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Pengecaian\KECAI 281124\"/>
    </mc:Choice>
  </mc:AlternateContent>
  <xr:revisionPtr revIDLastSave="0" documentId="13_ncr:1_{EB6EAFF0-006B-47D2-8189-40C821A5DFDC}" xr6:coauthVersionLast="47" xr6:coauthVersionMax="47" xr10:uidLastSave="{00000000-0000-0000-0000-000000000000}"/>
  <bookViews>
    <workbookView xWindow="-120" yWindow="-120" windowWidth="29040" windowHeight="15840" activeTab="2" xr2:uid="{38249C9A-01A6-4AF8-A1A8-1F534CECDBB5}"/>
  </bookViews>
  <sheets>
    <sheet name="Sampel" sheetId="5" r:id="rId1"/>
    <sheet name="Form" sheetId="4" r:id="rId2"/>
    <sheet name="Sampel 1" sheetId="1" r:id="rId3"/>
  </sheets>
  <definedNames>
    <definedName name="OLE_LINK1" localSheetId="2">'Sampel 1'!$A$1</definedName>
    <definedName name="Tablet_tidak_bersalut" localSheetId="1">Form!#REF!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F16" i="4"/>
  <c r="E17" i="4"/>
  <c r="E16" i="4"/>
  <c r="F11" i="4"/>
  <c r="F8" i="4" l="1"/>
  <c r="E13" i="4"/>
  <c r="E12" i="4"/>
  <c r="E11" i="4"/>
  <c r="E10" i="4"/>
  <c r="E9" i="4"/>
  <c r="E8" i="4"/>
  <c r="I61" i="1" l="1"/>
  <c r="B61" i="1"/>
  <c r="I53" i="1"/>
  <c r="I52" i="1"/>
  <c r="C51" i="4"/>
  <c r="I51" i="1"/>
  <c r="F54" i="1"/>
  <c r="F53" i="1"/>
  <c r="F52" i="1"/>
  <c r="F51" i="1"/>
  <c r="E46" i="4"/>
  <c r="E42" i="4"/>
  <c r="E45" i="4"/>
  <c r="E38" i="4"/>
  <c r="E43" i="4"/>
  <c r="E32" i="4"/>
  <c r="E41" i="4"/>
  <c r="E39" i="4"/>
  <c r="E36" i="4"/>
  <c r="E28" i="4"/>
  <c r="E33" i="4"/>
  <c r="E30" i="4"/>
  <c r="E29" i="4"/>
  <c r="E26" i="4"/>
  <c r="E25" i="4"/>
  <c r="F9" i="4" l="1"/>
  <c r="F10" i="4"/>
  <c r="F14" i="4" l="1"/>
  <c r="F7" i="4"/>
  <c r="F6" i="4"/>
  <c r="F3" i="4"/>
</calcChain>
</file>

<file path=xl/sharedStrings.xml><?xml version="1.0" encoding="utf-8"?>
<sst xmlns="http://schemas.openxmlformats.org/spreadsheetml/2006/main" count="222" uniqueCount="143">
  <si>
    <t>NO. SAMPEL</t>
  </si>
  <si>
    <t>PARAMETER ANALISIS:</t>
  </si>
  <si>
    <t xml:space="preserve">Medium 1: </t>
  </si>
  <si>
    <t xml:space="preserve">Medium 2 (Bagi tablet / kapsul enterik): </t>
  </si>
  <si>
    <t xml:space="preserve">PEMERHATIAN DALAM HAD SPESIFIKASI: _________________ MINIT </t>
  </si>
  <si>
    <t>Semua unit mengecai pada _____ minit</t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</si>
  <si>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>Bagi tablet/kapsul enterik :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</si>
  <si>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 xml:space="preserve">Medium 1: </t>
    </r>
  </si>
  <si>
    <t>(Dalam medium: larutan penampan phosphate)</t>
  </si>
  <si>
    <t>KEPUTUSAN AKHIR</t>
  </si>
  <si>
    <t>Pemerhatian</t>
  </si>
  <si>
    <t>Bilangan unit</t>
  </si>
  <si>
    <t>Masa (minit)</t>
  </si>
  <si>
    <t>Unit mengecai dalam had spesifikasi</t>
  </si>
  <si>
    <t>Unit mengecai tetapi melebihi had spesifikasi</t>
  </si>
  <si>
    <t>Unit tidak mengecai langsung</t>
  </si>
  <si>
    <t>Kehadiran jisim keras / ‘palpable mass’</t>
  </si>
  <si>
    <t>Tidak lulus</t>
  </si>
  <si>
    <t>Pendapat tidak diperlukan</t>
  </si>
  <si>
    <t xml:space="preserve">Tablet tidak bersalut </t>
  </si>
  <si>
    <t>Tidak &gt; 30 minit</t>
  </si>
  <si>
    <t xml:space="preserve">Tablet bersalut filem </t>
  </si>
  <si>
    <t xml:space="preserve">Tablet bersalut gula </t>
  </si>
  <si>
    <t>Tidak &gt; 60 minit</t>
  </si>
  <si>
    <t xml:space="preserve">Tablet bersalut enterik </t>
  </si>
  <si>
    <t xml:space="preserve">Kapsul keras / lembut </t>
  </si>
  <si>
    <t xml:space="preserve">Kapsul bersalut enterik </t>
  </si>
  <si>
    <t>Tidak mengecai 120 minit dalam asid &amp; mengecai dalam masa 60 minit dalam larutan penampan</t>
  </si>
  <si>
    <t xml:space="preserve">Pil keras </t>
  </si>
  <si>
    <t>Tidak &gt; 120 minit</t>
  </si>
  <si>
    <r>
      <t>BENTUK DOSEJ:</t>
    </r>
    <r>
      <rPr>
        <sz val="10"/>
        <color theme="1"/>
        <rFont val="Times New Roman"/>
        <family val="1"/>
      </rPr>
      <t xml:space="preserve"> </t>
    </r>
  </si>
  <si>
    <t>SPESIFIKASI:</t>
  </si>
  <si>
    <t xml:space="preserve"> ______________ mm. ( Digital Calliper : DC ____ )      </t>
  </si>
  <si>
    <t xml:space="preserve">  </t>
  </si>
  <si>
    <t>☐ Tidak &gt; 30 minit</t>
  </si>
  <si>
    <t>Tiada sisa pada skrin dawai yang tinggal</t>
  </si>
  <si>
    <t xml:space="preserve">Warna medium tidak berubah </t>
  </si>
  <si>
    <r>
      <t>TATACARA UJIAN:</t>
    </r>
    <r>
      <rPr>
        <sz val="10"/>
        <color theme="1"/>
        <rFont val="Times New Roman"/>
        <family val="1"/>
      </rPr>
      <t xml:space="preserve"> Mengikut arahan kerja Ujian Pengecaian (PKKK/300/HMS/086)</t>
    </r>
  </si>
  <si>
    <t>Jisim keras / ‘palpable mass’ dikesan.</t>
  </si>
  <si>
    <t>Bilangan unit: ____________)</t>
  </si>
  <si>
    <t xml:space="preserve">• Semua bentuk dosej kecuali tablet/ kapsul enterik: </t>
  </si>
  <si>
    <t>• Suhu medium : __________°C</t>
  </si>
  <si>
    <t>• Suhu medium : __________°C</t>
  </si>
  <si>
    <t>Tiada jisim keras / 'palpable mass' dikesan</t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</si>
  <si>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Medium 2:</t>
    </r>
  </si>
  <si>
    <t xml:space="preserve">Terdapat sisa pada skrin dawai. </t>
  </si>
  <si>
    <t xml:space="preserve">Bilangan unit : __________ ) </t>
  </si>
  <si>
    <t xml:space="preserve"> 0.1M HCI. </t>
  </si>
  <si>
    <t xml:space="preserve"> phosphate (medium 2) hanya dijalankan sekiranya</t>
  </si>
  <si>
    <t xml:space="preserve">*Pengecaian dalam medium larutan penampan </t>
  </si>
  <si>
    <t>☐</t>
  </si>
  <si>
    <t xml:space="preserve">☐ </t>
  </si>
  <si>
    <t xml:space="preserve"> Tidak mengecai 120 minit dalam asid &amp; mengecai dalam  masa 60 minit dalam larutan penampan</t>
  </si>
  <si>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</si>
  <si>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</t>
    </r>
  </si>
  <si>
    <t xml:space="preserve"> Bilangan unit: ____________)</t>
  </si>
  <si>
    <t xml:space="preserve"> Jisim keras / ‘palpable mass’ dikesan.</t>
  </si>
  <si>
    <t xml:space="preserve"> ☐</t>
  </si>
  <si>
    <t xml:space="preserve"> ☐ </t>
  </si>
  <si>
    <t xml:space="preserve">Tiada / ________  unit mengecai dalam medium </t>
  </si>
  <si>
    <r>
      <t xml:space="preserve">Terdapat unit </t>
    </r>
    <r>
      <rPr>
        <b/>
        <sz val="10"/>
        <color theme="1"/>
        <rFont val="Times New Roman"/>
        <family val="1"/>
      </rPr>
      <t>tidak mengecai</t>
    </r>
    <r>
      <rPr>
        <sz val="10"/>
        <color theme="1"/>
        <rFont val="Times New Roman"/>
        <family val="2"/>
      </rPr>
      <t xml:space="preserve"> pada  _____ minit </t>
    </r>
  </si>
  <si>
    <r>
      <t xml:space="preserve">Terdapat unit </t>
    </r>
    <r>
      <rPr>
        <b/>
        <sz val="10"/>
        <color theme="1"/>
        <rFont val="Times New Roman"/>
        <family val="1"/>
      </rPr>
      <t>tidak mengeca</t>
    </r>
    <r>
      <rPr>
        <sz val="10"/>
        <color theme="1"/>
        <rFont val="Times New Roman"/>
        <family val="2"/>
      </rPr>
      <t xml:space="preserve">i pada  _____ minit </t>
    </r>
  </si>
  <si>
    <r>
      <t xml:space="preserve">• Medium: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 xml:space="preserve">Air     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0.1M HCI</t>
    </r>
  </si>
  <si>
    <t>tiada unit meretak / mengecai dalam medium  0.1M HCI</t>
  </si>
  <si>
    <t xml:space="preserve">Lulus         </t>
  </si>
  <si>
    <t xml:space="preserve">Pendapat diperlukan                                    </t>
  </si>
  <si>
    <t>Sila jelaskan:</t>
  </si>
  <si>
    <t>T/TANGAN PENYEMAK:</t>
  </si>
  <si>
    <t>TARIKH :</t>
  </si>
  <si>
    <t xml:space="preserve">T/TANGAN PENGANALISIS :                                       </t>
  </si>
  <si>
    <t>• </t>
  </si>
  <si>
    <t> Pemerhatian:</t>
  </si>
  <si>
    <t xml:space="preserve">• </t>
  </si>
  <si>
    <t>Pemeriksaan fizikal dengan menekan jisim keras / ‘palpable mass’ yang tinggal dengan rod kaca</t>
  </si>
  <si>
    <r>
      <t>·</t>
    </r>
    <r>
      <rPr>
        <sz val="7"/>
        <color theme="1"/>
        <rFont val="Times New Roman"/>
        <family val="1"/>
      </rPr>
      <t>  </t>
    </r>
  </si>
  <si>
    <t>Pemerhatian:</t>
  </si>
  <si>
    <r>
      <t>·</t>
    </r>
    <r>
      <rPr>
        <sz val="7"/>
        <color theme="1"/>
        <rFont val="Times New Roman"/>
        <family val="1"/>
      </rPr>
      <t xml:space="preserve">  </t>
    </r>
  </si>
  <si>
    <t>Pemeriksaan fizikal dengan menekan jisim keras ‘palpable mass’ yang tinggal dengan rod kaca</t>
  </si>
  <si>
    <r>
      <t xml:space="preserve">Bagi </t>
    </r>
    <r>
      <rPr>
        <b/>
        <sz val="10"/>
        <color theme="1"/>
        <rFont val="Times New Roman"/>
        <family val="1"/>
      </rPr>
      <t>Apparatus A</t>
    </r>
    <r>
      <rPr>
        <sz val="10"/>
        <color theme="1"/>
        <rFont val="Times New Roman"/>
        <family val="1"/>
      </rPr>
      <t xml:space="preserve">, jika </t>
    </r>
    <r>
      <rPr>
        <b/>
        <sz val="10"/>
        <color theme="1"/>
        <rFont val="Times New Roman"/>
        <family val="1"/>
      </rPr>
      <t xml:space="preserve">1 atau 2 </t>
    </r>
    <r>
      <rPr>
        <sz val="10"/>
        <color theme="1"/>
        <rFont val="Times New Roman"/>
        <family val="1"/>
      </rPr>
      <t xml:space="preserve">unit dosej gagal, jalankan ujian pengecaian ke atas </t>
    </r>
    <r>
      <rPr>
        <b/>
        <sz val="10"/>
        <color theme="1"/>
        <rFont val="Times New Roman"/>
        <family val="1"/>
      </rPr>
      <t xml:space="preserve">12 </t>
    </r>
    <r>
      <rPr>
        <sz val="10"/>
        <color theme="1"/>
        <rFont val="Times New Roman"/>
        <family val="1"/>
      </rPr>
      <t>lagi unit dosej &amp; rekodkan keputusan dalam borang HMS/001B.</t>
    </r>
  </si>
  <si>
    <t xml:space="preserve"> Alat</t>
  </si>
  <si>
    <t xml:space="preserve"> Ukuran Diameter</t>
  </si>
  <si>
    <t xml:space="preserve"> Apparatus </t>
  </si>
  <si>
    <t xml:space="preserve"> Termometer</t>
  </si>
  <si>
    <t xml:space="preserve"> Penggunaan cakera /</t>
  </si>
  <si>
    <t xml:space="preserve"> Medium pelarutan /</t>
  </si>
  <si>
    <t xml:space="preserve"> Suhu medium</t>
  </si>
  <si>
    <t>Sekiranya terdapat jisim/ 'palpable mass' dikesan pada had spesifikasi pengecaian, tambah lagi masa pengujian  sehingga unit mengecai / maksimum tambahan 30 minit</t>
  </si>
  <si>
    <t>Nombor Sampel</t>
  </si>
  <si>
    <t>Bentuk Dosej</t>
  </si>
  <si>
    <t>Varian</t>
  </si>
  <si>
    <t>Sila Pilih</t>
  </si>
  <si>
    <t>enterik</t>
  </si>
  <si>
    <t>keras</t>
  </si>
  <si>
    <t>lembut</t>
  </si>
  <si>
    <t>pil</t>
  </si>
  <si>
    <t>filem</t>
  </si>
  <si>
    <t>gula</t>
  </si>
  <si>
    <t>Digital Calliper (DC)</t>
  </si>
  <si>
    <t>Apparatus</t>
  </si>
  <si>
    <t>Termometer</t>
  </si>
  <si>
    <t>Lain-lain</t>
  </si>
  <si>
    <t>Jika lain-lain</t>
  </si>
  <si>
    <t xml:space="preserve"> Penggunaan cakera /  Medium pelarutan /  Suhu medium</t>
  </si>
  <si>
    <t>Medium 1</t>
  </si>
  <si>
    <t>Cakera</t>
  </si>
  <si>
    <t>Medium</t>
  </si>
  <si>
    <t>Suhu medium</t>
  </si>
  <si>
    <t>Medium 2</t>
  </si>
  <si>
    <t>Had Spesifikasi</t>
  </si>
  <si>
    <t xml:space="preserve">Semua bentuk dosej kecuali tablet/ kapsul enterik: </t>
  </si>
  <si>
    <t>Kecai pada minit</t>
  </si>
  <si>
    <t>Minit tidak mengecai</t>
  </si>
  <si>
    <t>Terdapat sisa pada skrin dawai. Bil Unit</t>
  </si>
  <si>
    <t>Tiada sisa pada skrin</t>
  </si>
  <si>
    <t>‘palpable mass’ dikesan</t>
  </si>
  <si>
    <t>Tiada ‘palpable mass’ dikesan</t>
  </si>
  <si>
    <t>Bagi tablet/kapsul enterik :</t>
  </si>
  <si>
    <t>bil unit kecai medium 0.1M HCL</t>
  </si>
  <si>
    <t>Minit tidak kecai</t>
  </si>
  <si>
    <t>Minit kecai</t>
  </si>
  <si>
    <t>Sisa Unit</t>
  </si>
  <si>
    <t>Warna medium tak berubah</t>
  </si>
  <si>
    <t>NA</t>
  </si>
  <si>
    <t>Bil Unit</t>
  </si>
  <si>
    <t>Masa</t>
  </si>
  <si>
    <t>Penganalisis</t>
  </si>
  <si>
    <t>Tarikh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</si>
  <si>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A  (&lt;18mm)               B  (&gt;18mm)</t>
    </r>
  </si>
  <si>
    <r>
      <t xml:space="preserve">• Cakera: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Ya               Tidak</t>
    </r>
  </si>
  <si>
    <t>• Cakera:        Ya           Tidak</t>
  </si>
  <si>
    <t>Varian VK:        1             2</t>
  </si>
  <si>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S/N: 150187237          Lain-lain : ______________</t>
    </r>
  </si>
  <si>
    <r>
      <t xml:space="preserve">• Medium:    </t>
    </r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0.1M HCI      Larutan penampan phosphate</t>
    </r>
  </si>
  <si>
    <t>Nombor sampel</t>
  </si>
  <si>
    <t>helper</t>
  </si>
  <si>
    <t>tak bersalut</t>
  </si>
  <si>
    <t>Ya</t>
  </si>
  <si>
    <t>Air</t>
  </si>
  <si>
    <t>Sila pilih</t>
  </si>
  <si>
    <t>PERMIT               AMIR             NASOHA</t>
  </si>
  <si>
    <t>Tablet tidak bersalut</t>
  </si>
  <si>
    <t>A (&lt;18mm)</t>
  </si>
  <si>
    <t>VK2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</si>
</sst>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Segoe UI Symbol"/>
      <family val="2"/>
    </font>
    <font>
      <sz val="10"/>
      <color theme="1"/>
      <name val="Times New Roman"/>
      <family val="2"/>
    </font>
    <font>
      <sz val="8.1999999999999993"/>
      <color theme="1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2" xfId="0" applyBorder="1"/>
    <xf numFmtId="0" fontId="5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5" fillId="0" borderId="11" xfId="0" applyFont="1" applyBorder="1" applyAlignment="1">
      <alignment wrapText="1"/>
    </xf>
    <xf numFmtId="0" fontId="10" fillId="0" borderId="12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9" fillId="0" borderId="11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/>
    </xf>
    <xf numFmtId="0" fontId="9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 wrapText="1"/>
    </xf>
    <xf numFmtId="0" fontId="9" fillId="0" borderId="13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horizontal="left" vertical="center"/>
    </xf>
    <xf numFmtId="0" fontId="2" fillId="0" borderId="9" xfId="0" applyFon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2" fillId="0" borderId="1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0" fillId="0" borderId="15" xfId="0" applyBorder="1"/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right" vertical="top" wrapText="1"/>
    </xf>
    <xf numFmtId="0" fontId="2" fillId="0" borderId="0" xfId="0" applyFont="1" applyAlignment="1">
      <alignment horizontal="justify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3" xfId="0" applyBorder="1"/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1" xfId="0" applyBorder="1"/>
    <xf numFmtId="0" fontId="0" fillId="0" borderId="22" xfId="0" applyBorder="1"/>
    <xf numFmtId="0" fontId="0" fillId="0" borderId="23" xfId="0" applyBorder="1"/>
    <xf numFmtId="0" fontId="3" fillId="0" borderId="5" xfId="0" applyFont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0" fontId="0" fillId="0" borderId="21" xfId="0" applyBorder="1"/>
    <xf numFmtId="0" fontId="2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indent="1"/>
    </xf>
    <xf numFmtId="0" fontId="0" fillId="0" borderId="26" xfId="0" applyBorder="1" applyAlignment="1">
      <alignment horizontal="left" indent="1"/>
    </xf>
    <xf numFmtId="0" fontId="0" fillId="0" borderId="27" xfId="0" applyBorder="1"/>
    <xf numFmtId="0" fontId="0" fillId="0" borderId="27" xfId="0" applyBorder="1" applyAlignment="1">
      <alignment horizontal="center"/>
    </xf>
    <xf numFmtId="0" fontId="13" fillId="0" borderId="0" xfId="0" applyFont="1"/>
    <xf numFmtId="0" fontId="0" fillId="0" borderId="27" xfId="0" applyBorder="1" applyAlignment="1">
      <alignment horizontal="left"/>
    </xf>
    <xf numFmtId="0" fontId="12" fillId="0" borderId="27" xfId="0" applyFont="1" applyBorder="1" applyAlignment="1">
      <alignment horizontal="left"/>
    </xf>
    <xf numFmtId="164" fontId="0" fillId="0" borderId="27" xfId="0" applyNumberFormat="1" applyBorder="1" applyAlignment="1">
      <alignment horizontal="center"/>
    </xf>
    <xf numFmtId="0" fontId="0" fillId="3" borderId="0" xfId="0" applyFill="1" applyAlignment="1">
      <alignment wrapText="1"/>
    </xf>
    <xf numFmtId="0" fontId="0" fillId="3" borderId="27" xfId="0" applyFill="1" applyBorder="1" applyAlignment="1">
      <alignment wrapText="1"/>
    </xf>
    <xf numFmtId="0" fontId="0" fillId="3" borderId="0" xfId="0" applyFill="1" applyAlignment="1">
      <alignment horizontal="center" wrapText="1"/>
    </xf>
    <xf numFmtId="0" fontId="0" fillId="3" borderId="27" xfId="0" applyFill="1" applyBorder="1" applyAlignment="1">
      <alignment horizontal="center" wrapText="1"/>
    </xf>
    <xf numFmtId="0" fontId="0" fillId="3" borderId="27" xfId="0" applyFill="1" applyBorder="1"/>
    <xf numFmtId="0" fontId="2" fillId="0" borderId="9" xfId="0" applyFont="1" applyBorder="1" applyAlignment="1">
      <alignment horizontal="left" vertical="top" wrapText="1"/>
    </xf>
    <xf numFmtId="0" fontId="16" fillId="3" borderId="27" xfId="0" applyFont="1" applyFill="1" applyBorder="1" applyAlignment="1">
      <alignment wrapText="1"/>
    </xf>
    <xf numFmtId="0" fontId="14" fillId="3" borderId="27" xfId="0" applyFont="1" applyFill="1" applyBorder="1" applyAlignment="1">
      <alignment wrapText="1"/>
    </xf>
    <xf numFmtId="0" fontId="0" fillId="5" borderId="27" xfId="0" applyFill="1" applyBorder="1" applyAlignment="1">
      <alignment wrapText="1"/>
    </xf>
    <xf numFmtId="0" fontId="13" fillId="0" borderId="0" xfId="0" applyFont="1" applyAlignment="1">
      <alignment wrapText="1"/>
    </xf>
    <xf numFmtId="0" fontId="0" fillId="5" borderId="27" xfId="0" applyFill="1" applyBorder="1"/>
    <xf numFmtId="0" fontId="0" fillId="4" borderId="27" xfId="0" applyFill="1" applyBorder="1" applyAlignment="1">
      <alignment wrapText="1"/>
    </xf>
    <xf numFmtId="0" fontId="16" fillId="3" borderId="27" xfId="0" applyFont="1" applyFill="1" applyBorder="1" applyAlignment="1">
      <alignment horizontal="center"/>
    </xf>
    <xf numFmtId="0" fontId="17" fillId="0" borderId="0" xfId="0" applyFont="1"/>
    <xf numFmtId="0" fontId="1" fillId="5" borderId="0" xfId="0" applyFont="1" applyFill="1" applyAlignment="1">
      <alignment horizontal="center" vertical="center" wrapText="1"/>
    </xf>
    <xf numFmtId="0" fontId="0" fillId="5" borderId="27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5" borderId="27" xfId="0" applyFill="1" applyBorder="1" applyAlignment="1">
      <alignment horizontal="center"/>
    </xf>
    <xf numFmtId="0" fontId="0" fillId="3" borderId="27" xfId="0" applyFill="1" applyBorder="1" applyAlignment="1">
      <alignment horizontal="center" wrapText="1"/>
    </xf>
    <xf numFmtId="0" fontId="2" fillId="0" borderId="0" xfId="0" applyFont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  <xf numFmtId="0" fontId="7" fillId="0" borderId="11" xfId="0" applyFont="1" applyBorder="1" applyAlignment="1">
      <alignment horizontal="left" vertical="top" wrapText="1" indent="1"/>
    </xf>
    <xf numFmtId="0" fontId="7" fillId="0" borderId="0" xfId="0" applyFont="1" applyAlignment="1">
      <alignment horizontal="left" vertical="top" wrapText="1" indent="1"/>
    </xf>
    <xf numFmtId="0" fontId="7" fillId="0" borderId="12" xfId="0" applyFont="1" applyBorder="1" applyAlignment="1">
      <alignment horizontal="left" vertical="top" wrapText="1" inden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2" fillId="0" borderId="16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2" fillId="0" borderId="16" xfId="0" applyFont="1" applyBorder="1" applyAlignment="1">
      <alignment horizontal="center" vertical="top" wrapText="1"/>
    </xf>
    <xf numFmtId="0" fontId="10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2" fillId="0" borderId="0" xfId="0" applyFont="1"/>
    <xf numFmtId="0" fontId="2" fillId="0" borderId="12" xfId="0" applyFont="1" applyBorder="1"/>
    <xf numFmtId="0" fontId="2" fillId="0" borderId="7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8" xfId="0" applyFont="1" applyBorder="1" applyAlignment="1">
      <alignment vertical="top" wrapText="1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4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</cellXfs>
  <cellStyles count="1">
    <cellStyle name="Normal" xfId="0" builtinId="0"/>
  </cellStyles>
  <dxfs count="40"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F$6" lockText="1" noThreeD="1"/>
</file>

<file path=xl/ctrlProps/ctrlProp10.xml><?xml version="1.0" encoding="utf-8"?>
<formControlPr xmlns="http://schemas.microsoft.com/office/spreadsheetml/2009/9/main" objectType="CheckBox" fmlaLink="Form!$F$11" lockText="1" noThreeD="1"/>
</file>

<file path=xl/ctrlProps/ctrlProp11.xml><?xml version="1.0" encoding="utf-8"?>
<formControlPr xmlns="http://schemas.microsoft.com/office/spreadsheetml/2009/9/main" objectType="CheckBox" fmlaLink="Form!$F$12" lockText="1" noThreeD="1"/>
</file>

<file path=xl/ctrlProps/ctrlProp12.xml><?xml version="1.0" encoding="utf-8"?>
<formControlPr xmlns="http://schemas.microsoft.com/office/spreadsheetml/2009/9/main" objectType="CheckBox" fmlaLink="Form!$F$12" lockText="1" noThreeD="1"/>
</file>

<file path=xl/ctrlProps/ctrlProp13.xml><?xml version="1.0" encoding="utf-8"?>
<formControlPr xmlns="http://schemas.microsoft.com/office/spreadsheetml/2009/9/main" objectType="CheckBox" fmlaLink="Form!$E$8" lockText="1" noThreeD="1"/>
</file>

<file path=xl/ctrlProps/ctrlProp14.xml><?xml version="1.0" encoding="utf-8"?>
<formControlPr xmlns="http://schemas.microsoft.com/office/spreadsheetml/2009/9/main" objectType="CheckBox" checked="Checked" fmlaLink="Form!$E$9" lockText="1" noThreeD="1"/>
</file>

<file path=xl/ctrlProps/ctrlProp15.xml><?xml version="1.0" encoding="utf-8"?>
<formControlPr xmlns="http://schemas.microsoft.com/office/spreadsheetml/2009/9/main" objectType="CheckBox" fmlaLink="Form!$E$11" lockText="1" noThreeD="1"/>
</file>

<file path=xl/ctrlProps/ctrlProp16.xml><?xml version="1.0" encoding="utf-8"?>
<formControlPr xmlns="http://schemas.microsoft.com/office/spreadsheetml/2009/9/main" objectType="CheckBox" checked="Checked" fmlaLink="Form!$E$10" lockText="1" noThreeD="1"/>
</file>

<file path=xl/ctrlProps/ctrlProp17.xml><?xml version="1.0" encoding="utf-8"?>
<formControlPr xmlns="http://schemas.microsoft.com/office/spreadsheetml/2009/9/main" objectType="CheckBox" fmlaLink="Form!$E$13" lockText="1" noThreeD="1"/>
</file>

<file path=xl/ctrlProps/ctrlProp18.xml><?xml version="1.0" encoding="utf-8"?>
<formControlPr xmlns="http://schemas.microsoft.com/office/spreadsheetml/2009/9/main" objectType="CheckBox" checked="Checked" fmlaLink="Form!$E$12" lockText="1" noThreeD="1"/>
</file>

<file path=xl/ctrlProps/ctrlProp19.xml><?xml version="1.0" encoding="utf-8"?>
<formControlPr xmlns="http://schemas.microsoft.com/office/spreadsheetml/2009/9/main" objectType="CheckBox" fmlaLink="Form!$F$16" lockText="1" noThreeD="1"/>
</file>

<file path=xl/ctrlProps/ctrlProp2.xml><?xml version="1.0" encoding="utf-8"?>
<formControlPr xmlns="http://schemas.microsoft.com/office/spreadsheetml/2009/9/main" objectType="CheckBox" fmlaLink="Form!$F$7" lockText="1" noThreeD="1"/>
</file>

<file path=xl/ctrlProps/ctrlProp20.xml><?xml version="1.0" encoding="utf-8"?>
<formControlPr xmlns="http://schemas.microsoft.com/office/spreadsheetml/2009/9/main" objectType="CheckBox" fmlaLink="Form!$F$17" lockText="1" noThreeD="1"/>
</file>

<file path=xl/ctrlProps/ctrlProp21.xml><?xml version="1.0" encoding="utf-8"?>
<formControlPr xmlns="http://schemas.microsoft.com/office/spreadsheetml/2009/9/main" objectType="CheckBox" checked="Checked" fmlaLink="Form!$E$16" lockText="1" noThreeD="1"/>
</file>

<file path=xl/ctrlProps/ctrlProp22.xml><?xml version="1.0" encoding="utf-8"?>
<formControlPr xmlns="http://schemas.microsoft.com/office/spreadsheetml/2009/9/main" objectType="CheckBox" checked="Checked" fmlaLink="Form!$E$17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Form!$E$28" lockText="1" noThreeD="1"/>
</file>

<file path=xl/ctrlProps/ctrlProp28.xml><?xml version="1.0" encoding="utf-8"?>
<formControlPr xmlns="http://schemas.microsoft.com/office/spreadsheetml/2009/9/main" objectType="CheckBox" checked="Checked" fmlaLink="Form!$E$29" lockText="1" noThreeD="1"/>
</file>

<file path=xl/ctrlProps/ctrlProp29.xml><?xml version="1.0" encoding="utf-8"?>
<formControlPr xmlns="http://schemas.microsoft.com/office/spreadsheetml/2009/9/main" objectType="CheckBox" fmlaLink="Form!$E$30" lockText="1" noThreeD="1"/>
</file>

<file path=xl/ctrlProps/ctrlProp3.xml><?xml version="1.0" encoding="utf-8"?>
<formControlPr xmlns="http://schemas.microsoft.com/office/spreadsheetml/2009/9/main" objectType="CheckBox" fmlaLink="Form!$F$8" lockText="1" noThreeD="1"/>
</file>

<file path=xl/ctrlProps/ctrlProp30.xml><?xml version="1.0" encoding="utf-8"?>
<formControlPr xmlns="http://schemas.microsoft.com/office/spreadsheetml/2009/9/main" objectType="CheckBox" fmlaLink="Form!$E$26" lockText="1" noThreeD="1"/>
</file>

<file path=xl/ctrlProps/ctrlProp31.xml><?xml version="1.0" encoding="utf-8"?>
<formControlPr xmlns="http://schemas.microsoft.com/office/spreadsheetml/2009/9/main" objectType="CheckBox" checked="Checked" fmlaLink="Form!$E$25" lockText="1" noThreeD="1"/>
</file>

<file path=xl/ctrlProps/ctrlProp32.xml><?xml version="1.0" encoding="utf-8"?>
<formControlPr xmlns="http://schemas.microsoft.com/office/spreadsheetml/2009/9/main" objectType="CheckBox" fmlaLink="Form!$E$32" lockText="1" noThreeD="1"/>
</file>

<file path=xl/ctrlProps/ctrlProp33.xml><?xml version="1.0" encoding="utf-8"?>
<formControlPr xmlns="http://schemas.microsoft.com/office/spreadsheetml/2009/9/main" objectType="CheckBox" fmlaLink="Form!$E$33" lockText="1" noThreeD="1"/>
</file>

<file path=xl/ctrlProps/ctrlProp34.xml><?xml version="1.0" encoding="utf-8"?>
<formControlPr xmlns="http://schemas.microsoft.com/office/spreadsheetml/2009/9/main" objectType="CheckBox" fmlaLink="Form!$E$41" lockText="1" noThreeD="1"/>
</file>

<file path=xl/ctrlProps/ctrlProp35.xml><?xml version="1.0" encoding="utf-8"?>
<formControlPr xmlns="http://schemas.microsoft.com/office/spreadsheetml/2009/9/main" objectType="CheckBox" fmlaLink="Form!$E$42" lockText="1" noThreeD="1"/>
</file>

<file path=xl/ctrlProps/ctrlProp36.xml><?xml version="1.0" encoding="utf-8"?>
<formControlPr xmlns="http://schemas.microsoft.com/office/spreadsheetml/2009/9/main" objectType="CheckBox" fmlaLink="Form!$E$43" lockText="1" noThreeD="1"/>
</file>

<file path=xl/ctrlProps/ctrlProp37.xml><?xml version="1.0" encoding="utf-8"?>
<formControlPr xmlns="http://schemas.microsoft.com/office/spreadsheetml/2009/9/main" objectType="CheckBox" fmlaLink="Form!$E$45" lockText="1" noThreeD="1"/>
</file>

<file path=xl/ctrlProps/ctrlProp38.xml><?xml version="1.0" encoding="utf-8"?>
<formControlPr xmlns="http://schemas.microsoft.com/office/spreadsheetml/2009/9/main" objectType="CheckBox" fmlaLink="Form!$E$46" lockText="1" noThreeD="1"/>
</file>

<file path=xl/ctrlProps/ctrlProp39.xml><?xml version="1.0" encoding="utf-8"?>
<formControlPr xmlns="http://schemas.microsoft.com/office/spreadsheetml/2009/9/main" objectType="CheckBox" fmlaLink="Form!$E$39" lockText="1" noThreeD="1"/>
</file>

<file path=xl/ctrlProps/ctrlProp4.xml><?xml version="1.0" encoding="utf-8"?>
<formControlPr xmlns="http://schemas.microsoft.com/office/spreadsheetml/2009/9/main" objectType="CheckBox" checked="Checked" fmlaLink="Form!$F$3" lockText="1" noThreeD="1"/>
</file>

<file path=xl/ctrlProps/ctrlProp40.xml><?xml version="1.0" encoding="utf-8"?>
<formControlPr xmlns="http://schemas.microsoft.com/office/spreadsheetml/2009/9/main" objectType="CheckBox" fmlaLink="Form!$E$38" lockText="1" noThreeD="1"/>
</file>

<file path=xl/ctrlProps/ctrlProp41.xml><?xml version="1.0" encoding="utf-8"?>
<formControlPr xmlns="http://schemas.microsoft.com/office/spreadsheetml/2009/9/main" objectType="CheckBox" fmlaLink="Form!$E$36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fmlaLink="Form!$F$3" lockText="1" noThreeD="1"/>
</file>

<file path=xl/ctrlProps/ctrlProp47.xml><?xml version="1.0" encoding="utf-8"?>
<formControlPr xmlns="http://schemas.microsoft.com/office/spreadsheetml/2009/9/main" objectType="CheckBox" fmlaLink="Form!$F$14" lockText="1" noThreeD="1"/>
</file>

<file path=xl/ctrlProps/ctrlProp5.xml><?xml version="1.0" encoding="utf-8"?>
<formControlPr xmlns="http://schemas.microsoft.com/office/spreadsheetml/2009/9/main" objectType="CheckBox" fmlaLink="Form!$F$6" lockText="1" noThreeD="1"/>
</file>

<file path=xl/ctrlProps/ctrlProp6.xml><?xml version="1.0" encoding="utf-8"?>
<formControlPr xmlns="http://schemas.microsoft.com/office/spreadsheetml/2009/9/main" objectType="CheckBox" fmlaLink="Form!$F$7" lockText="1" noThreeD="1"/>
</file>

<file path=xl/ctrlProps/ctrlProp7.xml><?xml version="1.0" encoding="utf-8"?>
<formControlPr xmlns="http://schemas.microsoft.com/office/spreadsheetml/2009/9/main" objectType="CheckBox" fmlaLink="Form!$F$8" lockText="1" noThreeD="1"/>
</file>

<file path=xl/ctrlProps/ctrlProp8.xml><?xml version="1.0" encoding="utf-8"?>
<formControlPr xmlns="http://schemas.microsoft.com/office/spreadsheetml/2009/9/main" objectType="CheckBox" fmlaLink="Form!$F$11" lockText="1" noThreeD="1"/>
</file>

<file path=xl/ctrlProps/ctrlProp9.xml><?xml version="1.0" encoding="utf-8"?>
<formControlPr xmlns="http://schemas.microsoft.com/office/spreadsheetml/2009/9/main" objectType="CheckBox" fmlaLink="Form!$F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355982</xdr:colOff>
      <xdr:row>2</xdr:row>
      <xdr:rowOff>89647</xdr:rowOff>
    </xdr:from>
    <xdr:to>
      <xdr:col>10</xdr:col>
      <xdr:colOff>1274865</xdr:colOff>
      <xdr:row>18</xdr:row>
      <xdr:rowOff>44823</xdr:rowOff>
    </xdr:to>
    <xdr:sp macro="" textlink="">
      <xdr:nvSpPr>
        <xdr:cNvPr id="72" name="Text Box 124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5218162" y="432990"/>
          <a:ext cx="918883" cy="293450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Lekatkan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cetakan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masa pengecaian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 sini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atau rujuk lampiran  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133350</xdr:rowOff>
        </xdr:from>
        <xdr:to>
          <xdr:col>1</xdr:col>
          <xdr:colOff>47625</xdr:colOff>
          <xdr:row>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</xdr:row>
          <xdr:rowOff>133350</xdr:rowOff>
        </xdr:from>
        <xdr:to>
          <xdr:col>1</xdr:col>
          <xdr:colOff>47625</xdr:colOff>
          <xdr:row>6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</xdr:row>
          <xdr:rowOff>142875</xdr:rowOff>
        </xdr:from>
        <xdr:to>
          <xdr:col>1</xdr:col>
          <xdr:colOff>47625</xdr:colOff>
          <xdr:row>6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142875</xdr:rowOff>
        </xdr:from>
        <xdr:to>
          <xdr:col>3</xdr:col>
          <xdr:colOff>66675</xdr:colOff>
          <xdr:row>4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142875</xdr:rowOff>
        </xdr:from>
        <xdr:to>
          <xdr:col>3</xdr:col>
          <xdr:colOff>66675</xdr:colOff>
          <xdr:row>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142875</xdr:rowOff>
        </xdr:from>
        <xdr:to>
          <xdr:col>3</xdr:col>
          <xdr:colOff>66675</xdr:colOff>
          <xdr:row>6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152400</xdr:rowOff>
        </xdr:from>
        <xdr:to>
          <xdr:col>3</xdr:col>
          <xdr:colOff>66675</xdr:colOff>
          <xdr:row>6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152400</xdr:rowOff>
        </xdr:from>
        <xdr:to>
          <xdr:col>1</xdr:col>
          <xdr:colOff>47625</xdr:colOff>
          <xdr:row>8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304800</xdr:rowOff>
        </xdr:from>
        <xdr:to>
          <xdr:col>3</xdr:col>
          <xdr:colOff>66675</xdr:colOff>
          <xdr:row>8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152400</xdr:rowOff>
        </xdr:from>
        <xdr:to>
          <xdr:col>3</xdr:col>
          <xdr:colOff>66675</xdr:colOff>
          <xdr:row>8</xdr:row>
          <xdr:rowOff>209550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295275</xdr:rowOff>
        </xdr:from>
        <xdr:to>
          <xdr:col>1</xdr:col>
          <xdr:colOff>47625</xdr:colOff>
          <xdr:row>10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295275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11</xdr:row>
          <xdr:rowOff>200025</xdr:rowOff>
        </xdr:from>
        <xdr:to>
          <xdr:col>4</xdr:col>
          <xdr:colOff>152400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11</xdr:row>
          <xdr:rowOff>200025</xdr:rowOff>
        </xdr:from>
        <xdr:to>
          <xdr:col>5</xdr:col>
          <xdr:colOff>38100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13</xdr:row>
          <xdr:rowOff>180975</xdr:rowOff>
        </xdr:from>
        <xdr:to>
          <xdr:col>4</xdr:col>
          <xdr:colOff>466725</xdr:colOff>
          <xdr:row>15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1400175</xdr:colOff>
          <xdr:row>13</xdr:row>
          <xdr:rowOff>180975</xdr:rowOff>
        </xdr:from>
        <xdr:to>
          <xdr:col>3</xdr:col>
          <xdr:colOff>66675</xdr:colOff>
          <xdr:row>15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14</xdr:row>
          <xdr:rowOff>171450</xdr:rowOff>
        </xdr:from>
        <xdr:to>
          <xdr:col>4</xdr:col>
          <xdr:colOff>495300</xdr:colOff>
          <xdr:row>16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1390650</xdr:colOff>
          <xdr:row>14</xdr:row>
          <xdr:rowOff>171450</xdr:rowOff>
        </xdr:from>
        <xdr:to>
          <xdr:col>3</xdr:col>
          <xdr:colOff>66675</xdr:colOff>
          <xdr:row>16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16</xdr:row>
          <xdr:rowOff>152400</xdr:rowOff>
        </xdr:from>
        <xdr:to>
          <xdr:col>5</xdr:col>
          <xdr:colOff>19050</xdr:colOff>
          <xdr:row>18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171450</xdr:rowOff>
        </xdr:from>
        <xdr:to>
          <xdr:col>5</xdr:col>
          <xdr:colOff>28575</xdr:colOff>
          <xdr:row>19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16</xdr:row>
          <xdr:rowOff>152400</xdr:rowOff>
        </xdr:from>
        <xdr:to>
          <xdr:col>4</xdr:col>
          <xdr:colOff>76200</xdr:colOff>
          <xdr:row>18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171450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20</xdr:row>
          <xdr:rowOff>171450</xdr:rowOff>
        </xdr:from>
        <xdr:to>
          <xdr:col>4</xdr:col>
          <xdr:colOff>0</xdr:colOff>
          <xdr:row>22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21</xdr:row>
          <xdr:rowOff>152400</xdr:rowOff>
        </xdr:from>
        <xdr:to>
          <xdr:col>4</xdr:col>
          <xdr:colOff>104775</xdr:colOff>
          <xdr:row>23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21</xdr:row>
          <xdr:rowOff>152400</xdr:rowOff>
        </xdr:from>
        <xdr:to>
          <xdr:col>6</xdr:col>
          <xdr:colOff>38100</xdr:colOff>
          <xdr:row>23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20</xdr:row>
          <xdr:rowOff>180975</xdr:rowOff>
        </xdr:from>
        <xdr:to>
          <xdr:col>4</xdr:col>
          <xdr:colOff>438150</xdr:colOff>
          <xdr:row>22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152400</xdr:rowOff>
        </xdr:from>
        <xdr:to>
          <xdr:col>6</xdr:col>
          <xdr:colOff>66675</xdr:colOff>
          <xdr:row>28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190500</xdr:rowOff>
        </xdr:from>
        <xdr:to>
          <xdr:col>6</xdr:col>
          <xdr:colOff>66675</xdr:colOff>
          <xdr:row>30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152400</xdr:rowOff>
        </xdr:from>
        <xdr:to>
          <xdr:col>6</xdr:col>
          <xdr:colOff>66675</xdr:colOff>
          <xdr:row>30</xdr:row>
          <xdr:rowOff>209550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190500</xdr:rowOff>
        </xdr:from>
        <xdr:to>
          <xdr:col>1</xdr:col>
          <xdr:colOff>38100</xdr:colOff>
          <xdr:row>29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152400</xdr:rowOff>
        </xdr:from>
        <xdr:to>
          <xdr:col>1</xdr:col>
          <xdr:colOff>38100</xdr:colOff>
          <xdr:row>28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314325</xdr:rowOff>
        </xdr:from>
        <xdr:to>
          <xdr:col>6</xdr:col>
          <xdr:colOff>66675</xdr:colOff>
          <xdr:row>33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161925</xdr:rowOff>
        </xdr:from>
        <xdr:to>
          <xdr:col>6</xdr:col>
          <xdr:colOff>66675</xdr:colOff>
          <xdr:row>35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161925</xdr:rowOff>
        </xdr:from>
        <xdr:to>
          <xdr:col>6</xdr:col>
          <xdr:colOff>66675</xdr:colOff>
          <xdr:row>38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161925</xdr:rowOff>
        </xdr:from>
        <xdr:to>
          <xdr:col>6</xdr:col>
          <xdr:colOff>66675</xdr:colOff>
          <xdr:row>40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161925</xdr:rowOff>
        </xdr:from>
        <xdr:to>
          <xdr:col>6</xdr:col>
          <xdr:colOff>66675</xdr:colOff>
          <xdr:row>41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41</xdr:row>
          <xdr:rowOff>285750</xdr:rowOff>
        </xdr:from>
        <xdr:to>
          <xdr:col>6</xdr:col>
          <xdr:colOff>66675</xdr:colOff>
          <xdr:row>43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171450</xdr:rowOff>
        </xdr:from>
        <xdr:to>
          <xdr:col>6</xdr:col>
          <xdr:colOff>66675</xdr:colOff>
          <xdr:row>45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171450</xdr:rowOff>
        </xdr:from>
        <xdr:to>
          <xdr:col>1</xdr:col>
          <xdr:colOff>38100</xdr:colOff>
          <xdr:row>45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152400</xdr:rowOff>
        </xdr:from>
        <xdr:to>
          <xdr:col>1</xdr:col>
          <xdr:colOff>28575</xdr:colOff>
          <xdr:row>44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38100</xdr:colOff>
          <xdr:row>38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62</xdr:row>
          <xdr:rowOff>180975</xdr:rowOff>
        </xdr:from>
        <xdr:to>
          <xdr:col>1</xdr:col>
          <xdr:colOff>38100</xdr:colOff>
          <xdr:row>64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63</xdr:row>
          <xdr:rowOff>190500</xdr:rowOff>
        </xdr:from>
        <xdr:to>
          <xdr:col>1</xdr:col>
          <xdr:colOff>38100</xdr:colOff>
          <xdr:row>65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63</xdr:row>
          <xdr:rowOff>0</xdr:rowOff>
        </xdr:from>
        <xdr:to>
          <xdr:col>3</xdr:col>
          <xdr:colOff>66675</xdr:colOff>
          <xdr:row>64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64</xdr:row>
          <xdr:rowOff>0</xdr:rowOff>
        </xdr:from>
        <xdr:to>
          <xdr:col>3</xdr:col>
          <xdr:colOff>66675</xdr:colOff>
          <xdr:row>65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133350</xdr:rowOff>
        </xdr:from>
        <xdr:to>
          <xdr:col>1</xdr:col>
          <xdr:colOff>47625</xdr:colOff>
          <xdr:row>4</xdr:row>
          <xdr:rowOff>28575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</xdr:row>
          <xdr:rowOff>295275</xdr:rowOff>
        </xdr:from>
        <xdr:to>
          <xdr:col>1</xdr:col>
          <xdr:colOff>85725</xdr:colOff>
          <xdr:row>8</xdr:row>
          <xdr:rowOff>28575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19707</xdr:colOff>
      <xdr:row>12</xdr:row>
      <xdr:rowOff>124811</xdr:rowOff>
    </xdr:from>
    <xdr:ext cx="755431" cy="197070"/>
    <xdr:sp macro="" textlink="Form!B9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865586" y="2371397"/>
          <a:ext cx="755431" cy="197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BFE43D9E-2DCA-46A0-9245-11ABE281217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10.21</a:t>
          </a:fld>
          <a:endParaRPr lang="en-MY" sz="1100"/>
        </a:p>
      </xdr:txBody>
    </xdr:sp>
    <xdr:clientData/>
  </xdr:oneCellAnchor>
  <xdr:oneCellAnchor>
    <xdr:from>
      <xdr:col>7</xdr:col>
      <xdr:colOff>308741</xdr:colOff>
      <xdr:row>12</xdr:row>
      <xdr:rowOff>111673</xdr:rowOff>
    </xdr:from>
    <xdr:ext cx="322681" cy="264560"/>
    <xdr:sp macro="" textlink="Form!B10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993931" y="2358259"/>
          <a:ext cx="3226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9271C4-035A-4419-B360-9296D41576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</a:t>
          </a:fld>
          <a:endParaRPr lang="en-MY" sz="1100"/>
        </a:p>
      </xdr:txBody>
    </xdr:sp>
    <xdr:clientData/>
  </xdr:oneCellAnchor>
  <xdr:oneCellAnchor>
    <xdr:from>
      <xdr:col>6</xdr:col>
      <xdr:colOff>256190</xdr:colOff>
      <xdr:row>14</xdr:row>
      <xdr:rowOff>144518</xdr:rowOff>
    </xdr:from>
    <xdr:ext cx="919655" cy="243051"/>
    <xdr:sp macro="" textlink="Form!B13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474983" y="2752397"/>
          <a:ext cx="919655" cy="243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AE63218-F9AD-443B-8769-AA98550D3E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190500</xdr:colOff>
      <xdr:row>18</xdr:row>
      <xdr:rowOff>131379</xdr:rowOff>
    </xdr:from>
    <xdr:ext cx="466397" cy="264560"/>
    <xdr:sp macro="" textlink="Form!B18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607879" y="3468413"/>
          <a:ext cx="4663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E91A9B-4AFB-49D9-AD74-5C30BD10649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36.4</a:t>
          </a:fld>
          <a:endParaRPr lang="en-MY" sz="1000"/>
        </a:p>
      </xdr:txBody>
    </xdr:sp>
    <xdr:clientData/>
  </xdr:oneCellAnchor>
  <xdr:oneCellAnchor>
    <xdr:from>
      <xdr:col>4</xdr:col>
      <xdr:colOff>203638</xdr:colOff>
      <xdr:row>22</xdr:row>
      <xdr:rowOff>131379</xdr:rowOff>
    </xdr:from>
    <xdr:ext cx="486104" cy="198869"/>
    <xdr:sp macro="" textlink="Form!B22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621017" y="4197569"/>
          <a:ext cx="486104" cy="198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EB98EAD-AD0A-44AE-91A3-91178D2B820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105103</xdr:colOff>
      <xdr:row>24</xdr:row>
      <xdr:rowOff>19707</xdr:rowOff>
    </xdr:from>
    <xdr:ext cx="1149569" cy="264560"/>
    <xdr:sp macro="" textlink="Form!B23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522482" y="4473466"/>
          <a:ext cx="11495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42EEC9DE-1DB6-4798-A639-C17268A80B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MY" sz="1100"/>
        </a:p>
      </xdr:txBody>
    </xdr:sp>
    <xdr:clientData/>
  </xdr:oneCellAnchor>
  <xdr:oneCellAnchor>
    <xdr:from>
      <xdr:col>1</xdr:col>
      <xdr:colOff>1359776</xdr:colOff>
      <xdr:row>26</xdr:row>
      <xdr:rowOff>105104</xdr:rowOff>
    </xdr:from>
    <xdr:ext cx="775138" cy="264560"/>
    <xdr:sp macro="" textlink="Form!B25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596259" y="4867604"/>
          <a:ext cx="7751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8AD6DD-35C8-44FE-99F9-8613FDA9D5D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27</xdr:row>
      <xdr:rowOff>151086</xdr:rowOff>
    </xdr:from>
    <xdr:ext cx="413844" cy="303974"/>
    <xdr:sp macro="" textlink="Form!B26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2088931" y="5077810"/>
          <a:ext cx="413844" cy="3039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9E802F-C9CA-4B09-AD30-E62C0F045E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420413</xdr:colOff>
      <xdr:row>27</xdr:row>
      <xdr:rowOff>157655</xdr:rowOff>
    </xdr:from>
    <xdr:ext cx="505811" cy="264560"/>
    <xdr:sp macro="" textlink="Form!B28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105603" y="5084379"/>
          <a:ext cx="5058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763D89-1080-4085-A906-C4DAB506FFF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440119</xdr:colOff>
      <xdr:row>36</xdr:row>
      <xdr:rowOff>124809</xdr:rowOff>
    </xdr:from>
    <xdr:ext cx="670035" cy="264560"/>
    <xdr:sp macro="" textlink="Form!B36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76602" y="6877706"/>
          <a:ext cx="670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8ED4F5-D358-4945-81A1-1F152DC2D58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1372913</xdr:colOff>
      <xdr:row>42</xdr:row>
      <xdr:rowOff>124809</xdr:rowOff>
    </xdr:from>
    <xdr:ext cx="525517" cy="264560"/>
    <xdr:sp macro="" textlink="Form!B38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609396" y="8112671"/>
          <a:ext cx="5255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01E20E7-1008-4406-AA4E-39BE7E538BF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43</xdr:row>
      <xdr:rowOff>131380</xdr:rowOff>
    </xdr:from>
    <xdr:ext cx="473765" cy="264560"/>
    <xdr:sp macro="" textlink="Form!B39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2088931" y="8283466"/>
          <a:ext cx="4737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57B602-1E9E-47E9-8B5D-6334EA2DA21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348155</xdr:colOff>
      <xdr:row>37</xdr:row>
      <xdr:rowOff>124810</xdr:rowOff>
    </xdr:from>
    <xdr:ext cx="709448" cy="264560"/>
    <xdr:sp macro="" textlink="Form!B41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4033345" y="7048500"/>
          <a:ext cx="7094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06825B-59F2-48F1-90A2-14561B0F48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8</xdr:col>
      <xdr:colOff>6569</xdr:colOff>
      <xdr:row>42</xdr:row>
      <xdr:rowOff>118241</xdr:rowOff>
    </xdr:from>
    <xdr:ext cx="512379" cy="264560"/>
    <xdr:sp macro="" textlink="Form!B45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4118741" y="8106103"/>
          <a:ext cx="5123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E8E01CD-1C91-4248-B174-E58B2C977BE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922-1B8E-4E20-8B6C-0B75DCFE6044}">
  <dimension ref="A2:B16"/>
  <sheetViews>
    <sheetView workbookViewId="0">
      <selection activeCell="B4" sqref="B4"/>
    </sheetView>
  </sheetViews>
  <sheetFormatPr defaultRowHeight="15" x14ac:dyDescent="0.25"/>
  <cols>
    <col min="1" max="1" width="3" bestFit="1" customWidth="1"/>
    <col min="2" max="2" width="15.28515625" bestFit="1" customWidth="1"/>
    <col min="3" max="3" width="24" customWidth="1"/>
  </cols>
  <sheetData>
    <row r="2" spans="1:2" ht="15" customHeight="1" x14ac:dyDescent="0.25">
      <c r="A2">
        <v>1</v>
      </c>
      <c r="B2" t="s">
        <v>133</v>
      </c>
    </row>
    <row r="3" spans="1:2" ht="15" customHeight="1" x14ac:dyDescent="0.25">
      <c r="A3">
        <v>2</v>
      </c>
      <c r="B3" t="s">
        <v>133</v>
      </c>
    </row>
    <row r="4" spans="1:2" ht="15" customHeight="1" x14ac:dyDescent="0.25">
      <c r="A4">
        <v>3</v>
      </c>
      <c r="B4" t="s">
        <v>133</v>
      </c>
    </row>
    <row r="5" spans="1:2" ht="15" customHeight="1" x14ac:dyDescent="0.25">
      <c r="A5">
        <v>4</v>
      </c>
      <c r="B5" t="s">
        <v>133</v>
      </c>
    </row>
    <row r="6" spans="1:2" ht="15" customHeight="1" x14ac:dyDescent="0.25">
      <c r="A6">
        <v>5</v>
      </c>
      <c r="B6" t="s">
        <v>133</v>
      </c>
    </row>
    <row r="7" spans="1:2" ht="15" customHeight="1" x14ac:dyDescent="0.25">
      <c r="A7">
        <v>6</v>
      </c>
      <c r="B7" t="s">
        <v>133</v>
      </c>
    </row>
    <row r="8" spans="1:2" ht="15" customHeight="1" x14ac:dyDescent="0.25">
      <c r="A8">
        <v>7</v>
      </c>
      <c r="B8" t="s">
        <v>133</v>
      </c>
    </row>
    <row r="9" spans="1:2" ht="15" customHeight="1" x14ac:dyDescent="0.25">
      <c r="A9">
        <v>8</v>
      </c>
      <c r="B9" t="s">
        <v>133</v>
      </c>
    </row>
    <row r="10" spans="1:2" ht="15" customHeight="1" x14ac:dyDescent="0.25">
      <c r="A10">
        <v>9</v>
      </c>
      <c r="B10" t="s">
        <v>133</v>
      </c>
    </row>
    <row r="11" spans="1:2" ht="15" customHeight="1" x14ac:dyDescent="0.25">
      <c r="A11">
        <v>10</v>
      </c>
      <c r="B11" t="s">
        <v>133</v>
      </c>
    </row>
    <row r="12" spans="1:2" ht="15" customHeight="1" x14ac:dyDescent="0.25">
      <c r="A12">
        <v>11</v>
      </c>
      <c r="B12" t="s">
        <v>133</v>
      </c>
    </row>
    <row r="13" spans="1:2" ht="15" customHeight="1" x14ac:dyDescent="0.25">
      <c r="A13">
        <v>12</v>
      </c>
      <c r="B13" t="s">
        <v>133</v>
      </c>
    </row>
    <row r="14" spans="1:2" ht="15" customHeight="1" x14ac:dyDescent="0.25">
      <c r="A14">
        <v>13</v>
      </c>
      <c r="B14" t="s">
        <v>133</v>
      </c>
    </row>
    <row r="15" spans="1:2" ht="15" customHeight="1" x14ac:dyDescent="0.25">
      <c r="A15">
        <v>14</v>
      </c>
      <c r="B15" t="s">
        <v>133</v>
      </c>
    </row>
    <row r="16" spans="1:2" ht="15" customHeight="1" x14ac:dyDescent="0.25">
      <c r="A16">
        <v>15</v>
      </c>
      <c r="B16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8274-45CD-4643-A88C-055151898B04}">
  <dimension ref="A1:M54"/>
  <sheetViews>
    <sheetView topLeftCell="A25" workbookViewId="0">
      <selection activeCell="B26" sqref="B26"/>
    </sheetView>
  </sheetViews>
  <sheetFormatPr defaultRowHeight="15" x14ac:dyDescent="0.25"/>
  <cols>
    <col min="1" max="1" width="36.140625" style="6" bestFit="1" customWidth="1"/>
    <col min="2" max="2" width="34.140625" customWidth="1"/>
    <col min="8" max="8" width="11.85546875" customWidth="1"/>
    <col min="10" max="10" width="10" bestFit="1" customWidth="1"/>
  </cols>
  <sheetData>
    <row r="1" spans="1:13" x14ac:dyDescent="0.25">
      <c r="E1" s="83"/>
      <c r="F1" s="83"/>
      <c r="G1" s="83"/>
      <c r="H1" s="83"/>
      <c r="I1" s="83"/>
      <c r="J1" s="83"/>
      <c r="K1" s="83"/>
      <c r="L1" s="83"/>
    </row>
    <row r="2" spans="1:13" x14ac:dyDescent="0.25">
      <c r="A2" s="95" t="s">
        <v>125</v>
      </c>
      <c r="B2" s="82" t="s">
        <v>139</v>
      </c>
      <c r="E2" s="83"/>
      <c r="F2" s="83"/>
      <c r="G2" s="83"/>
      <c r="H2" s="83"/>
      <c r="I2" s="83"/>
      <c r="J2" s="83"/>
      <c r="K2" s="83"/>
      <c r="L2" s="83"/>
    </row>
    <row r="3" spans="1:13" x14ac:dyDescent="0.25">
      <c r="A3" s="95" t="s">
        <v>126</v>
      </c>
      <c r="B3" s="86">
        <v>45624</v>
      </c>
      <c r="E3" s="83"/>
      <c r="F3" s="83" t="b">
        <f>IF(B7="Tablet tidak bersalut", TRUE)</f>
        <v>1</v>
      </c>
      <c r="G3" s="83" t="s">
        <v>135</v>
      </c>
      <c r="H3" s="83"/>
      <c r="I3" s="83"/>
      <c r="J3" s="83"/>
      <c r="K3" s="83"/>
      <c r="L3" s="83"/>
    </row>
    <row r="4" spans="1:13" ht="30" customHeight="1" x14ac:dyDescent="0.25">
      <c r="A4" s="104"/>
      <c r="B4" s="105"/>
      <c r="E4" s="83"/>
      <c r="F4" s="83"/>
      <c r="G4" s="83"/>
      <c r="H4" s="83"/>
      <c r="I4" s="83"/>
      <c r="J4" s="83"/>
      <c r="K4" s="83"/>
      <c r="L4" s="83"/>
    </row>
    <row r="5" spans="1:13" x14ac:dyDescent="0.25">
      <c r="C5" s="100"/>
      <c r="M5" s="100"/>
    </row>
    <row r="6" spans="1:13" ht="23.25" x14ac:dyDescent="0.35">
      <c r="A6" s="93" t="s">
        <v>87</v>
      </c>
      <c r="B6" s="99">
        <v>2024110085</v>
      </c>
      <c r="C6" s="100"/>
      <c r="F6" t="b">
        <f>IF(B7="Tablet bersalut filem", TRUE)</f>
        <v>0</v>
      </c>
      <c r="G6" t="s">
        <v>95</v>
      </c>
      <c r="M6" s="100"/>
    </row>
    <row r="7" spans="1:13" x14ac:dyDescent="0.25">
      <c r="A7" s="88" t="s">
        <v>88</v>
      </c>
      <c r="B7" s="85" t="s">
        <v>140</v>
      </c>
      <c r="C7" s="100"/>
      <c r="F7" t="b">
        <f>IF(B7="Tablet bersalut gula", TRUE)</f>
        <v>0</v>
      </c>
      <c r="G7" t="s">
        <v>96</v>
      </c>
      <c r="M7" s="100"/>
    </row>
    <row r="8" spans="1:13" x14ac:dyDescent="0.25">
      <c r="A8" s="88" t="s">
        <v>89</v>
      </c>
      <c r="B8" s="85" t="s">
        <v>142</v>
      </c>
      <c r="C8" s="100"/>
      <c r="E8" t="b">
        <f>IF(B8="VK1", TRUE)</f>
        <v>0</v>
      </c>
      <c r="F8" t="b">
        <f>IF(B7="Tablet bersalut enterik", TRUE)</f>
        <v>0</v>
      </c>
      <c r="G8" t="s">
        <v>91</v>
      </c>
      <c r="M8" s="100"/>
    </row>
    <row r="9" spans="1:13" x14ac:dyDescent="0.25">
      <c r="A9" s="88" t="s">
        <v>80</v>
      </c>
      <c r="B9" s="84">
        <v>10.210000000000001</v>
      </c>
      <c r="C9" s="100"/>
      <c r="E9" t="b">
        <f>IF(B8="VK2", TRUE)</f>
        <v>1</v>
      </c>
      <c r="F9" t="b">
        <f>IF(B7="Kapsul keras", TRUE)</f>
        <v>0</v>
      </c>
      <c r="G9" t="s">
        <v>92</v>
      </c>
      <c r="M9" s="100"/>
    </row>
    <row r="10" spans="1:13" x14ac:dyDescent="0.25">
      <c r="A10" s="88" t="s">
        <v>97</v>
      </c>
      <c r="B10" s="84">
        <v>1</v>
      </c>
      <c r="C10" s="100"/>
      <c r="E10" t="b">
        <f>IF(B11="A (&lt;18mm)", TRUE)</f>
        <v>1</v>
      </c>
      <c r="F10" t="b">
        <f>IF(B7="Kapsul lembut", TRUE)</f>
        <v>0</v>
      </c>
      <c r="G10" t="s">
        <v>93</v>
      </c>
      <c r="J10">
        <v>150187237</v>
      </c>
      <c r="M10" s="100"/>
    </row>
    <row r="11" spans="1:13" x14ac:dyDescent="0.25">
      <c r="A11" s="88" t="s">
        <v>98</v>
      </c>
      <c r="B11" s="85" t="s">
        <v>141</v>
      </c>
      <c r="C11" s="100"/>
      <c r="E11" t="b">
        <f>IF(B11="B (&gt;18mm)", TRUE)</f>
        <v>0</v>
      </c>
      <c r="F11" t="b">
        <f>IF(B7="Kapsul bersalut enterik", TRUE)</f>
        <v>0</v>
      </c>
      <c r="G11" t="s">
        <v>91</v>
      </c>
      <c r="J11" t="s">
        <v>100</v>
      </c>
      <c r="M11" s="100"/>
    </row>
    <row r="12" spans="1:13" x14ac:dyDescent="0.25">
      <c r="A12" s="88" t="s">
        <v>99</v>
      </c>
      <c r="B12" s="84">
        <v>150187237</v>
      </c>
      <c r="C12" s="100"/>
      <c r="E12" t="b">
        <f>IF(B12=150187237, TRUE)</f>
        <v>1</v>
      </c>
      <c r="F12" t="b">
        <v>0</v>
      </c>
      <c r="G12" t="s">
        <v>94</v>
      </c>
      <c r="M12" s="100"/>
    </row>
    <row r="13" spans="1:13" x14ac:dyDescent="0.25">
      <c r="A13" s="94" t="s">
        <v>101</v>
      </c>
      <c r="B13" s="84"/>
      <c r="C13" s="100"/>
      <c r="E13" t="b">
        <f>IF(B12="Lain-lain", TRUE)</f>
        <v>0</v>
      </c>
      <c r="M13" s="100"/>
    </row>
    <row r="14" spans="1:13" x14ac:dyDescent="0.25">
      <c r="A14" s="106" t="s">
        <v>102</v>
      </c>
      <c r="B14" s="106"/>
      <c r="C14" s="100"/>
      <c r="E14" t="s">
        <v>134</v>
      </c>
      <c r="F14" t="b">
        <f>OR(Form!F9=TRUE, Form!F10=TRUE)</f>
        <v>0</v>
      </c>
      <c r="M14" s="100"/>
    </row>
    <row r="15" spans="1:13" ht="33" customHeight="1" x14ac:dyDescent="0.25">
      <c r="A15" s="95" t="s">
        <v>103</v>
      </c>
      <c r="B15" s="81"/>
      <c r="C15" s="100"/>
      <c r="M15" s="100"/>
    </row>
    <row r="16" spans="1:13" x14ac:dyDescent="0.25">
      <c r="A16" s="88" t="s">
        <v>104</v>
      </c>
      <c r="B16" s="84" t="s">
        <v>136</v>
      </c>
      <c r="C16" s="100"/>
      <c r="E16" t="b">
        <f>IF(B16="YA", TRUE)</f>
        <v>1</v>
      </c>
      <c r="F16" t="b">
        <f>IF(B16="TIDAK", TRUE)</f>
        <v>0</v>
      </c>
      <c r="M16" s="100"/>
    </row>
    <row r="17" spans="1:13" x14ac:dyDescent="0.25">
      <c r="A17" s="88" t="s">
        <v>105</v>
      </c>
      <c r="B17" s="84" t="s">
        <v>137</v>
      </c>
      <c r="C17" s="100"/>
      <c r="E17" t="b">
        <f>IF(B17="AIR", TRUE)</f>
        <v>1</v>
      </c>
      <c r="F17" t="b">
        <v>0</v>
      </c>
      <c r="M17" s="100"/>
    </row>
    <row r="18" spans="1:13" x14ac:dyDescent="0.25">
      <c r="A18" s="88" t="s">
        <v>106</v>
      </c>
      <c r="B18" s="84">
        <v>36.4</v>
      </c>
      <c r="C18" s="100"/>
      <c r="M18" s="100"/>
    </row>
    <row r="19" spans="1:13" x14ac:dyDescent="0.25">
      <c r="A19" s="95" t="s">
        <v>107</v>
      </c>
      <c r="B19" s="81"/>
      <c r="C19" s="100"/>
      <c r="M19" s="100"/>
    </row>
    <row r="20" spans="1:13" x14ac:dyDescent="0.25">
      <c r="A20" s="88" t="s">
        <v>104</v>
      </c>
      <c r="B20" s="84" t="s">
        <v>90</v>
      </c>
      <c r="C20" s="100"/>
      <c r="M20" s="100"/>
    </row>
    <row r="21" spans="1:13" x14ac:dyDescent="0.25">
      <c r="A21" s="88" t="s">
        <v>105</v>
      </c>
      <c r="B21" s="84" t="s">
        <v>138</v>
      </c>
      <c r="C21" s="100"/>
      <c r="M21" s="100"/>
    </row>
    <row r="22" spans="1:13" x14ac:dyDescent="0.25">
      <c r="A22" s="88" t="s">
        <v>106</v>
      </c>
      <c r="B22" s="84"/>
      <c r="E22" s="83"/>
      <c r="F22" s="83"/>
      <c r="G22" s="83"/>
      <c r="H22" s="83"/>
      <c r="I22" s="83"/>
      <c r="J22" s="83"/>
      <c r="K22" s="83"/>
      <c r="L22" s="83"/>
    </row>
    <row r="23" spans="1:13" x14ac:dyDescent="0.25">
      <c r="A23" s="88" t="s">
        <v>108</v>
      </c>
      <c r="B23" s="84"/>
      <c r="E23" s="83"/>
      <c r="F23" s="83"/>
      <c r="G23" s="83"/>
      <c r="H23" s="83"/>
      <c r="I23" s="83"/>
      <c r="J23" s="83"/>
      <c r="K23" s="83"/>
      <c r="L23" s="83"/>
    </row>
    <row r="24" spans="1:13" x14ac:dyDescent="0.25">
      <c r="A24" s="106" t="s">
        <v>109</v>
      </c>
      <c r="B24" s="106"/>
      <c r="E24" s="83"/>
      <c r="F24" s="83"/>
      <c r="G24" s="83"/>
      <c r="H24" s="83"/>
      <c r="I24" s="83"/>
      <c r="J24" s="83"/>
      <c r="K24" s="83"/>
      <c r="L24" s="83"/>
    </row>
    <row r="25" spans="1:13" x14ac:dyDescent="0.25">
      <c r="A25" s="88" t="s">
        <v>110</v>
      </c>
      <c r="B25" s="84">
        <v>20</v>
      </c>
      <c r="E25" s="83" t="b">
        <f>IF(B25&gt;0, TRUE)</f>
        <v>1</v>
      </c>
      <c r="F25" s="83"/>
      <c r="G25" s="83"/>
      <c r="H25" s="83"/>
      <c r="I25" s="83"/>
      <c r="J25" s="83"/>
      <c r="K25" s="83"/>
      <c r="L25" s="83"/>
    </row>
    <row r="26" spans="1:13" x14ac:dyDescent="0.25">
      <c r="A26" s="88" t="s">
        <v>111</v>
      </c>
      <c r="B26" s="84"/>
      <c r="E26" s="83" t="b">
        <f>IF(B26&gt;0, TRUE)</f>
        <v>0</v>
      </c>
      <c r="F26" s="83"/>
      <c r="G26" s="83"/>
      <c r="H26" s="83"/>
      <c r="I26" s="83"/>
      <c r="J26" s="83"/>
      <c r="K26" s="83"/>
      <c r="L26" s="83"/>
    </row>
    <row r="27" spans="1:13" x14ac:dyDescent="0.25">
      <c r="A27" s="106" t="s">
        <v>10</v>
      </c>
      <c r="B27" s="106"/>
      <c r="E27" s="83"/>
      <c r="F27" s="83"/>
      <c r="G27" s="83"/>
      <c r="H27" s="83"/>
      <c r="I27" s="83"/>
      <c r="J27" s="83"/>
      <c r="K27" s="83"/>
      <c r="L27" s="83"/>
    </row>
    <row r="28" spans="1:13" x14ac:dyDescent="0.25">
      <c r="A28" s="88" t="s">
        <v>112</v>
      </c>
      <c r="B28" s="84"/>
      <c r="E28" s="83" t="b">
        <f>IF(B28&gt;0, TRUE)</f>
        <v>0</v>
      </c>
      <c r="F28" s="83"/>
      <c r="G28" s="83"/>
      <c r="H28" s="83"/>
      <c r="I28" s="83"/>
      <c r="J28" s="83"/>
      <c r="K28" s="83"/>
      <c r="L28" s="83"/>
    </row>
    <row r="29" spans="1:13" ht="16.5" customHeight="1" x14ac:dyDescent="0.25">
      <c r="A29" s="88" t="s">
        <v>113</v>
      </c>
      <c r="B29" s="84" t="s">
        <v>136</v>
      </c>
      <c r="E29" s="83" t="b">
        <f>IF(B29="Ya", TRUE)</f>
        <v>1</v>
      </c>
      <c r="F29" s="83"/>
      <c r="G29" s="83"/>
      <c r="H29" s="83"/>
      <c r="I29" s="83"/>
      <c r="J29" s="83"/>
      <c r="K29" s="83"/>
      <c r="L29" s="83"/>
    </row>
    <row r="30" spans="1:13" ht="26.25" customHeight="1" x14ac:dyDescent="0.25">
      <c r="A30" s="88" t="s">
        <v>36</v>
      </c>
      <c r="B30" s="84" t="s">
        <v>90</v>
      </c>
      <c r="E30" s="83" t="b">
        <f>IF(B30="Ya", TRUE)</f>
        <v>0</v>
      </c>
      <c r="F30" s="83"/>
      <c r="G30" s="83"/>
      <c r="H30" s="83"/>
      <c r="I30" s="83"/>
      <c r="J30" s="83"/>
      <c r="K30" s="83"/>
      <c r="L30" s="83"/>
    </row>
    <row r="31" spans="1:13" ht="26.25" customHeight="1" x14ac:dyDescent="0.25">
      <c r="A31" s="107" t="s">
        <v>73</v>
      </c>
      <c r="B31" s="107"/>
      <c r="C31" s="6"/>
      <c r="D31" s="6"/>
      <c r="E31" s="96"/>
      <c r="F31" s="83"/>
      <c r="G31" s="83"/>
      <c r="H31" s="83"/>
      <c r="I31" s="83"/>
      <c r="J31" s="83"/>
      <c r="K31" s="83"/>
      <c r="L31" s="83"/>
    </row>
    <row r="32" spans="1:13" x14ac:dyDescent="0.25">
      <c r="A32" s="88" t="s">
        <v>114</v>
      </c>
      <c r="B32" s="84" t="s">
        <v>90</v>
      </c>
      <c r="E32" s="83" t="b">
        <f>IF(B32="Ya", TRUE)</f>
        <v>0</v>
      </c>
      <c r="F32" s="83"/>
      <c r="G32" s="83"/>
      <c r="H32" s="83"/>
      <c r="I32" s="83"/>
      <c r="J32" s="83"/>
      <c r="K32" s="83"/>
      <c r="L32" s="83"/>
    </row>
    <row r="33" spans="1:12" x14ac:dyDescent="0.25">
      <c r="A33" s="88" t="s">
        <v>115</v>
      </c>
      <c r="B33" s="84" t="s">
        <v>90</v>
      </c>
      <c r="E33" s="83" t="b">
        <f>IF(B33="Ya", TRUE)</f>
        <v>0</v>
      </c>
      <c r="F33" s="83"/>
      <c r="G33" s="83"/>
      <c r="H33" s="83"/>
      <c r="I33" s="83"/>
      <c r="J33" s="83"/>
      <c r="K33" s="83"/>
      <c r="L33" s="83"/>
    </row>
    <row r="34" spans="1:12" x14ac:dyDescent="0.25">
      <c r="A34" s="102" t="s">
        <v>116</v>
      </c>
      <c r="B34" s="102"/>
      <c r="E34" s="83"/>
      <c r="F34" s="83"/>
      <c r="G34" s="83"/>
      <c r="H34" s="83"/>
      <c r="I34" s="83"/>
      <c r="J34" s="83"/>
      <c r="K34" s="83"/>
      <c r="L34" s="83"/>
    </row>
    <row r="35" spans="1:12" x14ac:dyDescent="0.25">
      <c r="A35" s="95" t="s">
        <v>103</v>
      </c>
      <c r="B35" s="97"/>
      <c r="E35" s="83"/>
      <c r="F35" s="83"/>
      <c r="G35" s="83"/>
      <c r="H35" s="83"/>
      <c r="I35" s="83"/>
      <c r="J35" s="83"/>
      <c r="K35" s="83"/>
      <c r="L35" s="83"/>
    </row>
    <row r="36" spans="1:12" x14ac:dyDescent="0.25">
      <c r="A36" s="98" t="s">
        <v>117</v>
      </c>
      <c r="B36" s="84"/>
      <c r="E36" s="83" t="b">
        <f>IF(B36&gt;0, TRUE)</f>
        <v>0</v>
      </c>
      <c r="F36" s="83"/>
      <c r="G36" s="83"/>
      <c r="H36" s="83"/>
      <c r="I36" s="83"/>
      <c r="J36" s="83"/>
      <c r="K36" s="83"/>
      <c r="L36" s="83"/>
    </row>
    <row r="37" spans="1:12" x14ac:dyDescent="0.25">
      <c r="A37" s="95" t="s">
        <v>107</v>
      </c>
      <c r="B37" s="81"/>
      <c r="E37" s="83"/>
      <c r="F37" s="83"/>
      <c r="G37" s="83"/>
      <c r="H37" s="83"/>
      <c r="I37" s="83"/>
      <c r="J37" s="83"/>
      <c r="K37" s="83"/>
      <c r="L37" s="83"/>
    </row>
    <row r="38" spans="1:12" x14ac:dyDescent="0.25">
      <c r="A38" s="98" t="s">
        <v>119</v>
      </c>
      <c r="B38" s="84"/>
      <c r="E38" s="83" t="b">
        <f>IF(B38&gt;0, TRUE)</f>
        <v>0</v>
      </c>
      <c r="F38" s="83"/>
      <c r="G38" s="83"/>
      <c r="H38" s="83"/>
      <c r="I38" s="83"/>
      <c r="J38" s="83"/>
      <c r="K38" s="83"/>
      <c r="L38" s="83"/>
    </row>
    <row r="39" spans="1:12" x14ac:dyDescent="0.25">
      <c r="A39" s="98" t="s">
        <v>118</v>
      </c>
      <c r="B39" s="84"/>
      <c r="E39" s="83" t="b">
        <f>IF(B39&gt;0, TRUE)</f>
        <v>0</v>
      </c>
      <c r="F39" s="83"/>
      <c r="G39" s="83"/>
      <c r="H39" s="83"/>
      <c r="I39" s="83"/>
      <c r="J39" s="83"/>
      <c r="K39" s="83"/>
      <c r="L39" s="83"/>
    </row>
    <row r="40" spans="1:12" x14ac:dyDescent="0.25">
      <c r="A40" s="102" t="s">
        <v>10</v>
      </c>
      <c r="B40" s="102"/>
      <c r="E40" s="83"/>
      <c r="F40" s="83"/>
      <c r="G40" s="83"/>
      <c r="H40" s="83"/>
      <c r="I40" s="83"/>
      <c r="J40" s="83"/>
      <c r="K40" s="83"/>
      <c r="L40" s="83"/>
    </row>
    <row r="41" spans="1:12" x14ac:dyDescent="0.25">
      <c r="A41" s="98" t="s">
        <v>120</v>
      </c>
      <c r="B41" s="84"/>
      <c r="E41" s="83" t="b">
        <f>IF(B41&gt;0, TRUE)</f>
        <v>0</v>
      </c>
      <c r="F41" s="83"/>
      <c r="G41" s="83"/>
      <c r="H41" s="83"/>
      <c r="I41" s="83"/>
      <c r="J41" s="83"/>
      <c r="K41" s="83"/>
      <c r="L41" s="83"/>
    </row>
    <row r="42" spans="1:12" x14ac:dyDescent="0.25">
      <c r="A42" s="98" t="s">
        <v>113</v>
      </c>
      <c r="B42" s="84" t="s">
        <v>90</v>
      </c>
      <c r="E42" s="83" t="b">
        <f>IF(B42="Ya", TRUE)</f>
        <v>0</v>
      </c>
      <c r="F42" s="83"/>
      <c r="G42" s="83"/>
      <c r="H42" s="83"/>
      <c r="I42" s="83"/>
      <c r="J42" s="83"/>
      <c r="K42" s="83"/>
    </row>
    <row r="43" spans="1:12" x14ac:dyDescent="0.25">
      <c r="A43" s="98" t="s">
        <v>121</v>
      </c>
      <c r="B43" s="84" t="s">
        <v>90</v>
      </c>
      <c r="E43" s="83" t="b">
        <f>IF(B43="Ya", TRUE)</f>
        <v>0</v>
      </c>
      <c r="F43" s="83"/>
      <c r="G43" s="83"/>
      <c r="H43" s="83"/>
      <c r="I43" s="83"/>
      <c r="J43" s="83"/>
      <c r="K43" s="83"/>
    </row>
    <row r="44" spans="1:12" ht="15" customHeight="1" x14ac:dyDescent="0.25">
      <c r="A44" s="103" t="s">
        <v>73</v>
      </c>
      <c r="B44" s="103"/>
      <c r="E44" s="83"/>
      <c r="F44" s="83"/>
      <c r="G44" s="83"/>
      <c r="H44" s="83"/>
      <c r="I44" s="83"/>
      <c r="J44" s="83"/>
      <c r="K44" s="83"/>
    </row>
    <row r="45" spans="1:12" x14ac:dyDescent="0.25">
      <c r="A45" s="98" t="s">
        <v>114</v>
      </c>
      <c r="B45" s="84"/>
      <c r="E45" s="83" t="b">
        <f>IF(B45&gt;0, TRUE)</f>
        <v>0</v>
      </c>
      <c r="F45" s="83"/>
      <c r="G45" s="83"/>
      <c r="H45" s="83"/>
      <c r="I45" s="83"/>
      <c r="J45" s="83"/>
      <c r="K45" s="83"/>
    </row>
    <row r="46" spans="1:12" x14ac:dyDescent="0.25">
      <c r="A46" s="98" t="s">
        <v>115</v>
      </c>
      <c r="B46" s="84" t="s">
        <v>90</v>
      </c>
      <c r="E46" s="83" t="b">
        <f>IF(B46="Ya", TRUE)</f>
        <v>0</v>
      </c>
      <c r="F46" s="83"/>
      <c r="G46" s="83"/>
      <c r="H46" s="83"/>
      <c r="I46" s="83"/>
      <c r="J46" s="83"/>
      <c r="K46" s="83"/>
    </row>
    <row r="47" spans="1:12" x14ac:dyDescent="0.25">
      <c r="E47" s="83"/>
      <c r="F47" s="83"/>
      <c r="G47" s="83"/>
      <c r="H47" s="83"/>
      <c r="I47" s="83"/>
      <c r="J47" s="83"/>
      <c r="K47" s="83"/>
    </row>
    <row r="48" spans="1:12" x14ac:dyDescent="0.25">
      <c r="A48" s="101" t="s">
        <v>9</v>
      </c>
      <c r="B48" s="101"/>
      <c r="C48" s="101"/>
      <c r="E48" s="83"/>
      <c r="F48" s="83"/>
      <c r="G48" s="83"/>
      <c r="H48" s="83"/>
      <c r="I48" s="83"/>
      <c r="J48" s="83"/>
      <c r="K48" s="83"/>
    </row>
    <row r="49" spans="1:11" x14ac:dyDescent="0.25">
      <c r="A49" s="101"/>
      <c r="B49" s="101"/>
      <c r="C49" s="101"/>
      <c r="E49" s="83"/>
      <c r="F49" s="83"/>
      <c r="G49" s="83"/>
      <c r="H49" s="83"/>
      <c r="I49" s="83"/>
      <c r="J49" s="83"/>
      <c r="K49" s="83"/>
    </row>
    <row r="50" spans="1:11" x14ac:dyDescent="0.25">
      <c r="A50" s="89" t="s">
        <v>10</v>
      </c>
      <c r="B50" s="90" t="s">
        <v>123</v>
      </c>
      <c r="C50" s="91" t="s">
        <v>124</v>
      </c>
      <c r="E50" s="83"/>
      <c r="F50" s="83"/>
      <c r="G50" s="83"/>
      <c r="H50" s="83"/>
      <c r="I50" s="83"/>
      <c r="J50" s="83"/>
      <c r="K50" s="83"/>
    </row>
    <row r="51" spans="1:11" x14ac:dyDescent="0.25">
      <c r="A51" s="87" t="s">
        <v>13</v>
      </c>
      <c r="B51" s="84">
        <v>6</v>
      </c>
      <c r="C51" s="82">
        <f>B25</f>
        <v>20</v>
      </c>
      <c r="E51" s="83"/>
      <c r="F51" s="83"/>
      <c r="G51" s="83"/>
      <c r="H51" s="83"/>
      <c r="I51" s="83"/>
      <c r="J51" s="83"/>
      <c r="K51" s="83"/>
    </row>
    <row r="52" spans="1:11" ht="30" x14ac:dyDescent="0.25">
      <c r="A52" s="87" t="s">
        <v>14</v>
      </c>
      <c r="B52" s="82" t="s">
        <v>122</v>
      </c>
      <c r="C52" s="82" t="s">
        <v>122</v>
      </c>
      <c r="E52" s="83"/>
      <c r="F52" s="83"/>
      <c r="G52" s="83"/>
      <c r="H52" s="83"/>
      <c r="I52" s="83"/>
      <c r="J52" s="83"/>
      <c r="K52" s="83"/>
    </row>
    <row r="53" spans="1:11" x14ac:dyDescent="0.25">
      <c r="A53" s="87" t="s">
        <v>15</v>
      </c>
      <c r="B53" s="82" t="s">
        <v>122</v>
      </c>
      <c r="C53" s="82" t="s">
        <v>122</v>
      </c>
      <c r="E53" s="83"/>
      <c r="F53" s="83"/>
      <c r="G53" s="83"/>
      <c r="H53" s="83"/>
      <c r="I53" s="83"/>
      <c r="J53" s="83"/>
      <c r="K53" s="83"/>
    </row>
    <row r="54" spans="1:11" x14ac:dyDescent="0.25">
      <c r="A54" s="87" t="s">
        <v>16</v>
      </c>
      <c r="B54" s="82" t="s">
        <v>122</v>
      </c>
      <c r="C54" s="82"/>
      <c r="E54" s="83"/>
      <c r="F54" s="83"/>
      <c r="G54" s="83"/>
      <c r="H54" s="83"/>
      <c r="I54" s="83"/>
      <c r="J54" s="83"/>
      <c r="K54" s="83"/>
    </row>
  </sheetData>
  <mergeCells count="9">
    <mergeCell ref="A48:C49"/>
    <mergeCell ref="A40:B40"/>
    <mergeCell ref="A44:B44"/>
    <mergeCell ref="A4:B4"/>
    <mergeCell ref="A14:B14"/>
    <mergeCell ref="A24:B24"/>
    <mergeCell ref="A27:B27"/>
    <mergeCell ref="A31:B31"/>
    <mergeCell ref="A34:B34"/>
  </mergeCells>
  <conditionalFormatting sqref="B2:B3">
    <cfRule type="expression" dxfId="39" priority="3">
      <formula>LEN(B2)=0</formula>
    </cfRule>
  </conditionalFormatting>
  <conditionalFormatting sqref="B6">
    <cfRule type="expression" dxfId="38" priority="83">
      <formula>LEN(B6)=0</formula>
    </cfRule>
  </conditionalFormatting>
  <conditionalFormatting sqref="B7">
    <cfRule type="cellIs" dxfId="37" priority="77" operator="equal">
      <formula>"Sila pilih"</formula>
    </cfRule>
  </conditionalFormatting>
  <conditionalFormatting sqref="B8">
    <cfRule type="cellIs" dxfId="36" priority="78" operator="equal">
      <formula>"Sila Pilih"</formula>
    </cfRule>
  </conditionalFormatting>
  <conditionalFormatting sqref="B9:B10">
    <cfRule type="expression" dxfId="35" priority="74">
      <formula>LEN(B9)=0</formula>
    </cfRule>
  </conditionalFormatting>
  <conditionalFormatting sqref="B11:B12">
    <cfRule type="cellIs" dxfId="34" priority="72" operator="equal">
      <formula>"Sila pilih"</formula>
    </cfRule>
  </conditionalFormatting>
  <conditionalFormatting sqref="B13">
    <cfRule type="expression" dxfId="33" priority="70">
      <formula>LEN(B13)=0</formula>
    </cfRule>
  </conditionalFormatting>
  <conditionalFormatting sqref="B16:B17">
    <cfRule type="cellIs" dxfId="31" priority="65" operator="equal">
      <formula>"sila pilih"</formula>
    </cfRule>
  </conditionalFormatting>
  <conditionalFormatting sqref="B16:B18">
    <cfRule type="expression" dxfId="29" priority="68">
      <formula>LEN(B16)=0</formula>
    </cfRule>
  </conditionalFormatting>
  <conditionalFormatting sqref="B20:B21">
    <cfRule type="cellIs" dxfId="28" priority="61" operator="equal">
      <formula>"sila pilih"</formula>
    </cfRule>
  </conditionalFormatting>
  <conditionalFormatting sqref="B20:B22">
    <cfRule type="expression" dxfId="27" priority="64">
      <formula>LEN(B20)=0</formula>
    </cfRule>
  </conditionalFormatting>
  <conditionalFormatting sqref="B23">
    <cfRule type="expression" dxfId="25" priority="2">
      <formula>LEN(B23)=0</formula>
    </cfRule>
  </conditionalFormatting>
  <conditionalFormatting sqref="B25:B26">
    <cfRule type="expression" dxfId="22" priority="58">
      <formula>LEN(B25)=0</formula>
    </cfRule>
  </conditionalFormatting>
  <conditionalFormatting sqref="B28:B30">
    <cfRule type="expression" dxfId="20" priority="47">
      <formula>LEN(B28)=0</formula>
    </cfRule>
  </conditionalFormatting>
  <conditionalFormatting sqref="B29:B30">
    <cfRule type="cellIs" dxfId="19" priority="45" operator="equal">
      <formula>"sila pilih"</formula>
    </cfRule>
  </conditionalFormatting>
  <conditionalFormatting sqref="B32:B33">
    <cfRule type="expression" dxfId="18" priority="41">
      <formula>LEN(B32)=0</formula>
    </cfRule>
    <cfRule type="cellIs" dxfId="17" priority="39" operator="equal">
      <formula>"sila pilih"</formula>
    </cfRule>
  </conditionalFormatting>
  <conditionalFormatting sqref="B36">
    <cfRule type="expression" dxfId="15" priority="38">
      <formula>LEN(B36)=0</formula>
    </cfRule>
  </conditionalFormatting>
  <conditionalFormatting sqref="B38:B39">
    <cfRule type="expression" dxfId="13" priority="34">
      <formula>LEN(B38)=0</formula>
    </cfRule>
  </conditionalFormatting>
  <conditionalFormatting sqref="B41:B43">
    <cfRule type="expression" dxfId="11" priority="21">
      <formula>LEN(B41)=0</formula>
    </cfRule>
  </conditionalFormatting>
  <conditionalFormatting sqref="B42:B43">
    <cfRule type="cellIs" dxfId="9" priority="19" operator="equal">
      <formula>"sila pilih"</formula>
    </cfRule>
  </conditionalFormatting>
  <conditionalFormatting sqref="B45">
    <cfRule type="expression" dxfId="7" priority="18">
      <formula>LEN(B45)=0</formula>
    </cfRule>
  </conditionalFormatting>
  <conditionalFormatting sqref="B46">
    <cfRule type="expression" dxfId="6" priority="29">
      <formula>LEN(B46)=0</formula>
    </cfRule>
    <cfRule type="cellIs" dxfId="4" priority="27" operator="equal">
      <formula>"sila pilih"</formula>
    </cfRule>
  </conditionalFormatting>
  <conditionalFormatting sqref="B51:B54">
    <cfRule type="cellIs" dxfId="3" priority="5" operator="equal">
      <formula>"sila pilih"</formula>
    </cfRule>
    <cfRule type="expression" dxfId="1" priority="7">
      <formula>LEN(B51)=0</formula>
    </cfRule>
  </conditionalFormatting>
  <dataValidations count="10">
    <dataValidation type="list" allowBlank="1" showInputMessage="1" showErrorMessage="1" sqref="B8" xr:uid="{608471D5-1F17-41EA-95B0-8310D241E420}">
      <formula1>"Sila Pilih,VK1,VK2"</formula1>
    </dataValidation>
    <dataValidation type="list" allowBlank="1" showInputMessage="1" showErrorMessage="1" sqref="B7" xr:uid="{E333DC95-434A-40D1-BFD8-2E8175FE3C03}">
      <formula1>"Sila Pilih, Tablet tidak bersalut, Tablet bersalut filem, Tablet bersalut gula, Tablet bersalut enterik, Kapsul keras, Kapsul lembut, Kapsul bersalut enterik, Pil keras"</formula1>
    </dataValidation>
    <dataValidation type="list" allowBlank="1" showInputMessage="1" showErrorMessage="1" sqref="B11" xr:uid="{F3798F28-1E58-48F6-ACBA-1BBD565FAABE}">
      <formula1>"Sila Pilih, A (&lt;18mm), B (&gt;18mm)"</formula1>
    </dataValidation>
    <dataValidation type="list" allowBlank="1" showInputMessage="1" showErrorMessage="1" sqref="B12" xr:uid="{F4125959-8CB9-4E95-861D-4C8108FE036A}">
      <formula1>"Sila Pilih, 150187237, Lain-lain"</formula1>
    </dataValidation>
    <dataValidation type="list" allowBlank="1" showInputMessage="1" showErrorMessage="1" sqref="B16 B20" xr:uid="{B4A70BD1-6B40-4E70-8A4F-E8E40FD75C31}">
      <formula1>"Sila Pilih, Ya, Tidak"</formula1>
    </dataValidation>
    <dataValidation type="list" allowBlank="1" showInputMessage="1" showErrorMessage="1" sqref="B17" xr:uid="{2F9125CB-FE52-4637-8709-BB417675550A}">
      <formula1>"Sila pilih, Air, 0.1M HCL"</formula1>
    </dataValidation>
    <dataValidation type="list" allowBlank="1" showInputMessage="1" showErrorMessage="1" sqref="B21" xr:uid="{A02DA908-ACCD-478C-935D-646721CC4D62}">
      <formula1>"Sila pilih, 0.1M HCL, Larutan penampan phosphate"</formula1>
    </dataValidation>
    <dataValidation type="list" allowBlank="1" showInputMessage="1" showErrorMessage="1" sqref="B29:B30 B32:B33 B42:B43 B46" xr:uid="{756D28C7-AC81-4AC6-9B07-C8BD2A039CF7}">
      <formula1>"Sila Pilih, Ya"</formula1>
    </dataValidation>
    <dataValidation type="list" allowBlank="1" showInputMessage="1" showErrorMessage="1" sqref="B51" xr:uid="{6CD3E381-8592-4686-A8C4-E7A3C51154C7}">
      <formula1>"Sila Pilih, 1,2,3,4,5,6"</formula1>
    </dataValidation>
    <dataValidation type="list" allowBlank="1" showInputMessage="1" showErrorMessage="1" sqref="B52:B54" xr:uid="{7E95A53A-D161-43DE-AEA9-62B5DCCF654C}">
      <formula1>"NA, 1,2,3,4,5,6"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stopIfTrue="1" operator="containsText" id="{6D5F7589-BCD1-4CFF-81F8-0A9D474AF8D4}">
            <xm:f>NOT(ISERROR(SEARCH($E$13=TRUE,B13)))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ontainsText" priority="67" stopIfTrue="1" operator="containsText" id="{CFFBD340-8977-4295-B81F-FA1264E18970}">
            <xm:f>NOT(ISERROR(SEARCH($E$13=TRUE,B16)))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B16:B18</xm:sqref>
        </x14:conditionalFormatting>
        <x14:conditionalFormatting xmlns:xm="http://schemas.microsoft.com/office/excel/2006/main">
          <x14:cfRule type="containsText" priority="63" stopIfTrue="1" operator="containsText" id="{AFF541B9-0129-4D96-B34C-A44B4109CD47}">
            <xm:f>NOT(ISERROR(SEARCH($E$13=TRUE,B20)))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B20:B22</xm:sqref>
        </x14:conditionalFormatting>
        <x14:conditionalFormatting xmlns:xm="http://schemas.microsoft.com/office/excel/2006/main">
          <x14:cfRule type="containsText" priority="1" stopIfTrue="1" operator="containsText" id="{E8F4904E-FD16-48AD-92C4-999FAB8C8C32}">
            <xm:f>NOT(ISERROR(SEARCH($E$13=TRUE,B23)))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containsText" priority="57" stopIfTrue="1" operator="containsText" id="{A034767D-EF73-4566-A14E-DAC563F23B63}">
            <xm:f>NOT(ISERROR(SEARCH($E$13=TRUE,B25)))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B25:B26</xm:sqref>
        </x14:conditionalFormatting>
        <x14:conditionalFormatting xmlns:xm="http://schemas.microsoft.com/office/excel/2006/main">
          <x14:cfRule type="containsText" priority="46" stopIfTrue="1" operator="containsText" id="{C03E343C-6158-4D03-B8CC-E8B5A7A25D15}">
            <xm:f>NOT(ISERROR(SEARCH($E$13=TRUE,B28)))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B28:B30</xm:sqref>
        </x14:conditionalFormatting>
        <x14:conditionalFormatting xmlns:xm="http://schemas.microsoft.com/office/excel/2006/main">
          <x14:cfRule type="containsText" priority="40" stopIfTrue="1" operator="containsText" id="{EB23A7DF-1A87-4FE9-AA50-089197018EDB}">
            <xm:f>NOT(ISERROR(SEARCH($E$13=TRUE,B32)))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ontainsText" priority="37" stopIfTrue="1" operator="containsText" id="{E2A53F4B-E005-42EE-B7BF-76831F9D13D1}">
            <xm:f>NOT(ISERROR(SEARCH($E$13=TRUE,B36)))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containsText" priority="33" stopIfTrue="1" operator="containsText" id="{47EAE981-DF17-47C0-BCBF-A05D6D5C8571}">
            <xm:f>NOT(ISERROR(SEARCH($E$13=TRUE,B38)))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B38:B39</xm:sqref>
        </x14:conditionalFormatting>
        <x14:conditionalFormatting xmlns:xm="http://schemas.microsoft.com/office/excel/2006/main">
          <x14:cfRule type="containsText" priority="20" stopIfTrue="1" operator="containsText" id="{31A8BFC7-BB1E-4067-8422-FA9F7FA264FC}">
            <xm:f>NOT(ISERROR(SEARCH($E$13=TRUE,B41)))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B41:B43</xm:sqref>
        </x14:conditionalFormatting>
        <x14:conditionalFormatting xmlns:xm="http://schemas.microsoft.com/office/excel/2006/main">
          <x14:cfRule type="containsText" priority="17" stopIfTrue="1" operator="containsText" id="{BE95E075-A675-4017-8D30-7A6F1ABF8B98}">
            <xm:f>NOT(ISERROR(SEARCH($E$13=TRUE,B45)))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containsText" priority="28" stopIfTrue="1" operator="containsText" id="{7529F6F3-41FE-4CC6-8EB9-353B022693DA}">
            <xm:f>NOT(ISERROR(SEARCH($E$13=TRUE,B46)))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containsText" priority="6" stopIfTrue="1" operator="containsText" id="{F6ED201A-B1E8-42B3-B29A-7434A36A165A}">
            <xm:f>NOT(ISERROR(SEARCH($E$13=TRUE,B51)))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B51:B54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5001-3373-4BA5-B707-AF234176FF51}">
  <dimension ref="A1:T95"/>
  <sheetViews>
    <sheetView tabSelected="1" view="pageLayout" zoomScaleNormal="82" workbookViewId="0">
      <selection activeCell="C3" sqref="C3:J3"/>
    </sheetView>
  </sheetViews>
  <sheetFormatPr defaultRowHeight="15" x14ac:dyDescent="0.25"/>
  <cols>
    <col min="1" max="1" width="3.28515625" customWidth="1"/>
    <col min="2" max="2" width="19.85546875" customWidth="1"/>
    <col min="3" max="3" width="2.7109375" customWidth="1"/>
    <col min="4" max="4" width="8" customWidth="1"/>
    <col min="5" max="5" width="8.5703125" customWidth="1"/>
    <col min="6" max="6" width="2.7109375" customWidth="1"/>
    <col min="7" max="7" width="6.5703125" customWidth="1"/>
    <col min="8" max="8" width="6" customWidth="1"/>
    <col min="9" max="9" width="8.7109375" customWidth="1"/>
    <col min="10" max="10" width="1.5703125" customWidth="1"/>
    <col min="11" max="11" width="22.5703125" customWidth="1"/>
  </cols>
  <sheetData>
    <row r="1" spans="1:10" s="14" customFormat="1" ht="13.5" customHeight="1" x14ac:dyDescent="0.25">
      <c r="A1" s="148" t="s">
        <v>0</v>
      </c>
      <c r="B1" s="149"/>
      <c r="C1" s="148">
        <f>Form!B6</f>
        <v>2024110085</v>
      </c>
      <c r="D1" s="202"/>
      <c r="E1" s="202"/>
      <c r="F1" s="202"/>
      <c r="G1" s="202"/>
      <c r="H1" s="202"/>
      <c r="I1" s="202"/>
      <c r="J1" s="149"/>
    </row>
    <row r="2" spans="1:10" ht="14.25" customHeight="1" x14ac:dyDescent="0.25">
      <c r="A2" s="156" t="s">
        <v>37</v>
      </c>
      <c r="B2" s="157"/>
      <c r="C2" s="157"/>
      <c r="D2" s="157"/>
      <c r="E2" s="157"/>
      <c r="F2" s="157"/>
      <c r="G2" s="157"/>
      <c r="H2" s="157"/>
      <c r="I2" s="157"/>
      <c r="J2" s="47"/>
    </row>
    <row r="3" spans="1:10" s="14" customFormat="1" ht="12.75" customHeight="1" x14ac:dyDescent="0.25">
      <c r="A3" s="143" t="s">
        <v>30</v>
      </c>
      <c r="B3" s="144"/>
      <c r="C3" s="160" t="s">
        <v>31</v>
      </c>
      <c r="D3" s="160"/>
      <c r="E3" s="160"/>
      <c r="F3" s="160"/>
      <c r="G3" s="160"/>
      <c r="H3" s="160"/>
      <c r="I3" s="160"/>
      <c r="J3" s="231"/>
    </row>
    <row r="4" spans="1:10" s="14" customFormat="1" ht="12.75" customHeight="1" x14ac:dyDescent="0.25">
      <c r="A4" s="44"/>
      <c r="B4" s="13" t="s">
        <v>19</v>
      </c>
      <c r="C4" s="28" t="s">
        <v>34</v>
      </c>
      <c r="D4" s="110" t="s">
        <v>20</v>
      </c>
      <c r="E4" s="110"/>
      <c r="F4" s="110"/>
      <c r="G4" s="110"/>
      <c r="H4" s="110"/>
      <c r="I4" s="110"/>
      <c r="J4" s="111"/>
    </row>
    <row r="5" spans="1:10" s="14" customFormat="1" ht="12.75" customHeight="1" x14ac:dyDescent="0.25">
      <c r="A5" s="44" t="s">
        <v>58</v>
      </c>
      <c r="B5" s="13" t="s">
        <v>21</v>
      </c>
      <c r="C5" s="28" t="s">
        <v>50</v>
      </c>
      <c r="D5" s="110" t="s">
        <v>20</v>
      </c>
      <c r="E5" s="110"/>
      <c r="F5" s="110"/>
      <c r="G5" s="110"/>
      <c r="H5" s="110"/>
      <c r="I5" s="110"/>
      <c r="J5" s="111"/>
    </row>
    <row r="6" spans="1:10" s="14" customFormat="1" ht="12.75" customHeight="1" x14ac:dyDescent="0.25">
      <c r="A6" s="44" t="s">
        <v>58</v>
      </c>
      <c r="B6" s="13" t="s">
        <v>22</v>
      </c>
      <c r="C6" s="28" t="s">
        <v>51</v>
      </c>
      <c r="D6" s="110" t="s">
        <v>23</v>
      </c>
      <c r="E6" s="110"/>
      <c r="F6" s="110"/>
      <c r="G6" s="110"/>
      <c r="H6" s="110"/>
      <c r="I6" s="110"/>
      <c r="J6" s="111"/>
    </row>
    <row r="7" spans="1:10" s="14" customFormat="1" ht="25.5" customHeight="1" x14ac:dyDescent="0.25">
      <c r="A7" s="44" t="s">
        <v>57</v>
      </c>
      <c r="B7" s="13" t="s">
        <v>24</v>
      </c>
      <c r="C7" s="28" t="s">
        <v>50</v>
      </c>
      <c r="D7" s="128" t="s">
        <v>52</v>
      </c>
      <c r="E7" s="128"/>
      <c r="F7" s="128"/>
      <c r="G7" s="128"/>
      <c r="H7" s="128"/>
      <c r="I7" s="128"/>
      <c r="J7" s="129"/>
    </row>
    <row r="8" spans="1:10" s="14" customFormat="1" ht="12.75" customHeight="1" x14ac:dyDescent="0.25">
      <c r="A8" s="48"/>
      <c r="B8" s="92" t="s">
        <v>25</v>
      </c>
      <c r="C8" s="49" t="s">
        <v>51</v>
      </c>
      <c r="D8" s="152" t="s">
        <v>20</v>
      </c>
      <c r="E8" s="152"/>
      <c r="F8" s="152"/>
      <c r="G8" s="152"/>
      <c r="H8" s="152"/>
      <c r="I8" s="152"/>
      <c r="J8" s="153"/>
    </row>
    <row r="9" spans="1:10" s="14" customFormat="1" ht="25.5" customHeight="1" x14ac:dyDescent="0.25">
      <c r="A9" s="45" t="s">
        <v>51</v>
      </c>
      <c r="B9" s="20" t="s">
        <v>26</v>
      </c>
      <c r="C9" s="46" t="s">
        <v>51</v>
      </c>
      <c r="D9" s="128" t="s">
        <v>27</v>
      </c>
      <c r="E9" s="128"/>
      <c r="F9" s="128"/>
      <c r="G9" s="128"/>
      <c r="H9" s="128"/>
      <c r="I9" s="128"/>
      <c r="J9" s="129"/>
    </row>
    <row r="10" spans="1:10" s="14" customFormat="1" ht="12.75" customHeight="1" x14ac:dyDescent="0.25">
      <c r="A10" s="45" t="s">
        <v>51</v>
      </c>
      <c r="B10" s="20" t="s">
        <v>28</v>
      </c>
      <c r="C10" s="46" t="s">
        <v>51</v>
      </c>
      <c r="D10" s="126" t="s">
        <v>29</v>
      </c>
      <c r="E10" s="126"/>
      <c r="F10" s="126"/>
      <c r="G10" s="126"/>
      <c r="H10" s="126"/>
      <c r="I10" s="126"/>
      <c r="J10" s="127"/>
    </row>
    <row r="11" spans="1:10" ht="3.75" customHeight="1" x14ac:dyDescent="0.25">
      <c r="A11" s="136"/>
      <c r="B11" s="136"/>
      <c r="C11" s="12"/>
      <c r="D11" s="12"/>
      <c r="E11" s="12"/>
      <c r="F11" s="5"/>
      <c r="G11" s="5"/>
      <c r="H11" s="5"/>
      <c r="I11" s="5"/>
    </row>
    <row r="12" spans="1:10" ht="17.25" customHeight="1" x14ac:dyDescent="0.25">
      <c r="A12" s="147" t="s">
        <v>1</v>
      </c>
      <c r="B12" s="147"/>
      <c r="C12" s="12"/>
      <c r="D12" s="12"/>
      <c r="E12" s="12"/>
      <c r="F12" s="5"/>
      <c r="G12" s="5"/>
      <c r="H12" s="5"/>
      <c r="I12" s="5"/>
    </row>
    <row r="13" spans="1:10" s="14" customFormat="1" ht="13.5" customHeight="1" x14ac:dyDescent="0.25">
      <c r="A13" s="132" t="s">
        <v>79</v>
      </c>
      <c r="B13" s="133"/>
      <c r="C13" s="137" t="s">
        <v>130</v>
      </c>
      <c r="D13" s="138"/>
      <c r="E13" s="138"/>
      <c r="F13" s="138"/>
      <c r="G13" s="138"/>
      <c r="H13" s="38"/>
      <c r="I13" s="38"/>
      <c r="J13" s="16"/>
    </row>
    <row r="14" spans="1:10" s="14" customFormat="1" ht="15" customHeight="1" x14ac:dyDescent="0.25">
      <c r="A14" s="132" t="s">
        <v>80</v>
      </c>
      <c r="B14" s="133"/>
      <c r="C14" s="137" t="s">
        <v>32</v>
      </c>
      <c r="D14" s="138"/>
      <c r="E14" s="138"/>
      <c r="F14" s="138"/>
      <c r="G14" s="138"/>
      <c r="H14" s="138"/>
      <c r="I14" s="138"/>
      <c r="J14" s="139"/>
    </row>
    <row r="15" spans="1:10" s="15" customFormat="1" ht="14.25" customHeight="1" x14ac:dyDescent="0.25">
      <c r="A15" s="158" t="s">
        <v>81</v>
      </c>
      <c r="B15" s="159"/>
      <c r="C15" s="134" t="s">
        <v>127</v>
      </c>
      <c r="D15" s="135"/>
      <c r="E15" s="135"/>
      <c r="F15" s="135"/>
      <c r="G15" s="135"/>
      <c r="H15" s="135"/>
      <c r="I15" s="135"/>
      <c r="J15" s="43"/>
    </row>
    <row r="16" spans="1:10" s="14" customFormat="1" ht="15.75" customHeight="1" x14ac:dyDescent="0.25">
      <c r="A16" s="132" t="s">
        <v>82</v>
      </c>
      <c r="B16" s="133"/>
      <c r="C16" s="134" t="s">
        <v>131</v>
      </c>
      <c r="D16" s="135"/>
      <c r="E16" s="135"/>
      <c r="F16" s="135"/>
      <c r="G16" s="135"/>
      <c r="H16" s="135"/>
      <c r="I16" s="135"/>
      <c r="J16" s="42"/>
    </row>
    <row r="17" spans="1:11" s="14" customFormat="1" ht="12.75" customHeight="1" x14ac:dyDescent="0.25">
      <c r="A17" s="145" t="s">
        <v>83</v>
      </c>
      <c r="B17" s="146"/>
      <c r="C17" s="154" t="s">
        <v>2</v>
      </c>
      <c r="D17" s="155"/>
      <c r="E17" s="155"/>
      <c r="F17" s="155"/>
      <c r="G17" s="155"/>
      <c r="H17" s="155"/>
      <c r="I17" s="155"/>
      <c r="J17" s="40"/>
    </row>
    <row r="18" spans="1:11" s="14" customFormat="1" ht="14.25" customHeight="1" x14ac:dyDescent="0.25">
      <c r="A18" s="140" t="s">
        <v>84</v>
      </c>
      <c r="B18" s="111"/>
      <c r="C18" s="141" t="s">
        <v>128</v>
      </c>
      <c r="D18" s="142"/>
      <c r="E18" s="142"/>
      <c r="F18" s="142"/>
      <c r="G18" s="142"/>
      <c r="H18" s="142"/>
      <c r="I18" s="142"/>
      <c r="J18" s="40"/>
    </row>
    <row r="19" spans="1:11" s="15" customFormat="1" ht="13.5" customHeight="1" x14ac:dyDescent="0.25">
      <c r="A19" s="140" t="s">
        <v>85</v>
      </c>
      <c r="B19" s="111"/>
      <c r="C19" s="141" t="s">
        <v>62</v>
      </c>
      <c r="D19" s="142"/>
      <c r="E19" s="142"/>
      <c r="F19" s="142"/>
      <c r="G19" s="142"/>
      <c r="H19" s="142"/>
      <c r="I19" s="142"/>
      <c r="J19" s="39"/>
    </row>
    <row r="20" spans="1:11" s="15" customFormat="1" ht="15" customHeight="1" x14ac:dyDescent="0.25">
      <c r="A20" s="130"/>
      <c r="B20" s="131"/>
      <c r="C20" s="141" t="s">
        <v>41</v>
      </c>
      <c r="D20" s="142"/>
      <c r="E20" s="142"/>
      <c r="F20" s="142"/>
      <c r="G20" s="142"/>
      <c r="H20" s="142"/>
      <c r="I20" s="142"/>
      <c r="J20" s="39"/>
    </row>
    <row r="21" spans="1:11" ht="15.75" customHeight="1" x14ac:dyDescent="0.25">
      <c r="A21" s="163"/>
      <c r="B21" s="164"/>
      <c r="C21" s="168" t="s">
        <v>3</v>
      </c>
      <c r="D21" s="169"/>
      <c r="E21" s="169"/>
      <c r="F21" s="169"/>
      <c r="G21" s="169"/>
      <c r="H21" s="169"/>
      <c r="I21" s="169"/>
      <c r="J21" s="17"/>
    </row>
    <row r="22" spans="1:11" s="15" customFormat="1" ht="13.5" customHeight="1" x14ac:dyDescent="0.25">
      <c r="A22" s="130"/>
      <c r="B22" s="131"/>
      <c r="C22" s="141" t="s">
        <v>129</v>
      </c>
      <c r="D22" s="142"/>
      <c r="E22" s="142"/>
      <c r="F22" s="142"/>
      <c r="G22" s="142"/>
      <c r="H22" s="142"/>
      <c r="I22" s="142"/>
      <c r="J22" s="39"/>
    </row>
    <row r="23" spans="1:11" s="15" customFormat="1" ht="13.5" customHeight="1" x14ac:dyDescent="0.25">
      <c r="A23" s="130"/>
      <c r="B23" s="131"/>
      <c r="C23" s="141" t="s">
        <v>132</v>
      </c>
      <c r="D23" s="142"/>
      <c r="E23" s="142"/>
      <c r="F23" s="142"/>
      <c r="G23" s="142"/>
      <c r="H23" s="142"/>
      <c r="I23" s="142"/>
      <c r="J23" s="131"/>
    </row>
    <row r="24" spans="1:11" s="15" customFormat="1" ht="17.25" customHeight="1" x14ac:dyDescent="0.25">
      <c r="A24" s="217"/>
      <c r="B24" s="218"/>
      <c r="C24" s="173" t="s">
        <v>42</v>
      </c>
      <c r="D24" s="174"/>
      <c r="E24" s="174"/>
      <c r="F24" s="174"/>
      <c r="G24" s="174"/>
      <c r="H24" s="174"/>
      <c r="I24" s="174"/>
      <c r="J24" s="41"/>
    </row>
    <row r="25" spans="1:11" ht="4.5" customHeight="1" x14ac:dyDescent="0.25">
      <c r="A25" s="3"/>
      <c r="B25" s="12"/>
      <c r="C25" s="12"/>
      <c r="D25" s="12"/>
      <c r="E25" s="12"/>
      <c r="F25" s="5"/>
      <c r="G25" s="5"/>
      <c r="H25" s="5"/>
      <c r="I25" s="5"/>
    </row>
    <row r="26" spans="1:11" ht="19.5" customHeight="1" x14ac:dyDescent="0.25">
      <c r="A26" s="2" t="s">
        <v>4</v>
      </c>
      <c r="B26" s="12"/>
      <c r="C26" s="12"/>
      <c r="D26" s="12"/>
      <c r="E26" s="12"/>
      <c r="F26" s="5"/>
      <c r="G26" s="5"/>
      <c r="H26" s="5"/>
      <c r="I26" s="5"/>
    </row>
    <row r="27" spans="1:11" s="14" customFormat="1" ht="12.75" customHeight="1" x14ac:dyDescent="0.25">
      <c r="A27" s="170" t="s">
        <v>40</v>
      </c>
      <c r="B27" s="171"/>
      <c r="C27" s="171"/>
      <c r="D27" s="171"/>
      <c r="E27" s="172"/>
      <c r="F27" s="24" t="s">
        <v>70</v>
      </c>
      <c r="G27" s="175" t="s">
        <v>71</v>
      </c>
      <c r="H27" s="175"/>
      <c r="I27" s="175"/>
      <c r="J27" s="175"/>
      <c r="K27" s="176"/>
    </row>
    <row r="28" spans="1:11" s="14" customFormat="1" ht="15.75" customHeight="1" x14ac:dyDescent="0.25">
      <c r="A28" s="25" t="s">
        <v>53</v>
      </c>
      <c r="B28" s="150" t="s">
        <v>5</v>
      </c>
      <c r="C28" s="150"/>
      <c r="D28" s="150"/>
      <c r="E28" s="151"/>
      <c r="F28" s="29" t="s">
        <v>50</v>
      </c>
      <c r="G28" s="110" t="s">
        <v>45</v>
      </c>
      <c r="H28" s="110"/>
      <c r="I28" s="110"/>
      <c r="J28" s="110"/>
      <c r="K28" s="111"/>
    </row>
    <row r="29" spans="1:11" s="14" customFormat="1" ht="15.75" customHeight="1" x14ac:dyDescent="0.25">
      <c r="A29" s="25" t="s">
        <v>53</v>
      </c>
      <c r="B29" s="150" t="s">
        <v>61</v>
      </c>
      <c r="C29" s="150"/>
      <c r="D29" s="150"/>
      <c r="E29" s="151"/>
      <c r="F29" s="29"/>
      <c r="G29" s="110" t="s">
        <v>46</v>
      </c>
      <c r="H29" s="110"/>
      <c r="I29" s="110"/>
      <c r="J29" s="110"/>
      <c r="K29" s="23"/>
    </row>
    <row r="30" spans="1:11" s="11" customFormat="1" ht="13.5" customHeight="1" x14ac:dyDescent="0.25">
      <c r="A30" s="37"/>
      <c r="B30" s="161"/>
      <c r="C30" s="161"/>
      <c r="D30" s="161"/>
      <c r="E30" s="162"/>
      <c r="F30" s="36" t="s">
        <v>50</v>
      </c>
      <c r="G30" s="161" t="s">
        <v>35</v>
      </c>
      <c r="H30" s="161"/>
      <c r="I30" s="161"/>
      <c r="J30" s="161"/>
      <c r="K30" s="162"/>
    </row>
    <row r="31" spans="1:11" s="15" customFormat="1" ht="18" customHeight="1" x14ac:dyDescent="0.25">
      <c r="A31" s="141"/>
      <c r="B31" s="142"/>
      <c r="C31" s="142"/>
      <c r="D31" s="142"/>
      <c r="E31" s="131"/>
      <c r="F31" s="30" t="s">
        <v>50</v>
      </c>
      <c r="G31" s="108" t="s">
        <v>36</v>
      </c>
      <c r="H31" s="108"/>
      <c r="I31" s="108"/>
      <c r="J31" s="108"/>
      <c r="K31" s="109"/>
    </row>
    <row r="32" spans="1:11" s="15" customFormat="1" ht="25.5" customHeight="1" x14ac:dyDescent="0.25">
      <c r="A32" s="141"/>
      <c r="B32" s="142"/>
      <c r="C32" s="142"/>
      <c r="D32" s="142"/>
      <c r="E32" s="131"/>
      <c r="F32" s="21" t="s">
        <v>72</v>
      </c>
      <c r="G32" s="229" t="s">
        <v>73</v>
      </c>
      <c r="H32" s="229"/>
      <c r="I32" s="229"/>
      <c r="J32" s="229"/>
      <c r="K32" s="230"/>
    </row>
    <row r="33" spans="1:11" ht="14.25" customHeight="1" x14ac:dyDescent="0.25">
      <c r="A33" s="165"/>
      <c r="B33" s="166"/>
      <c r="C33" s="166"/>
      <c r="D33" s="166"/>
      <c r="E33" s="167"/>
      <c r="F33" s="31" t="s">
        <v>50</v>
      </c>
      <c r="G33" s="205" t="s">
        <v>38</v>
      </c>
      <c r="H33" s="205"/>
      <c r="I33" s="205"/>
      <c r="J33" s="205"/>
      <c r="K33" s="206"/>
    </row>
    <row r="34" spans="1:11" ht="13.5" customHeight="1" x14ac:dyDescent="0.25">
      <c r="A34" s="165"/>
      <c r="B34" s="166"/>
      <c r="C34" s="166"/>
      <c r="D34" s="166"/>
      <c r="E34" s="167"/>
      <c r="F34" s="32"/>
      <c r="G34" s="110" t="s">
        <v>39</v>
      </c>
      <c r="H34" s="110"/>
      <c r="I34" s="110"/>
      <c r="J34" s="110"/>
      <c r="K34" s="111"/>
    </row>
    <row r="35" spans="1:11" x14ac:dyDescent="0.25">
      <c r="A35" s="219"/>
      <c r="B35" s="220"/>
      <c r="C35" s="220"/>
      <c r="D35" s="220"/>
      <c r="E35" s="221"/>
      <c r="F35" s="35" t="s">
        <v>50</v>
      </c>
      <c r="G35" s="207" t="s">
        <v>43</v>
      </c>
      <c r="H35" s="207"/>
      <c r="I35" s="207"/>
      <c r="J35" s="207"/>
      <c r="K35" s="208"/>
    </row>
    <row r="36" spans="1:11" ht="12.75" customHeight="1" x14ac:dyDescent="0.25">
      <c r="A36" s="222" t="s">
        <v>6</v>
      </c>
      <c r="B36" s="223"/>
      <c r="C36" s="223"/>
      <c r="D36" s="223"/>
      <c r="E36" s="224"/>
      <c r="F36" s="209" t="s">
        <v>8</v>
      </c>
      <c r="G36" s="175"/>
      <c r="H36" s="175"/>
      <c r="I36" s="175"/>
      <c r="J36" s="175"/>
      <c r="K36" s="176"/>
    </row>
    <row r="37" spans="1:11" ht="13.5" customHeight="1" x14ac:dyDescent="0.25">
      <c r="A37" s="123" t="s">
        <v>7</v>
      </c>
      <c r="B37" s="124"/>
      <c r="C37" s="124"/>
      <c r="D37" s="124"/>
      <c r="E37" s="125"/>
      <c r="F37" s="22" t="s">
        <v>74</v>
      </c>
      <c r="G37" s="169" t="s">
        <v>75</v>
      </c>
      <c r="H37" s="169"/>
      <c r="I37" s="169"/>
      <c r="J37" s="169"/>
      <c r="K37" s="228"/>
    </row>
    <row r="38" spans="1:11" ht="14.25" customHeight="1" x14ac:dyDescent="0.25">
      <c r="A38" s="25" t="s">
        <v>54</v>
      </c>
      <c r="B38" s="150" t="s">
        <v>59</v>
      </c>
      <c r="C38" s="150"/>
      <c r="D38" s="150"/>
      <c r="E38" s="151"/>
      <c r="F38" s="30" t="s">
        <v>50</v>
      </c>
      <c r="G38" s="108" t="s">
        <v>45</v>
      </c>
      <c r="H38" s="108"/>
      <c r="I38" s="108"/>
      <c r="J38" s="108"/>
      <c r="K38" s="109"/>
    </row>
    <row r="39" spans="1:11" ht="14.25" customHeight="1" x14ac:dyDescent="0.25">
      <c r="A39" s="19" t="s">
        <v>33</v>
      </c>
      <c r="B39" s="110" t="s">
        <v>47</v>
      </c>
      <c r="C39" s="110"/>
      <c r="D39" s="110"/>
      <c r="E39" s="111"/>
      <c r="F39" s="33"/>
      <c r="G39" s="108" t="s">
        <v>46</v>
      </c>
      <c r="H39" s="108"/>
      <c r="I39" s="108"/>
      <c r="J39" s="108"/>
      <c r="K39" s="109"/>
    </row>
    <row r="40" spans="1:11" ht="13.5" customHeight="1" x14ac:dyDescent="0.25">
      <c r="A40" s="120" t="s">
        <v>49</v>
      </c>
      <c r="B40" s="121"/>
      <c r="C40" s="121"/>
      <c r="D40" s="121"/>
      <c r="E40" s="122"/>
      <c r="F40" s="30" t="s">
        <v>50</v>
      </c>
      <c r="G40" s="108" t="s">
        <v>35</v>
      </c>
      <c r="H40" s="108"/>
      <c r="I40" s="108"/>
      <c r="J40" s="108"/>
      <c r="K40" s="109"/>
    </row>
    <row r="41" spans="1:11" ht="16.5" customHeight="1" x14ac:dyDescent="0.25">
      <c r="A41" s="120" t="s">
        <v>48</v>
      </c>
      <c r="B41" s="121"/>
      <c r="C41" s="121"/>
      <c r="D41" s="121"/>
      <c r="E41" s="122"/>
      <c r="F41" s="30" t="s">
        <v>50</v>
      </c>
      <c r="G41" s="108" t="s">
        <v>36</v>
      </c>
      <c r="H41" s="108"/>
      <c r="I41" s="108"/>
      <c r="J41" s="108"/>
      <c r="K41" s="109"/>
    </row>
    <row r="42" spans="1:11" ht="24.75" customHeight="1" x14ac:dyDescent="0.25">
      <c r="A42" s="120" t="s">
        <v>63</v>
      </c>
      <c r="B42" s="121"/>
      <c r="C42" s="121"/>
      <c r="D42" s="121"/>
      <c r="E42" s="122"/>
      <c r="F42" s="18" t="s">
        <v>76</v>
      </c>
      <c r="G42" s="229" t="s">
        <v>77</v>
      </c>
      <c r="H42" s="229"/>
      <c r="I42" s="229"/>
      <c r="J42" s="229"/>
      <c r="K42" s="230"/>
    </row>
    <row r="43" spans="1:11" ht="12.75" customHeight="1" x14ac:dyDescent="0.25">
      <c r="A43" s="123" t="s">
        <v>44</v>
      </c>
      <c r="B43" s="124"/>
      <c r="C43" s="124"/>
      <c r="D43" s="124"/>
      <c r="E43" s="125"/>
      <c r="F43" s="29" t="s">
        <v>50</v>
      </c>
      <c r="G43" s="110" t="s">
        <v>56</v>
      </c>
      <c r="H43" s="110"/>
      <c r="I43" s="110"/>
      <c r="J43" s="110"/>
      <c r="K43" s="111"/>
    </row>
    <row r="44" spans="1:11" ht="14.25" customHeight="1" x14ac:dyDescent="0.25">
      <c r="A44" s="26" t="s">
        <v>54</v>
      </c>
      <c r="B44" s="112" t="s">
        <v>5</v>
      </c>
      <c r="C44" s="112"/>
      <c r="D44" s="112"/>
      <c r="E44" s="113"/>
      <c r="F44" s="32"/>
      <c r="G44" s="110" t="s">
        <v>55</v>
      </c>
      <c r="H44" s="110"/>
      <c r="I44" s="110"/>
      <c r="J44" s="110"/>
      <c r="K44" s="111"/>
    </row>
    <row r="45" spans="1:11" ht="15" customHeight="1" x14ac:dyDescent="0.25">
      <c r="A45" s="27" t="s">
        <v>54</v>
      </c>
      <c r="B45" s="203" t="s">
        <v>60</v>
      </c>
      <c r="C45" s="203"/>
      <c r="D45" s="203"/>
      <c r="E45" s="204"/>
      <c r="F45" s="34" t="s">
        <v>50</v>
      </c>
      <c r="G45" s="128" t="s">
        <v>43</v>
      </c>
      <c r="H45" s="128"/>
      <c r="I45" s="128"/>
      <c r="J45" s="128"/>
      <c r="K45" s="129"/>
    </row>
    <row r="46" spans="1:11" ht="15" customHeight="1" x14ac:dyDescent="0.25">
      <c r="A46" s="114" t="s">
        <v>86</v>
      </c>
      <c r="B46" s="115"/>
      <c r="C46" s="115"/>
      <c r="D46" s="115"/>
      <c r="E46" s="115"/>
      <c r="F46" s="115"/>
      <c r="G46" s="115"/>
      <c r="H46" s="115"/>
      <c r="I46" s="115"/>
      <c r="J46" s="115"/>
      <c r="K46" s="116"/>
    </row>
    <row r="47" spans="1:11" x14ac:dyDescent="0.25">
      <c r="A47" s="117"/>
      <c r="B47" s="118"/>
      <c r="C47" s="118"/>
      <c r="D47" s="118"/>
      <c r="E47" s="118"/>
      <c r="F47" s="118"/>
      <c r="G47" s="118"/>
      <c r="H47" s="118"/>
      <c r="I47" s="118"/>
      <c r="J47" s="118"/>
      <c r="K47" s="119"/>
    </row>
    <row r="48" spans="1:11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</row>
    <row r="49" spans="1:20" ht="13.5" customHeight="1" x14ac:dyDescent="0.25">
      <c r="A49" s="183" t="s">
        <v>9</v>
      </c>
      <c r="B49" s="184"/>
      <c r="C49" s="184"/>
      <c r="D49" s="184"/>
      <c r="E49" s="184"/>
      <c r="F49" s="184"/>
      <c r="G49" s="184"/>
      <c r="H49" s="184"/>
      <c r="I49" s="184"/>
      <c r="J49" s="184"/>
      <c r="K49" s="185"/>
    </row>
    <row r="50" spans="1:20" s="55" customFormat="1" ht="13.5" customHeight="1" x14ac:dyDescent="0.25">
      <c r="A50" s="183" t="s">
        <v>10</v>
      </c>
      <c r="B50" s="184"/>
      <c r="C50" s="184"/>
      <c r="D50" s="184"/>
      <c r="E50" s="185"/>
      <c r="F50" s="225" t="s">
        <v>11</v>
      </c>
      <c r="G50" s="226"/>
      <c r="H50" s="227"/>
      <c r="I50" s="186" t="s">
        <v>12</v>
      </c>
      <c r="J50" s="187"/>
      <c r="K50" s="188"/>
      <c r="L50"/>
      <c r="M50"/>
      <c r="N50"/>
      <c r="O50"/>
      <c r="P50"/>
      <c r="Q50"/>
      <c r="R50"/>
      <c r="S50"/>
      <c r="T50"/>
    </row>
    <row r="51" spans="1:20" s="1" customFormat="1" x14ac:dyDescent="0.25">
      <c r="A51" s="195" t="s">
        <v>13</v>
      </c>
      <c r="B51" s="196"/>
      <c r="C51" s="196"/>
      <c r="D51" s="196"/>
      <c r="E51" s="197"/>
      <c r="F51" s="192">
        <f>Form!B51</f>
        <v>6</v>
      </c>
      <c r="G51" s="193"/>
      <c r="H51" s="194"/>
      <c r="I51" s="189">
        <f>Form!B25</f>
        <v>20</v>
      </c>
      <c r="J51" s="190"/>
      <c r="K51" s="191"/>
      <c r="L51"/>
      <c r="M51"/>
      <c r="N51"/>
      <c r="O51"/>
      <c r="P51"/>
      <c r="Q51"/>
      <c r="R51"/>
      <c r="S51"/>
      <c r="T51"/>
    </row>
    <row r="52" spans="1:20" s="1" customFormat="1" x14ac:dyDescent="0.25">
      <c r="A52" s="195" t="s">
        <v>14</v>
      </c>
      <c r="B52" s="196"/>
      <c r="C52" s="196"/>
      <c r="D52" s="196"/>
      <c r="E52" s="197"/>
      <c r="F52" s="192" t="str">
        <f>Form!B52</f>
        <v>NA</v>
      </c>
      <c r="G52" s="193"/>
      <c r="H52" s="194"/>
      <c r="I52" s="189" t="str">
        <f>Form!C52</f>
        <v>NA</v>
      </c>
      <c r="J52" s="190"/>
      <c r="K52" s="191"/>
      <c r="L52"/>
      <c r="M52"/>
      <c r="N52"/>
      <c r="O52"/>
      <c r="P52"/>
      <c r="Q52"/>
      <c r="R52"/>
      <c r="S52"/>
      <c r="T52"/>
    </row>
    <row r="53" spans="1:20" s="1" customFormat="1" x14ac:dyDescent="0.25">
      <c r="A53" s="195" t="s">
        <v>15</v>
      </c>
      <c r="B53" s="196"/>
      <c r="C53" s="196"/>
      <c r="D53" s="196"/>
      <c r="E53" s="197"/>
      <c r="F53" s="192" t="str">
        <f>Form!B53</f>
        <v>NA</v>
      </c>
      <c r="G53" s="193"/>
      <c r="H53" s="194"/>
      <c r="I53" s="189" t="str">
        <f>Form!C53</f>
        <v>NA</v>
      </c>
      <c r="J53" s="190"/>
      <c r="K53" s="191"/>
      <c r="L53"/>
      <c r="M53"/>
      <c r="N53"/>
      <c r="O53"/>
      <c r="P53"/>
      <c r="Q53"/>
      <c r="R53"/>
      <c r="S53"/>
      <c r="T53"/>
    </row>
    <row r="54" spans="1:20" s="1" customFormat="1" x14ac:dyDescent="0.25">
      <c r="A54" s="195" t="s">
        <v>16</v>
      </c>
      <c r="B54" s="196"/>
      <c r="C54" s="196"/>
      <c r="D54" s="196"/>
      <c r="E54" s="197"/>
      <c r="F54" s="192" t="str">
        <f>Form!B54</f>
        <v>NA</v>
      </c>
      <c r="G54" s="193"/>
      <c r="H54" s="194"/>
      <c r="I54" s="198"/>
      <c r="J54" s="199"/>
      <c r="K54" s="200"/>
      <c r="L54"/>
      <c r="M54"/>
      <c r="N54"/>
      <c r="O54"/>
      <c r="P54"/>
      <c r="Q54"/>
      <c r="R54"/>
      <c r="S54"/>
      <c r="T54"/>
    </row>
    <row r="55" spans="1:20" x14ac:dyDescent="0.25">
      <c r="A55" s="3"/>
      <c r="B55" s="6"/>
      <c r="C55" s="6"/>
      <c r="D55" s="6"/>
      <c r="E55" s="6"/>
    </row>
    <row r="56" spans="1:20" ht="15" customHeight="1" x14ac:dyDescent="0.25">
      <c r="A56" s="216" t="s">
        <v>78</v>
      </c>
      <c r="B56" s="216"/>
      <c r="C56" s="216"/>
      <c r="D56" s="216"/>
      <c r="E56" s="216"/>
      <c r="F56" s="216"/>
      <c r="G56" s="216"/>
      <c r="H56" s="216"/>
      <c r="I56" s="216"/>
      <c r="J56" s="216"/>
      <c r="K56" s="216"/>
    </row>
    <row r="57" spans="1:20" ht="15" customHeight="1" x14ac:dyDescent="0.25">
      <c r="A57" s="216"/>
      <c r="B57" s="216"/>
      <c r="C57" s="216"/>
      <c r="D57" s="216"/>
      <c r="E57" s="216"/>
      <c r="F57" s="216"/>
      <c r="G57" s="216"/>
      <c r="H57" s="216"/>
      <c r="I57" s="216"/>
      <c r="J57" s="216"/>
      <c r="K57" s="216"/>
    </row>
    <row r="58" spans="1:20" x14ac:dyDescent="0.25">
      <c r="A58" s="4"/>
      <c r="B58" s="6"/>
      <c r="C58" s="6"/>
      <c r="D58" s="6"/>
      <c r="E58" s="6"/>
    </row>
    <row r="59" spans="1:20" x14ac:dyDescent="0.25">
      <c r="A59" s="64" t="s">
        <v>69</v>
      </c>
      <c r="B59" s="65"/>
      <c r="C59" s="65"/>
      <c r="D59" s="65"/>
      <c r="E59" s="65"/>
      <c r="F59" s="61"/>
      <c r="G59" s="61"/>
      <c r="H59" s="66"/>
      <c r="I59" s="213" t="s">
        <v>68</v>
      </c>
      <c r="J59" s="214"/>
      <c r="K59" s="215"/>
    </row>
    <row r="60" spans="1:20" x14ac:dyDescent="0.25">
      <c r="A60" s="67"/>
      <c r="B60" s="6"/>
      <c r="C60" s="6"/>
      <c r="D60" s="6"/>
      <c r="E60" s="6"/>
      <c r="H60" s="62"/>
      <c r="K60" s="17"/>
    </row>
    <row r="61" spans="1:20" x14ac:dyDescent="0.25">
      <c r="A61" s="67"/>
      <c r="B61" s="201" t="str">
        <f>Form!B2</f>
        <v>PERMIT               AMIR             NASOHA</v>
      </c>
      <c r="C61" s="201"/>
      <c r="D61" s="201"/>
      <c r="E61" s="201"/>
      <c r="F61" s="201"/>
      <c r="G61" s="201"/>
      <c r="H61" s="62"/>
      <c r="I61" s="210">
        <f>Form!B3</f>
        <v>45624</v>
      </c>
      <c r="J61" s="211"/>
      <c r="K61" s="212"/>
    </row>
    <row r="62" spans="1:20" x14ac:dyDescent="0.25">
      <c r="A62" s="67"/>
      <c r="B62" s="201"/>
      <c r="C62" s="201"/>
      <c r="D62" s="201"/>
      <c r="E62" s="201"/>
      <c r="F62" s="201"/>
      <c r="G62" s="201"/>
      <c r="H62" s="62"/>
      <c r="I62" s="210"/>
      <c r="J62" s="211"/>
      <c r="K62" s="212"/>
    </row>
    <row r="63" spans="1:20" x14ac:dyDescent="0.25">
      <c r="A63" s="67"/>
      <c r="B63" s="6"/>
      <c r="C63" s="6"/>
      <c r="D63" s="6"/>
      <c r="E63" s="6"/>
      <c r="H63" s="62"/>
      <c r="K63" s="17"/>
    </row>
    <row r="64" spans="1:20" x14ac:dyDescent="0.25">
      <c r="A64" s="74" t="s">
        <v>50</v>
      </c>
      <c r="B64" s="75" t="s">
        <v>64</v>
      </c>
      <c r="C64" s="76" t="s">
        <v>50</v>
      </c>
      <c r="D64" s="77" t="s">
        <v>17</v>
      </c>
      <c r="E64" s="78"/>
      <c r="F64" s="79"/>
      <c r="G64" s="79"/>
      <c r="H64" s="80"/>
      <c r="I64" s="180" t="s">
        <v>67</v>
      </c>
      <c r="J64" s="181"/>
      <c r="K64" s="182"/>
    </row>
    <row r="65" spans="1:11" x14ac:dyDescent="0.25">
      <c r="A65" s="68" t="s">
        <v>50</v>
      </c>
      <c r="B65" s="58" t="s">
        <v>65</v>
      </c>
      <c r="C65" s="57" t="s">
        <v>50</v>
      </c>
      <c r="D65" s="58" t="s">
        <v>18</v>
      </c>
      <c r="E65" s="59"/>
      <c r="F65" s="60"/>
      <c r="G65" s="60"/>
      <c r="H65" s="62"/>
      <c r="K65" s="62"/>
    </row>
    <row r="66" spans="1:11" x14ac:dyDescent="0.25">
      <c r="A66" s="67"/>
      <c r="B66" s="58" t="s">
        <v>66</v>
      </c>
      <c r="C66" s="59"/>
      <c r="D66" s="59"/>
      <c r="E66" s="59"/>
      <c r="F66" s="60"/>
      <c r="G66" s="60"/>
      <c r="H66" s="62"/>
      <c r="K66" s="62"/>
    </row>
    <row r="67" spans="1:11" x14ac:dyDescent="0.25">
      <c r="A67" s="67"/>
      <c r="B67" s="6"/>
      <c r="C67" s="6"/>
      <c r="D67" s="6"/>
      <c r="E67" s="6"/>
      <c r="H67" s="62"/>
      <c r="K67" s="62"/>
    </row>
    <row r="68" spans="1:11" x14ac:dyDescent="0.25">
      <c r="A68" s="67"/>
      <c r="B68" s="6"/>
      <c r="C68" s="6"/>
      <c r="D68" s="6"/>
      <c r="E68" s="6"/>
      <c r="H68" s="62"/>
      <c r="K68" s="62"/>
    </row>
    <row r="69" spans="1:11" x14ac:dyDescent="0.25">
      <c r="A69" s="67"/>
      <c r="B69" s="6"/>
      <c r="C69" s="6"/>
      <c r="D69" s="6"/>
      <c r="E69" s="6"/>
      <c r="H69" s="62"/>
      <c r="I69" s="177" t="s">
        <v>68</v>
      </c>
      <c r="J69" s="178"/>
      <c r="K69" s="179"/>
    </row>
    <row r="70" spans="1:11" x14ac:dyDescent="0.25">
      <c r="A70" s="67"/>
      <c r="B70" s="6"/>
      <c r="C70" s="6"/>
      <c r="D70" s="6"/>
      <c r="E70" s="6"/>
      <c r="H70" s="62"/>
      <c r="K70" s="62"/>
    </row>
    <row r="71" spans="1:11" x14ac:dyDescent="0.25">
      <c r="A71" s="67"/>
      <c r="B71" s="6"/>
      <c r="C71" s="6"/>
      <c r="D71" s="6"/>
      <c r="E71" s="6"/>
      <c r="H71" s="62"/>
      <c r="K71" s="62"/>
    </row>
    <row r="72" spans="1:11" x14ac:dyDescent="0.25">
      <c r="A72" s="69"/>
      <c r="B72" s="8"/>
      <c r="C72" s="6"/>
      <c r="D72" s="6"/>
      <c r="E72" s="6"/>
      <c r="H72" s="62"/>
      <c r="K72" s="62"/>
    </row>
    <row r="73" spans="1:11" x14ac:dyDescent="0.25">
      <c r="A73" s="70"/>
      <c r="B73" s="8"/>
      <c r="C73" s="6"/>
      <c r="D73" s="6"/>
      <c r="E73" s="6"/>
      <c r="H73" s="62"/>
      <c r="K73" s="62"/>
    </row>
    <row r="74" spans="1:11" x14ac:dyDescent="0.25">
      <c r="A74" s="71"/>
      <c r="B74" s="72"/>
      <c r="C74" s="73"/>
      <c r="D74" s="73"/>
      <c r="E74" s="73"/>
      <c r="F74" s="56"/>
      <c r="G74" s="56"/>
      <c r="H74" s="63"/>
      <c r="I74" s="56"/>
      <c r="J74" s="56"/>
      <c r="K74" s="63"/>
    </row>
    <row r="75" spans="1:11" x14ac:dyDescent="0.25">
      <c r="A75" s="8"/>
      <c r="B75" s="3"/>
      <c r="C75" s="6"/>
      <c r="D75" s="6"/>
      <c r="E75" s="6"/>
    </row>
    <row r="76" spans="1:11" x14ac:dyDescent="0.25">
      <c r="A76" s="8"/>
      <c r="B76" s="4"/>
      <c r="C76" s="6"/>
      <c r="D76" s="6"/>
      <c r="E76" s="6"/>
    </row>
    <row r="77" spans="1:11" x14ac:dyDescent="0.25">
      <c r="A77" s="9"/>
      <c r="B77" s="7"/>
      <c r="C77" s="6"/>
      <c r="D77" s="6"/>
      <c r="E77" s="6"/>
    </row>
    <row r="78" spans="1:11" x14ac:dyDescent="0.25">
      <c r="A78" s="9"/>
      <c r="B78" s="50"/>
      <c r="C78" s="6"/>
      <c r="D78" s="6"/>
      <c r="E78" s="6"/>
    </row>
    <row r="79" spans="1:11" x14ac:dyDescent="0.25">
      <c r="A79" s="9"/>
      <c r="B79" s="50"/>
      <c r="C79" s="6"/>
      <c r="D79" s="6"/>
      <c r="E79" s="6"/>
    </row>
    <row r="80" spans="1:11" x14ac:dyDescent="0.25">
      <c r="A80" s="9"/>
      <c r="B80" s="3"/>
      <c r="C80" s="6"/>
      <c r="D80" s="6"/>
      <c r="E80" s="6"/>
    </row>
    <row r="81" spans="1:5" x14ac:dyDescent="0.25">
      <c r="A81" s="9"/>
      <c r="B81" s="10"/>
      <c r="C81" s="6"/>
      <c r="D81" s="6"/>
      <c r="E81" s="6"/>
    </row>
    <row r="82" spans="1:5" x14ac:dyDescent="0.25">
      <c r="A82" s="7"/>
      <c r="B82" s="10"/>
      <c r="C82" s="6"/>
      <c r="D82" s="6"/>
      <c r="E82" s="6"/>
    </row>
    <row r="83" spans="1:5" x14ac:dyDescent="0.25">
      <c r="A83" s="7"/>
      <c r="B83" s="7"/>
      <c r="C83" s="6"/>
      <c r="D83" s="6"/>
      <c r="E83" s="6"/>
    </row>
    <row r="84" spans="1:5" x14ac:dyDescent="0.25">
      <c r="A84" s="8"/>
      <c r="B84" s="8"/>
      <c r="C84" s="6"/>
      <c r="D84" s="6"/>
      <c r="E84" s="6"/>
    </row>
    <row r="85" spans="1:5" x14ac:dyDescent="0.25">
      <c r="A85" s="8"/>
      <c r="B85" s="3"/>
      <c r="C85" s="6"/>
      <c r="D85" s="6"/>
      <c r="E85" s="6"/>
    </row>
    <row r="86" spans="1:5" x14ac:dyDescent="0.25">
      <c r="A86" s="51"/>
      <c r="B86" s="3"/>
      <c r="C86" s="6"/>
      <c r="D86" s="6"/>
      <c r="E86" s="6"/>
    </row>
    <row r="87" spans="1:5" x14ac:dyDescent="0.25">
      <c r="A87" s="7"/>
      <c r="B87" s="52"/>
      <c r="C87" s="6"/>
      <c r="D87" s="6"/>
      <c r="E87" s="6"/>
    </row>
    <row r="88" spans="1:5" x14ac:dyDescent="0.25">
      <c r="A88" s="8"/>
      <c r="B88" s="9"/>
      <c r="C88" s="6"/>
      <c r="D88" s="6"/>
      <c r="E88" s="6"/>
    </row>
    <row r="89" spans="1:5" x14ac:dyDescent="0.25">
      <c r="A89" s="8"/>
      <c r="B89" s="9"/>
      <c r="C89" s="6"/>
      <c r="D89" s="6"/>
      <c r="E89" s="6"/>
    </row>
    <row r="90" spans="1:5" x14ac:dyDescent="0.25">
      <c r="A90" s="8"/>
      <c r="B90" s="53"/>
      <c r="C90" s="6"/>
      <c r="D90" s="6"/>
      <c r="E90" s="6"/>
    </row>
    <row r="95" spans="1:5" ht="135" customHeight="1" x14ac:dyDescent="0.25"/>
  </sheetData>
  <mergeCells count="99">
    <mergeCell ref="C3:J3"/>
    <mergeCell ref="I61:K62"/>
    <mergeCell ref="I59:K59"/>
    <mergeCell ref="A56:K57"/>
    <mergeCell ref="A24:B24"/>
    <mergeCell ref="A34:E34"/>
    <mergeCell ref="A35:E35"/>
    <mergeCell ref="A36:E36"/>
    <mergeCell ref="A37:E37"/>
    <mergeCell ref="A40:E40"/>
    <mergeCell ref="A52:E52"/>
    <mergeCell ref="F50:H50"/>
    <mergeCell ref="G37:K37"/>
    <mergeCell ref="G42:K42"/>
    <mergeCell ref="G41:K41"/>
    <mergeCell ref="A49:K49"/>
    <mergeCell ref="G32:K32"/>
    <mergeCell ref="C1:J1"/>
    <mergeCell ref="A41:E41"/>
    <mergeCell ref="A20:B20"/>
    <mergeCell ref="B45:E45"/>
    <mergeCell ref="C20:I20"/>
    <mergeCell ref="A31:E31"/>
    <mergeCell ref="A32:E32"/>
    <mergeCell ref="G28:K28"/>
    <mergeCell ref="G30:K30"/>
    <mergeCell ref="G31:K31"/>
    <mergeCell ref="G33:K33"/>
    <mergeCell ref="G45:K45"/>
    <mergeCell ref="G35:K35"/>
    <mergeCell ref="F36:K36"/>
    <mergeCell ref="G38:K38"/>
    <mergeCell ref="G39:K39"/>
    <mergeCell ref="I69:K69"/>
    <mergeCell ref="I64:K64"/>
    <mergeCell ref="A50:E50"/>
    <mergeCell ref="I50:K50"/>
    <mergeCell ref="I51:K51"/>
    <mergeCell ref="F51:H51"/>
    <mergeCell ref="F52:H52"/>
    <mergeCell ref="F53:H53"/>
    <mergeCell ref="F54:H54"/>
    <mergeCell ref="I52:K52"/>
    <mergeCell ref="I53:K53"/>
    <mergeCell ref="A51:E51"/>
    <mergeCell ref="A53:E53"/>
    <mergeCell ref="I54:K54"/>
    <mergeCell ref="A54:E54"/>
    <mergeCell ref="B61:G62"/>
    <mergeCell ref="B38:E38"/>
    <mergeCell ref="B39:E39"/>
    <mergeCell ref="B30:E30"/>
    <mergeCell ref="A21:B21"/>
    <mergeCell ref="A33:E33"/>
    <mergeCell ref="C21:I21"/>
    <mergeCell ref="C23:J23"/>
    <mergeCell ref="A27:E27"/>
    <mergeCell ref="A23:B23"/>
    <mergeCell ref="G34:K34"/>
    <mergeCell ref="C24:I24"/>
    <mergeCell ref="G27:K27"/>
    <mergeCell ref="A1:B1"/>
    <mergeCell ref="G29:J29"/>
    <mergeCell ref="B29:E29"/>
    <mergeCell ref="D4:J4"/>
    <mergeCell ref="D5:J5"/>
    <mergeCell ref="D6:J6"/>
    <mergeCell ref="D7:J7"/>
    <mergeCell ref="D8:J8"/>
    <mergeCell ref="B28:E28"/>
    <mergeCell ref="C13:G13"/>
    <mergeCell ref="C17:I17"/>
    <mergeCell ref="C18:I18"/>
    <mergeCell ref="C22:I22"/>
    <mergeCell ref="A2:I2"/>
    <mergeCell ref="A15:B15"/>
    <mergeCell ref="A3:B3"/>
    <mergeCell ref="A18:B18"/>
    <mergeCell ref="A17:B17"/>
    <mergeCell ref="A16:B16"/>
    <mergeCell ref="A12:B12"/>
    <mergeCell ref="A14:B14"/>
    <mergeCell ref="D10:J10"/>
    <mergeCell ref="D9:J9"/>
    <mergeCell ref="A22:B22"/>
    <mergeCell ref="A13:B13"/>
    <mergeCell ref="C15:I15"/>
    <mergeCell ref="A11:B11"/>
    <mergeCell ref="C14:J14"/>
    <mergeCell ref="A19:B19"/>
    <mergeCell ref="C19:I19"/>
    <mergeCell ref="C16:I16"/>
    <mergeCell ref="G40:K40"/>
    <mergeCell ref="G44:K44"/>
    <mergeCell ref="B44:E44"/>
    <mergeCell ref="A46:K47"/>
    <mergeCell ref="G43:K43"/>
    <mergeCell ref="A42:E42"/>
    <mergeCell ref="A43:E43"/>
  </mergeCells>
  <conditionalFormatting sqref="A8">
    <cfRule type="expression" dxfId="0" priority="2">
      <formula>LEN(A8)=0</formula>
    </cfRule>
  </conditionalFormatting>
  <pageMargins left="0.64950980392156865" right="0.7" top="0.83333333333333337" bottom="0.75" header="0.3" footer="0.3"/>
  <pageSetup orientation="portrait" r:id="rId1"/>
  <headerFooter>
    <oddHeader>&amp;LPKKK/HMS/001A&amp;C&amp;"-,Bold"UNIT ANALISIS TRADISIONAL      
BORANG UJIAN PENGECAIAN      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3</xdr:row>
                    <xdr:rowOff>133350</xdr:rowOff>
                  </from>
                  <to>
                    <xdr:col>1</xdr:col>
                    <xdr:colOff>47625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1</xdr:col>
                    <xdr:colOff>47625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19050</xdr:colOff>
                    <xdr:row>5</xdr:row>
                    <xdr:rowOff>142875</xdr:rowOff>
                  </from>
                  <to>
                    <xdr:col>1</xdr:col>
                    <xdr:colOff>47625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142875</xdr:rowOff>
                  </from>
                  <to>
                    <xdr:col>3</xdr:col>
                    <xdr:colOff>66675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142875</xdr:rowOff>
                  </from>
                  <to>
                    <xdr:col>3</xdr:col>
                    <xdr:colOff>66675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142875</xdr:rowOff>
                  </from>
                  <to>
                    <xdr:col>3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152400</xdr:rowOff>
                  </from>
                  <to>
                    <xdr:col>3</xdr:col>
                    <xdr:colOff>66675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152400</xdr:rowOff>
                  </from>
                  <to>
                    <xdr:col>1</xdr:col>
                    <xdr:colOff>47625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304800</xdr:rowOff>
                  </from>
                  <to>
                    <xdr:col>3</xdr:col>
                    <xdr:colOff>66675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152400</xdr:rowOff>
                  </from>
                  <to>
                    <xdr:col>3</xdr:col>
                    <xdr:colOff>66675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295275</xdr:rowOff>
                  </from>
                  <to>
                    <xdr:col>1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295275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3</xdr:col>
                    <xdr:colOff>476250</xdr:colOff>
                    <xdr:row>11</xdr:row>
                    <xdr:rowOff>200025</xdr:rowOff>
                  </from>
                  <to>
                    <xdr:col>4</xdr:col>
                    <xdr:colOff>152400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4</xdr:col>
                    <xdr:colOff>400050</xdr:colOff>
                    <xdr:row>11</xdr:row>
                    <xdr:rowOff>200025</xdr:rowOff>
                  </from>
                  <to>
                    <xdr:col>5</xdr:col>
                    <xdr:colOff>38100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4</xdr:col>
                    <xdr:colOff>219075</xdr:colOff>
                    <xdr:row>13</xdr:row>
                    <xdr:rowOff>180975</xdr:rowOff>
                  </from>
                  <to>
                    <xdr:col>4</xdr:col>
                    <xdr:colOff>466725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Check Box 25">
              <controlPr defaultSize="0" autoFill="0" autoLine="0" autoPict="0">
                <anchor moveWithCells="1">
                  <from>
                    <xdr:col>1</xdr:col>
                    <xdr:colOff>1400175</xdr:colOff>
                    <xdr:row>13</xdr:row>
                    <xdr:rowOff>180975</xdr:rowOff>
                  </from>
                  <to>
                    <xdr:col>3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Check Box 26">
              <controlPr defaultSize="0" autoFill="0" autoLine="0" autoPict="0">
                <anchor moveWithCells="1">
                  <from>
                    <xdr:col>4</xdr:col>
                    <xdr:colOff>247650</xdr:colOff>
                    <xdr:row>14</xdr:row>
                    <xdr:rowOff>171450</xdr:rowOff>
                  </from>
                  <to>
                    <xdr:col>4</xdr:col>
                    <xdr:colOff>495300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>
                  <from>
                    <xdr:col>1</xdr:col>
                    <xdr:colOff>1390650</xdr:colOff>
                    <xdr:row>14</xdr:row>
                    <xdr:rowOff>171450</xdr:rowOff>
                  </from>
                  <to>
                    <xdr:col>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>
                  <from>
                    <xdr:col>4</xdr:col>
                    <xdr:colOff>381000</xdr:colOff>
                    <xdr:row>16</xdr:row>
                    <xdr:rowOff>152400</xdr:rowOff>
                  </from>
                  <to>
                    <xdr:col>5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171450</xdr:rowOff>
                  </from>
                  <to>
                    <xdr:col>5</xdr:col>
                    <xdr:colOff>28575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400050</xdr:colOff>
                    <xdr:row>16</xdr:row>
                    <xdr:rowOff>152400</xdr:rowOff>
                  </from>
                  <to>
                    <xdr:col>4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171450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323850</xdr:colOff>
                    <xdr:row>20</xdr:row>
                    <xdr:rowOff>171450</xdr:rowOff>
                  </from>
                  <to>
                    <xdr:col>4</xdr:col>
                    <xdr:colOff>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428625</xdr:colOff>
                    <xdr:row>21</xdr:row>
                    <xdr:rowOff>152400</xdr:rowOff>
                  </from>
                  <to>
                    <xdr:col>4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4</xdr:col>
                    <xdr:colOff>590550</xdr:colOff>
                    <xdr:row>21</xdr:row>
                    <xdr:rowOff>152400</xdr:rowOff>
                  </from>
                  <to>
                    <xdr:col>6</xdr:col>
                    <xdr:colOff>38100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4</xdr:col>
                    <xdr:colOff>190500</xdr:colOff>
                    <xdr:row>20</xdr:row>
                    <xdr:rowOff>180975</xdr:rowOff>
                  </from>
                  <to>
                    <xdr:col>4</xdr:col>
                    <xdr:colOff>438150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5</xdr:col>
                    <xdr:colOff>9525</xdr:colOff>
                    <xdr:row>26</xdr:row>
                    <xdr:rowOff>152400</xdr:rowOff>
                  </from>
                  <to>
                    <xdr:col>6</xdr:col>
                    <xdr:colOff>66675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190500</xdr:rowOff>
                  </from>
                  <to>
                    <xdr:col>6</xdr:col>
                    <xdr:colOff>66675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152400</xdr:rowOff>
                  </from>
                  <to>
                    <xdr:col>6</xdr:col>
                    <xdr:colOff>66675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27</xdr:row>
                    <xdr:rowOff>190500</xdr:rowOff>
                  </from>
                  <to>
                    <xdr:col>1</xdr:col>
                    <xdr:colOff>38100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152400</xdr:rowOff>
                  </from>
                  <to>
                    <xdr:col>1</xdr:col>
                    <xdr:colOff>38100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314325</xdr:rowOff>
                  </from>
                  <to>
                    <xdr:col>6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5</xdr:col>
                    <xdr:colOff>9525</xdr:colOff>
                    <xdr:row>33</xdr:row>
                    <xdr:rowOff>161925</xdr:rowOff>
                  </from>
                  <to>
                    <xdr:col>6</xdr:col>
                    <xdr:colOff>66675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5</xdr:col>
                    <xdr:colOff>9525</xdr:colOff>
                    <xdr:row>36</xdr:row>
                    <xdr:rowOff>161925</xdr:rowOff>
                  </from>
                  <to>
                    <xdr:col>6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5</xdr:col>
                    <xdr:colOff>9525</xdr:colOff>
                    <xdr:row>38</xdr:row>
                    <xdr:rowOff>161925</xdr:rowOff>
                  </from>
                  <to>
                    <xdr:col>6</xdr:col>
                    <xdr:colOff>66675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5</xdr:col>
                    <xdr:colOff>9525</xdr:colOff>
                    <xdr:row>39</xdr:row>
                    <xdr:rowOff>161925</xdr:rowOff>
                  </from>
                  <to>
                    <xdr:col>6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Check Box 48">
              <controlPr defaultSize="0" autoFill="0" autoLine="0" autoPict="0">
                <anchor moveWithCells="1">
                  <from>
                    <xdr:col>5</xdr:col>
                    <xdr:colOff>9525</xdr:colOff>
                    <xdr:row>41</xdr:row>
                    <xdr:rowOff>285750</xdr:rowOff>
                  </from>
                  <to>
                    <xdr:col>6</xdr:col>
                    <xdr:colOff>66675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Check Box 49">
              <controlPr defaultSize="0" autoFill="0" autoLine="0" autoPict="0">
                <anchor moveWithCells="1">
                  <from>
                    <xdr:col>5</xdr:col>
                    <xdr:colOff>9525</xdr:colOff>
                    <xdr:row>43</xdr:row>
                    <xdr:rowOff>171450</xdr:rowOff>
                  </from>
                  <to>
                    <xdr:col>6</xdr:col>
                    <xdr:colOff>66675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Check Box 50">
              <controlPr defaultSize="0" autoFill="0" autoLine="0" autoPict="0">
                <anchor moveWithCells="1">
                  <from>
                    <xdr:col>0</xdr:col>
                    <xdr:colOff>9525</xdr:colOff>
                    <xdr:row>43</xdr:row>
                    <xdr:rowOff>171450</xdr:rowOff>
                  </from>
                  <to>
                    <xdr:col>1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152400</xdr:rowOff>
                  </from>
                  <to>
                    <xdr:col>1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0</xdr:col>
                    <xdr:colOff>9525</xdr:colOff>
                    <xdr:row>62</xdr:row>
                    <xdr:rowOff>180975</xdr:rowOff>
                  </from>
                  <to>
                    <xdr:col>1</xdr:col>
                    <xdr:colOff>38100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0</xdr:col>
                    <xdr:colOff>9525</xdr:colOff>
                    <xdr:row>63</xdr:row>
                    <xdr:rowOff>190500</xdr:rowOff>
                  </from>
                  <to>
                    <xdr:col>1</xdr:col>
                    <xdr:colOff>38100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1</xdr:col>
                    <xdr:colOff>1409700</xdr:colOff>
                    <xdr:row>63</xdr:row>
                    <xdr:rowOff>0</xdr:rowOff>
                  </from>
                  <to>
                    <xdr:col>3</xdr:col>
                    <xdr:colOff>66675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1</xdr:col>
                    <xdr:colOff>1409700</xdr:colOff>
                    <xdr:row>64</xdr:row>
                    <xdr:rowOff>0</xdr:rowOff>
                  </from>
                  <to>
                    <xdr:col>3</xdr:col>
                    <xdr:colOff>66675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9" name="Check Box 58">
              <controlPr defaultSize="0" autoFill="0" autoLine="0" autoPict="0">
                <anchor moveWithCells="1">
                  <from>
                    <xdr:col>0</xdr:col>
                    <xdr:colOff>19050</xdr:colOff>
                    <xdr:row>2</xdr:row>
                    <xdr:rowOff>133350</xdr:rowOff>
                  </from>
                  <to>
                    <xdr:col>1</xdr:col>
                    <xdr:colOff>47625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0" name="Check Box 59">
              <controlPr defaultSize="0" autoFill="0" autoLine="0" autoPict="0">
                <anchor moveWithCells="1">
                  <from>
                    <xdr:col>0</xdr:col>
                    <xdr:colOff>19050</xdr:colOff>
                    <xdr:row>6</xdr:row>
                    <xdr:rowOff>295275</xdr:rowOff>
                  </from>
                  <to>
                    <xdr:col>1</xdr:col>
                    <xdr:colOff>85725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Sampel</vt:lpstr>
      <vt:lpstr>Form</vt:lpstr>
      <vt:lpstr>Sampel 1</vt:lpstr>
      <vt:lpstr>'Sampel 1'!OLE_LINK1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2024-11-29T04:19:21Z</cp:lastPrinted>
  <dcterms:created xsi:type="dcterms:W3CDTF">2024-05-14T04:24:24Z</dcterms:created>
  <dcterms:modified xsi:type="dcterms:W3CDTF">2024-11-29T09:08:24Z</dcterms:modified>
</cp:coreProperties>
</file>