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JOE\Verifikasi Micropipette\FJ04697 - KUNING\241115\"/>
    </mc:Choice>
  </mc:AlternateContent>
  <xr:revisionPtr revIDLastSave="0" documentId="13_ncr:1_{98171F04-CD5E-413F-A884-A72C53FD28F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74" i="2" l="1"/>
  <c r="C10" i="1"/>
  <c r="E70" i="1" s="1"/>
  <c r="C71" i="1"/>
  <c r="C48" i="1"/>
  <c r="C71" i="2"/>
  <c r="C48" i="2"/>
  <c r="C24" i="2"/>
  <c r="D23" i="4"/>
  <c r="C10" i="2"/>
  <c r="C76" i="2" s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<sst xmlns="http://schemas.openxmlformats.org/spreadsheetml/2006/main" count="228" uniqueCount="81">
  <si>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</si>
  <si>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</si>
  <si>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</si>
  <si>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</si>
  <si>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</si>
  <si>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</si>
  <si>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</si>
  <si>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</si>
  <si>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</si>
  <si>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</si>
  <si>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</si>
  <si>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</si>
  <si>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</si>
  <si>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</si>
  <si>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</si>
  <si>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</si>
  <si>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</si>
  <si>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</si>
  <si>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</si>
  <si>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</si>
  <si>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</si>
  <si>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</si>
  <si>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</si>
  <si>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</si>
  <si>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</si>
  <si>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</si>
  <si>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</si>
  <si>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</si>
  <si>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</si>
  <si>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</si>
  <si>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</si>
  <si>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</si>
  <si>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</si>
  <si>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</si>
  <si>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</si>
  <si>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</si>
  <si>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</si>
  <si>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</si>
  <si>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</si>
  <si>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</si>
  <si>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</si>
  <si>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</si>
  <si>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</si>
  <si>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</si>
  <si>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</si>
  <si>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</si>
  <si>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</si>
  <si>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</si>
  <si>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</si>
  <si>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</si>
  <si>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</si>
  <si>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</si>
  <si>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</si>
  <si>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</si>
  <si>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</si>
  <si>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</si>
  <si>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</si>
  <si>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</si>
  <si>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</si>
  <si>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</si>
  <si>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</si>
  <si>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</si>
  <si>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</si>
  <si>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</si>
  <si>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</si>
  <si>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</si>
  <si>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</si>
  <si>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</si>
  <si>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</si>
  <si>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</si>
  <si>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</si>
  <si>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</si>
  <si>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</si>
  <si>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</si>
  <si>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</si>
  <si>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</si>
  <si>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FINPIPETTE</t>
  </si>
  <si>
    <t xml:space="preserve"> METLER TOLEDO XP 205 DR (006-004852)</t>
  </si>
  <si>
    <t>THERMO FISHER LOLLIPOP (150736002)</t>
  </si>
  <si>
    <t>NZ47544</t>
  </si>
  <si>
    <t>FJ04697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</si>
</sst>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#,##0.0"/>
    <numFmt numFmtId="167" formatCode="0.000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7" fontId="2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0" fontId="3" fillId="0" borderId="9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15" xfId="0" applyFont="1" applyBorder="1"/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7" fontId="1" fillId="2" borderId="5" xfId="0" applyNumberFormat="1" applyFont="1" applyFill="1" applyBorder="1" applyAlignment="1">
      <alignment horizontal="center" vertical="center"/>
    </xf>
    <xf numFmtId="167" fontId="1" fillId="2" borderId="4" xfId="0" applyNumberFormat="1" applyFont="1" applyFill="1" applyBorder="1" applyAlignment="1">
      <alignment horizontal="center" vertical="center"/>
    </xf>
    <xf numFmtId="167" fontId="1" fillId="2" borderId="2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5" borderId="1" xfId="0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zoomScaleNormal="100" workbookViewId="0">
      <selection activeCell="E5" sqref="C5:F9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5" t="s">
        <v>1</v>
      </c>
      <c r="D1" s="53"/>
      <c r="E1" s="76" t="s">
        <v>76</v>
      </c>
      <c r="F1" s="50"/>
      <c r="G1" s="3"/>
      <c r="H1" s="3"/>
      <c r="I1" s="3"/>
      <c r="J1" s="3"/>
      <c r="K1" s="3"/>
      <c r="L1" s="77"/>
      <c r="M1" s="5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5" t="s">
        <v>2</v>
      </c>
      <c r="D2" s="53"/>
      <c r="E2" s="76" t="s">
        <v>79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5" t="s">
        <v>3</v>
      </c>
      <c r="D3" s="53"/>
      <c r="E3" s="78">
        <v>5000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9" t="s">
        <v>5</v>
      </c>
      <c r="D4" s="53"/>
      <c r="E4" s="53"/>
      <c r="F4" s="5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9" t="s">
        <v>7</v>
      </c>
      <c r="D5" s="53"/>
      <c r="E5" s="80">
        <v>21.6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1" t="s">
        <v>8</v>
      </c>
      <c r="D6" s="68"/>
      <c r="E6" s="80">
        <v>65.8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82">
        <v>22.010400000000001</v>
      </c>
      <c r="D7" s="83"/>
      <c r="E7" s="83"/>
      <c r="F7" s="84"/>
      <c r="G7" s="48"/>
      <c r="H7" s="4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60" t="s">
        <v>77</v>
      </c>
      <c r="D8" s="55"/>
      <c r="E8" s="55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60" t="s">
        <v>78</v>
      </c>
      <c r="D9" s="55"/>
      <c r="E9" s="55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5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5"/>
      <c r="E10" s="55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2"/>
      <c r="B11" s="53"/>
      <c r="C11" s="53"/>
      <c r="D11" s="53"/>
      <c r="E11" s="53"/>
      <c r="F11" s="5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4" t="s">
        <v>14</v>
      </c>
      <c r="C12" s="55"/>
      <c r="D12" s="50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4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6">
        <v>4950.1400000000003</v>
      </c>
      <c r="D14" s="87"/>
      <c r="E14" s="15">
        <f>C14*C10</f>
        <v>4966.4754620000003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6">
        <v>4965.1899999999996</v>
      </c>
      <c r="D15" s="87"/>
      <c r="E15" s="15">
        <f>C15*C10</f>
        <v>4981.5751270000001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6">
        <v>4955.7299999999996</v>
      </c>
      <c r="D16" s="87"/>
      <c r="E16" s="15">
        <f>C16*C10</f>
        <v>4972.0839089999999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6">
        <v>4936.72</v>
      </c>
      <c r="D17" s="87"/>
      <c r="E17" s="15">
        <f>C17*C10</f>
        <v>4953.0111760000009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6">
        <v>4965.7700000000004</v>
      </c>
      <c r="D18" s="87"/>
      <c r="E18" s="15">
        <f>C18*C10</f>
        <v>4982.1570410000004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6">
        <v>4957.7700000000004</v>
      </c>
      <c r="D19" s="87"/>
      <c r="E19" s="15">
        <f>C19*C10</f>
        <v>4974.1306410000007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6">
        <v>4952.04</v>
      </c>
      <c r="D20" s="87"/>
      <c r="E20" s="15">
        <f>C20*C10</f>
        <v>4968.3817320000007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6">
        <v>4958.1400000000003</v>
      </c>
      <c r="D21" s="87"/>
      <c r="E21" s="15">
        <f>C21*C10</f>
        <v>4974.501862000001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6">
        <v>4954.6899999999996</v>
      </c>
      <c r="D22" s="87"/>
      <c r="E22" s="15">
        <f>C22*C10</f>
        <v>4971.0404769999996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6">
        <v>4958.41</v>
      </c>
      <c r="D23" s="87"/>
      <c r="E23" s="15">
        <f>C23*C10</f>
        <v>4974.7727530000002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6">
        <f>AVERAGE(C14:D23)</f>
        <v>4955.4600000000009</v>
      </c>
      <c r="D24" s="50"/>
      <c r="E24" s="15">
        <f>AVERAGE(E14:E23)</f>
        <v>4971.8130179999989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4" t="s">
        <v>30</v>
      </c>
      <c r="C27" s="55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6">
        <f>E24</f>
        <v>4971.8130179999989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6">
        <f>STDEV(E14:E23)</f>
        <v>8.2872161619873257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7">
        <f>ABS((100*(C28-E12)/E12))</f>
        <v>0.56373964000002164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7">
        <f>ABS((100*C29/C28))</f>
        <v>0.16668398694770317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9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60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4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4" t="s">
        <v>14</v>
      </c>
      <c r="C36" s="55"/>
      <c r="D36" s="50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4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9">
        <v>2492.7600000000002</v>
      </c>
      <c r="D38" s="50"/>
      <c r="E38" s="24">
        <f>C38*C10</f>
        <v>2500.9861080000005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9">
        <v>2474.77</v>
      </c>
      <c r="D39" s="50"/>
      <c r="E39" s="24">
        <f>C39*C10</f>
        <v>2482.936741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9">
        <v>2479.3200000000002</v>
      </c>
      <c r="D40" s="50"/>
      <c r="E40" s="24">
        <f>C40*C10</f>
        <v>2487.5017560000006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9">
        <v>2478.65</v>
      </c>
      <c r="D41" s="50"/>
      <c r="E41" s="24">
        <f>C41*C10</f>
        <v>2486.8295450000005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9">
        <v>2483.6</v>
      </c>
      <c r="D42" s="50"/>
      <c r="E42" s="24">
        <f>C42*C10</f>
        <v>2491.7958800000001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9">
        <v>2486.31</v>
      </c>
      <c r="D43" s="50"/>
      <c r="E43" s="24">
        <f>C43*C10</f>
        <v>2494.514823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9">
        <v>2484.88</v>
      </c>
      <c r="D44" s="50"/>
      <c r="E44" s="24">
        <f>C44*C10</f>
        <v>2493.0801040000001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9">
        <v>2479.34</v>
      </c>
      <c r="D45" s="50"/>
      <c r="E45" s="26">
        <f>C45*C10</f>
        <v>2487.5218220000002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9">
        <v>2472.71</v>
      </c>
      <c r="D46" s="50"/>
      <c r="E46" s="24">
        <f>C46*C10</f>
        <v>2480.8699430000001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9">
        <v>2484.86</v>
      </c>
      <c r="D47" s="50"/>
      <c r="E47" s="24">
        <f>C47*C10</f>
        <v>2493.0600380000005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1">
        <f>AVERAGE(C38:D47)</f>
        <v>2481.7200000000003</v>
      </c>
      <c r="D48" s="50"/>
      <c r="E48" s="26">
        <f>AVERAGE(E38:E47)</f>
        <v>2489.9096760000002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2"/>
      <c r="B49" s="53"/>
      <c r="C49" s="53"/>
      <c r="D49" s="53"/>
      <c r="E49" s="53"/>
      <c r="F49" s="5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4" t="s">
        <v>30</v>
      </c>
      <c r="C50" s="55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6">
        <f>E48</f>
        <v>2489.9096760000002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4">
        <f>STDEV(E38:E47)</f>
        <v>5.9512334142733678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7">
        <f>ABS((100*(C51-E36)/E36))</f>
        <v>0.40361295999999131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8">
        <f>ABS((100*C52/C51))</f>
        <v>0.23901402816482598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9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60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4" t="str">
        <f>IF(AND(C54&lt;=C56,C53&lt;=C55),"PASS","FAIL")</f>
        <v>PASS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1" t="s">
        <v>42</v>
      </c>
      <c r="C59" s="55"/>
      <c r="D59" s="50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4" t="s">
        <v>16</v>
      </c>
      <c r="D60" s="50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9">
        <v>490.21</v>
      </c>
      <c r="D61" s="50"/>
      <c r="E61" s="24">
        <f>C61*C10</f>
        <v>491.82769300000001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9">
        <v>490.81</v>
      </c>
      <c r="D62" s="50"/>
      <c r="E62" s="24">
        <f>C62*C10</f>
        <v>492.42967300000004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9">
        <v>497.88</v>
      </c>
      <c r="D63" s="50"/>
      <c r="E63" s="24">
        <f>C63*C10</f>
        <v>499.52300400000001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9">
        <v>494.24</v>
      </c>
      <c r="D64" s="50"/>
      <c r="E64" s="24">
        <f>C64*C10</f>
        <v>495.87099200000006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9">
        <v>490.59</v>
      </c>
      <c r="D65" s="50"/>
      <c r="E65" s="24">
        <f>C65*C10</f>
        <v>492.20894700000002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9">
        <v>486.96</v>
      </c>
      <c r="D66" s="50"/>
      <c r="E66" s="24">
        <f>C66*C10</f>
        <v>488.56696800000003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9">
        <v>488.83</v>
      </c>
      <c r="D67" s="50"/>
      <c r="E67" s="24">
        <f>C67*C10</f>
        <v>490.44313900000003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9">
        <v>491.65</v>
      </c>
      <c r="D68" s="50"/>
      <c r="E68" s="24">
        <f>C68*C10</f>
        <v>493.272445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9">
        <v>487.95</v>
      </c>
      <c r="D69" s="50"/>
      <c r="E69" s="24">
        <f>C69*C10</f>
        <v>489.56023500000003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9">
        <v>488.91</v>
      </c>
      <c r="D70" s="50"/>
      <c r="E70" s="24">
        <f>C70*C10</f>
        <v>490.52340300000009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1">
        <f>AVERAGE(C61:D70)</f>
        <v>490.803</v>
      </c>
      <c r="D71" s="50"/>
      <c r="E71" s="24">
        <f>AVERAGE(E61:E70)</f>
        <v>492.42264990000001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4" t="s">
        <v>30</v>
      </c>
      <c r="C73" s="55"/>
      <c r="D73" s="5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6">
        <f>E71</f>
        <v>492.42264990000001</v>
      </c>
      <c r="D74" s="5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6">
        <f>STDEV(E61:E70)</f>
        <v>3.2320141540251575</v>
      </c>
      <c r="D75" s="5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7">
        <f>ABS((100*(C74-E59)/E59))</f>
        <v>1.515470019999998</v>
      </c>
      <c r="D76" s="5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7">
        <f>ABS((100*C75/C74))</f>
        <v>0.6563496124074526</v>
      </c>
      <c r="D77" s="5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9">
        <v>8</v>
      </c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60">
        <v>3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4" t="str">
        <f>IF(AND(C77&lt;=C79,C76&lt;=C78),"PASS","FAIL")</f>
        <v>PASS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73" t="s">
        <v>44</v>
      </c>
      <c r="C82" s="74" t="s">
        <v>45</v>
      </c>
      <c r="D82" s="63"/>
      <c r="E82" s="63"/>
      <c r="F82" s="6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71"/>
      <c r="C83" s="53"/>
      <c r="D83" s="53"/>
      <c r="E83" s="53"/>
      <c r="F83" s="6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72"/>
      <c r="C84" s="68"/>
      <c r="D84" s="68"/>
      <c r="E84" s="68"/>
      <c r="F84" s="6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4" t="s">
        <v>46</v>
      </c>
      <c r="B86" s="55"/>
      <c r="C86" s="50"/>
      <c r="D86" s="14" t="s">
        <v>47</v>
      </c>
      <c r="E86" s="61" t="s">
        <v>48</v>
      </c>
      <c r="F86" s="5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62" t="s">
        <v>49</v>
      </c>
      <c r="B87" s="63"/>
      <c r="C87" s="64"/>
      <c r="D87" s="70" t="s">
        <v>50</v>
      </c>
      <c r="E87" s="62" t="s">
        <v>51</v>
      </c>
      <c r="F87" s="6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65"/>
      <c r="B88" s="53"/>
      <c r="C88" s="66"/>
      <c r="D88" s="71"/>
      <c r="E88" s="65"/>
      <c r="F88" s="6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65"/>
      <c r="B89" s="53"/>
      <c r="C89" s="66"/>
      <c r="D89" s="71"/>
      <c r="E89" s="65"/>
      <c r="F89" s="6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65"/>
      <c r="B90" s="53"/>
      <c r="C90" s="66"/>
      <c r="D90" s="71"/>
      <c r="E90" s="65"/>
      <c r="F90" s="6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65"/>
      <c r="B91" s="53"/>
      <c r="C91" s="66"/>
      <c r="D91" s="71"/>
      <c r="E91" s="65"/>
      <c r="F91" s="6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65"/>
      <c r="B92" s="53"/>
      <c r="C92" s="66"/>
      <c r="D92" s="71"/>
      <c r="E92" s="65"/>
      <c r="F92" s="6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65"/>
      <c r="B93" s="53"/>
      <c r="C93" s="66"/>
      <c r="D93" s="71"/>
      <c r="E93" s="65"/>
      <c r="F93" s="6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65"/>
      <c r="B94" s="53"/>
      <c r="C94" s="66"/>
      <c r="D94" s="71"/>
      <c r="E94" s="65"/>
      <c r="F94" s="6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67"/>
      <c r="B95" s="68"/>
      <c r="C95" s="69"/>
      <c r="D95" s="72"/>
      <c r="E95" s="67"/>
      <c r="F95" s="6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E87:F95"/>
    <mergeCell ref="C77:D77"/>
    <mergeCell ref="C78:D78"/>
    <mergeCell ref="C79:D79"/>
    <mergeCell ref="C80:D80"/>
    <mergeCell ref="C82:F84"/>
    <mergeCell ref="E86:F86"/>
    <mergeCell ref="C74:D74"/>
    <mergeCell ref="C75:D75"/>
    <mergeCell ref="C76:D76"/>
    <mergeCell ref="A86:C86"/>
    <mergeCell ref="A87:C95"/>
    <mergeCell ref="D87:D95"/>
    <mergeCell ref="B82:B84"/>
    <mergeCell ref="C68:D68"/>
    <mergeCell ref="C69:D69"/>
    <mergeCell ref="C70:D70"/>
    <mergeCell ref="C71:D71"/>
    <mergeCell ref="B73:D73"/>
    <mergeCell ref="C63:D63"/>
    <mergeCell ref="C64:D64"/>
    <mergeCell ref="C65:D65"/>
    <mergeCell ref="C66:D66"/>
    <mergeCell ref="C67:D67"/>
    <mergeCell ref="C57:D57"/>
    <mergeCell ref="B59:D59"/>
    <mergeCell ref="C60:D60"/>
    <mergeCell ref="C61:D61"/>
    <mergeCell ref="C62:D62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abSelected="1" view="pageLayout" topLeftCell="A55" zoomScaleNormal="100" workbookViewId="0">
      <selection activeCell="C75" sqref="C75:D75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5" t="s">
        <v>1</v>
      </c>
      <c r="D1" s="53"/>
      <c r="E1" s="76" t="s">
        <v>76</v>
      </c>
      <c r="F1" s="50"/>
      <c r="G1" s="3"/>
      <c r="H1" s="3"/>
      <c r="I1" s="3"/>
      <c r="J1" s="3"/>
      <c r="K1" s="3"/>
      <c r="L1" s="77"/>
      <c r="M1" s="5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5" t="s">
        <v>2</v>
      </c>
      <c r="D2" s="53"/>
      <c r="E2" s="76" t="s">
        <v>80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5" t="s">
        <v>3</v>
      </c>
      <c r="D3" s="53"/>
      <c r="E3" s="78">
        <v>100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9" t="s">
        <v>5</v>
      </c>
      <c r="D4" s="53"/>
      <c r="E4" s="53"/>
      <c r="F4" s="5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9" t="s">
        <v>7</v>
      </c>
      <c r="D5" s="53"/>
      <c r="E5" s="80">
        <v>21.6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1" t="s">
        <v>8</v>
      </c>
      <c r="D6" s="68"/>
      <c r="E6" s="80">
        <v>65.8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82">
        <v>22.010400000000001</v>
      </c>
      <c r="D7" s="83"/>
      <c r="E7" s="83"/>
      <c r="F7" s="8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60" t="s">
        <v>77</v>
      </c>
      <c r="D8" s="55"/>
      <c r="E8" s="55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60" t="s">
        <v>78</v>
      </c>
      <c r="D9" s="55"/>
      <c r="E9" s="55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5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5"/>
      <c r="E10" s="55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2"/>
      <c r="B11" s="53"/>
      <c r="C11" s="53"/>
      <c r="D11" s="53"/>
      <c r="E11" s="53"/>
      <c r="F11" s="5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4" t="s">
        <v>14</v>
      </c>
      <c r="C12" s="55"/>
      <c r="D12" s="50"/>
      <c r="E12" s="31"/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4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9"/>
      <c r="D14" s="90"/>
      <c r="E14" s="15">
        <f>C14*C10</f>
        <v>0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9"/>
      <c r="D15" s="90"/>
      <c r="E15" s="15">
        <f>C15*C10</f>
        <v>0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9"/>
      <c r="D16" s="90"/>
      <c r="E16" s="15">
        <f>C16*C10</f>
        <v>0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9"/>
      <c r="D17" s="90"/>
      <c r="E17" s="15">
        <f>C17*C10</f>
        <v>0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9"/>
      <c r="D18" s="90"/>
      <c r="E18" s="15">
        <f>C18*C10</f>
        <v>0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9"/>
      <c r="D19" s="90"/>
      <c r="E19" s="15">
        <f>C19*C10</f>
        <v>0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9"/>
      <c r="D20" s="90"/>
      <c r="E20" s="15">
        <f>C20*C10</f>
        <v>0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9"/>
      <c r="D21" s="90"/>
      <c r="E21" s="15">
        <f>C21*C10</f>
        <v>0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9"/>
      <c r="D22" s="90"/>
      <c r="E22" s="15">
        <f>C22*C10</f>
        <v>0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9"/>
      <c r="D23" s="90"/>
      <c r="E23" s="15">
        <f>C23*C10</f>
        <v>0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6" t="e">
        <f>AVERAGE(C14:D23)</f>
        <v>#DIV/0!</v>
      </c>
      <c r="D24" s="50"/>
      <c r="E24" s="15">
        <f>AVERAGE(E14:E23)</f>
        <v>0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4" t="s">
        <v>30</v>
      </c>
      <c r="C27" s="55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6">
        <f>E24</f>
        <v>0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6">
        <f>STDEV(E14:E23)</f>
        <v>0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7" t="e">
        <f>ABS((100*(C28-E12)/E12))</f>
        <v>#DIV/0!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7" t="e">
        <f>ABS((100*C29/C28))</f>
        <v>#DIV/0!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9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60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4" t="e">
        <f>IF(AND(C31&lt;=C33,C30&lt;=C32),"PASS","FAIL")</f>
        <v>#DIV/0!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4" t="s">
        <v>14</v>
      </c>
      <c r="C36" s="55"/>
      <c r="D36" s="50"/>
      <c r="E36" s="32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4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9"/>
      <c r="D38" s="50"/>
      <c r="E38" s="24">
        <f>C38*C10</f>
        <v>0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9"/>
      <c r="D39" s="50"/>
      <c r="E39" s="24">
        <f>C39*C10</f>
        <v>0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9"/>
      <c r="D40" s="50"/>
      <c r="E40" s="24">
        <f>C40*C10</f>
        <v>0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9"/>
      <c r="D41" s="50"/>
      <c r="E41" s="24">
        <f>C41*C10</f>
        <v>0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9"/>
      <c r="D42" s="50"/>
      <c r="E42" s="24">
        <f>C42*C10</f>
        <v>0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9"/>
      <c r="D43" s="50"/>
      <c r="E43" s="24">
        <f>C43*C10</f>
        <v>0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9"/>
      <c r="D44" s="50"/>
      <c r="E44" s="24">
        <f>C44*C10</f>
        <v>0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9"/>
      <c r="D45" s="50"/>
      <c r="E45" s="26">
        <f>C45*C10</f>
        <v>0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9"/>
      <c r="D46" s="50"/>
      <c r="E46" s="24">
        <f>C46*C10</f>
        <v>0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9"/>
      <c r="D47" s="50"/>
      <c r="E47" s="24">
        <f>C47*C10</f>
        <v>0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1" t="e">
        <f>AVERAGE(C38:D47)</f>
        <v>#DIV/0!</v>
      </c>
      <c r="D48" s="50"/>
      <c r="E48" s="26">
        <f>AVERAGE(E38:E47)</f>
        <v>0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2"/>
      <c r="B49" s="53"/>
      <c r="C49" s="53"/>
      <c r="D49" s="53"/>
      <c r="E49" s="53"/>
      <c r="F49" s="5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4" t="s">
        <v>30</v>
      </c>
      <c r="C50" s="55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6">
        <f>E48</f>
        <v>0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4">
        <f>STDEV(E38:E47)</f>
        <v>0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7" t="e">
        <f>ABS((100*(C51-E36)/E36))</f>
        <v>#DIV/0!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8" t="e">
        <f>ABS((100*C52/C51))</f>
        <v>#DIV/0!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9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60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4" t="e">
        <f>IF(AND(C54&lt;=C56,C53&lt;=C55),"PASS","FAIL")</f>
        <v>#DIV/0!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1" t="s">
        <v>42</v>
      </c>
      <c r="C59" s="55"/>
      <c r="D59" s="50"/>
      <c r="E59" s="88">
        <v>10</v>
      </c>
      <c r="F59" s="5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4" t="s">
        <v>16</v>
      </c>
      <c r="D60" s="50"/>
      <c r="E60" s="11" t="s">
        <v>17</v>
      </c>
      <c r="F60" s="11" t="s">
        <v>52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9">
        <v>9.23</v>
      </c>
      <c r="D61" s="50"/>
      <c r="E61" s="23">
        <f>C61*C10</f>
        <v>9.2604590000000009</v>
      </c>
      <c r="F61" s="33">
        <f>E61+C77</f>
        <v>9.2945712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9">
        <v>9.56</v>
      </c>
      <c r="D62" s="50"/>
      <c r="E62" s="23">
        <f>C62*C10</f>
        <v>9.5915480000000013</v>
      </c>
      <c r="F62" s="33">
        <f>E62+C77</f>
        <v>9.6256602000000022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9">
        <v>9.65</v>
      </c>
      <c r="D63" s="50"/>
      <c r="E63" s="23">
        <f>C63*C10</f>
        <v>9.6818450000000009</v>
      </c>
      <c r="F63" s="33">
        <f>E63+C77</f>
        <v>9.7159572000000018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9">
        <v>9.49</v>
      </c>
      <c r="D64" s="50"/>
      <c r="E64" s="23">
        <f>C64*C10</f>
        <v>9.5213170000000016</v>
      </c>
      <c r="F64" s="33">
        <f>E64+C77</f>
        <v>9.5554292000000025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9">
        <v>9.48</v>
      </c>
      <c r="D65" s="50"/>
      <c r="E65" s="23">
        <f>C65*C10</f>
        <v>9.5112840000000016</v>
      </c>
      <c r="F65" s="33">
        <f>E65+C77</f>
        <v>9.5453962000000026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9">
        <v>9.66</v>
      </c>
      <c r="D66" s="50"/>
      <c r="E66" s="23">
        <f>C66*C10</f>
        <v>9.6918780000000009</v>
      </c>
      <c r="F66" s="33">
        <f>E66+C77</f>
        <v>9.7259902000000018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9">
        <v>9.11</v>
      </c>
      <c r="D67" s="50"/>
      <c r="E67" s="23">
        <f>C67*C10</f>
        <v>9.1400629999999996</v>
      </c>
      <c r="F67" s="33">
        <f>E67+C77</f>
        <v>9.1741752000000005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9">
        <v>9.14</v>
      </c>
      <c r="D68" s="50"/>
      <c r="E68" s="23">
        <f>C68*C10</f>
        <v>9.1701620000000013</v>
      </c>
      <c r="F68" s="33">
        <f>E68+C77</f>
        <v>9.2042742000000004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9">
        <v>9.14</v>
      </c>
      <c r="D69" s="50"/>
      <c r="E69" s="23">
        <f>C69*C10</f>
        <v>9.1701620000000013</v>
      </c>
      <c r="F69" s="33">
        <f>E69+C77</f>
        <v>9.2042742000000004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9">
        <v>9.16</v>
      </c>
      <c r="D70" s="50"/>
      <c r="E70" s="23">
        <f>C70*C10</f>
        <v>9.1902280000000012</v>
      </c>
      <c r="F70" s="33">
        <f>E70+C77</f>
        <v>9.2243402000000003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1">
        <f>AVERAGE(C61:D70)</f>
        <v>9.3619999999999983</v>
      </c>
      <c r="D71" s="50"/>
      <c r="E71" s="23">
        <f t="shared" ref="E71:F71" si="0">AVERAGE(E61:E70)</f>
        <v>9.3928946000000018</v>
      </c>
      <c r="F71" s="33">
        <f t="shared" si="0"/>
        <v>9.4270068000000009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53</v>
      </c>
      <c r="B73" s="54" t="s">
        <v>54</v>
      </c>
      <c r="C73" s="55"/>
      <c r="D73" s="50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55</v>
      </c>
      <c r="C74" s="60">
        <f>60</f>
        <v>60</v>
      </c>
      <c r="D74" s="50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56</v>
      </c>
      <c r="C75" s="86">
        <v>8.82</v>
      </c>
      <c r="D75" s="50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57</v>
      </c>
      <c r="C76" s="56">
        <f>C75*C10</f>
        <v>8.8491060000000008</v>
      </c>
      <c r="D76" s="50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58</v>
      </c>
      <c r="C77" s="56">
        <f>ABS(E70-C76)/10</f>
        <v>3.4112200000000037E-2</v>
      </c>
      <c r="D77" s="50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59</v>
      </c>
      <c r="B78" s="54" t="s">
        <v>30</v>
      </c>
      <c r="C78" s="55"/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6">
        <f>F71</f>
        <v>9.4270068000000009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6">
        <f>STDEV(F61:F70)</f>
        <v>0.22720801100616625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7">
        <f>ABS((100*(C79-E59)/E59))</f>
        <v>5.7299319999999909</v>
      </c>
      <c r="D81" s="5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7">
        <f>ABS((100*C80/C79))</f>
        <v>2.4101818936437622</v>
      </c>
      <c r="D82" s="5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9">
        <v>8</v>
      </c>
      <c r="D83" s="5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60">
        <v>3</v>
      </c>
      <c r="D84" s="5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4" t="str">
        <f>IF(AND(C82&lt;=C84,C81&lt;=C83),"PASS","FAIL")</f>
        <v>PASS</v>
      </c>
      <c r="D85" s="5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73" t="s">
        <v>44</v>
      </c>
      <c r="C87" s="74" t="s">
        <v>60</v>
      </c>
      <c r="D87" s="63"/>
      <c r="E87" s="63"/>
      <c r="F87" s="6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71"/>
      <c r="C88" s="53"/>
      <c r="D88" s="53"/>
      <c r="E88" s="53"/>
      <c r="F88" s="6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72"/>
      <c r="C89" s="68"/>
      <c r="D89" s="68"/>
      <c r="E89" s="68"/>
      <c r="F89" s="6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9.7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4" t="s">
        <v>46</v>
      </c>
      <c r="B91" s="55"/>
      <c r="C91" s="50"/>
      <c r="D91" s="14" t="s">
        <v>47</v>
      </c>
      <c r="E91" s="61" t="s">
        <v>48</v>
      </c>
      <c r="F91" s="5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62" t="s">
        <v>49</v>
      </c>
      <c r="B92" s="63"/>
      <c r="C92" s="64"/>
      <c r="D92" s="70" t="s">
        <v>50</v>
      </c>
      <c r="E92" s="62" t="s">
        <v>51</v>
      </c>
      <c r="F92" s="6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65"/>
      <c r="B93" s="53"/>
      <c r="C93" s="66"/>
      <c r="D93" s="71"/>
      <c r="E93" s="65"/>
      <c r="F93" s="6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65"/>
      <c r="B94" s="53"/>
      <c r="C94" s="66"/>
      <c r="D94" s="71"/>
      <c r="E94" s="65"/>
      <c r="F94" s="6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65"/>
      <c r="B95" s="53"/>
      <c r="C95" s="66"/>
      <c r="D95" s="71"/>
      <c r="E95" s="65"/>
      <c r="F95" s="6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65"/>
      <c r="B96" s="53"/>
      <c r="C96" s="66"/>
      <c r="D96" s="71"/>
      <c r="E96" s="65"/>
      <c r="F96" s="6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65"/>
      <c r="B97" s="53"/>
      <c r="C97" s="66"/>
      <c r="D97" s="71"/>
      <c r="E97" s="65"/>
      <c r="F97" s="6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65"/>
      <c r="B98" s="53"/>
      <c r="C98" s="66"/>
      <c r="D98" s="71"/>
      <c r="E98" s="65"/>
      <c r="F98" s="6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65"/>
      <c r="B99" s="53"/>
      <c r="C99" s="66"/>
      <c r="D99" s="71"/>
      <c r="E99" s="65"/>
      <c r="F99" s="6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67"/>
      <c r="B100" s="68"/>
      <c r="C100" s="69"/>
      <c r="D100" s="72"/>
      <c r="E100" s="67"/>
      <c r="F100" s="6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B78:D78"/>
    <mergeCell ref="C79:D79"/>
    <mergeCell ref="C80:D80"/>
    <mergeCell ref="C81:D81"/>
    <mergeCell ref="C82:D82"/>
    <mergeCell ref="B73:D73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7:D57"/>
    <mergeCell ref="B59:D59"/>
    <mergeCell ref="E59:F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61</v>
      </c>
      <c r="B1" s="36" t="s">
        <v>62</v>
      </c>
      <c r="C1" s="91"/>
      <c r="D1" s="36" t="s">
        <v>61</v>
      </c>
      <c r="E1" s="36" t="s">
        <v>62</v>
      </c>
    </row>
    <row r="2" spans="1:5" ht="17.25" x14ac:dyDescent="0.25">
      <c r="A2" s="37" t="s">
        <v>63</v>
      </c>
      <c r="B2" s="38" t="s">
        <v>64</v>
      </c>
      <c r="C2" s="92"/>
      <c r="D2" s="38" t="s">
        <v>65</v>
      </c>
      <c r="E2" s="38" t="s">
        <v>64</v>
      </c>
    </row>
    <row r="3" spans="1:5" x14ac:dyDescent="0.2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2"/>
      <c r="D18" s="93"/>
      <c r="E18" s="94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66</v>
      </c>
    </row>
    <row r="16" spans="2:5" x14ac:dyDescent="0.25">
      <c r="B16" s="95" t="s">
        <v>67</v>
      </c>
      <c r="C16" s="53"/>
      <c r="D16" s="43"/>
      <c r="E16" s="44" t="s">
        <v>68</v>
      </c>
    </row>
    <row r="17" spans="2:5" x14ac:dyDescent="0.25">
      <c r="B17" s="42"/>
      <c r="C17" s="42"/>
      <c r="D17" s="45"/>
    </row>
    <row r="18" spans="2:5" x14ac:dyDescent="0.25">
      <c r="B18" s="95" t="s">
        <v>69</v>
      </c>
      <c r="C18" s="53"/>
      <c r="D18" s="43"/>
      <c r="E18" s="44" t="s">
        <v>68</v>
      </c>
    </row>
    <row r="19" spans="2:5" x14ac:dyDescent="0.25">
      <c r="B19" s="42"/>
      <c r="C19" s="42"/>
      <c r="D19" s="45"/>
    </row>
    <row r="20" spans="2:5" x14ac:dyDescent="0.25">
      <c r="B20" s="95" t="s">
        <v>70</v>
      </c>
      <c r="C20" s="53"/>
      <c r="D20" s="46"/>
      <c r="E20" s="41" t="s">
        <v>71</v>
      </c>
    </row>
    <row r="21" spans="2:5" ht="15.75" customHeight="1" x14ac:dyDescent="0.25">
      <c r="B21" s="95" t="s">
        <v>72</v>
      </c>
      <c r="C21" s="53"/>
    </row>
    <row r="22" spans="2:5" ht="15.75" customHeight="1" x14ac:dyDescent="0.25"/>
    <row r="23" spans="2:5" ht="15.75" customHeight="1" x14ac:dyDescent="0.25">
      <c r="B23" s="95" t="s">
        <v>73</v>
      </c>
      <c r="C23" s="53"/>
      <c r="D23" s="47" t="e">
        <f>D16/D18*D20</f>
        <v>#DIV/0!</v>
      </c>
      <c r="E23" s="41" t="s">
        <v>71</v>
      </c>
    </row>
    <row r="24" spans="2:5" ht="15.75" customHeight="1" x14ac:dyDescent="0.25">
      <c r="B24" s="95" t="s">
        <v>74</v>
      </c>
      <c r="C24" s="53"/>
    </row>
    <row r="25" spans="2:5" ht="15.75" customHeight="1" x14ac:dyDescent="0.25">
      <c r="B25" s="95" t="s">
        <v>72</v>
      </c>
      <c r="C25" s="53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75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2024-11-27T03:16:38Z</cp:lastPrinted>
  <dcterms:created xsi:type="dcterms:W3CDTF">2024-07-31T04:41:53Z</dcterms:created>
  <dcterms:modified xsi:type="dcterms:W3CDTF">2024-11-27T03:20:54Z</dcterms:modified>
</cp:coreProperties>
</file>