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JOE\Verifikasi Micropipette\NZ47544 - HIJAU\241115\"/>
    </mc:Choice>
  </mc:AlternateContent>
  <xr:revisionPtr revIDLastSave="0" documentId="13_ncr:1_{0AE9371E-1D43-4E2F-83DB-F87A25992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C71" i="1"/>
  <c r="C48" i="1"/>
  <c r="C71" i="2"/>
  <c r="C48" i="2"/>
  <c r="C24" i="2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<sst xmlns="http://schemas.openxmlformats.org/spreadsheetml/2006/main" count="227" uniqueCount="81">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</sst>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33" zoomScaleNormal="100" workbookViewId="0">
      <selection activeCell="C71" sqref="C71:D71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5" t="s">
        <v>1</v>
      </c>
      <c r="D1" s="53"/>
      <c r="E1" s="76" t="s">
        <v>77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5" t="s">
        <v>2</v>
      </c>
      <c r="D2" s="53"/>
      <c r="E2" s="76" t="s">
        <v>80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5" t="s">
        <v>3</v>
      </c>
      <c r="D3" s="53"/>
      <c r="E3" s="78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9" t="s">
        <v>7</v>
      </c>
      <c r="D5" s="53"/>
      <c r="E5" s="80">
        <v>21.6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1" t="s">
        <v>8</v>
      </c>
      <c r="D6" s="68"/>
      <c r="E6" s="80">
        <v>65.8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2">
        <v>22.010400000000001</v>
      </c>
      <c r="D7" s="83"/>
      <c r="E7" s="83"/>
      <c r="F7" s="84"/>
      <c r="G7" s="48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0" t="s">
        <v>78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0" t="s">
        <v>79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4" t="s">
        <v>14</v>
      </c>
      <c r="C12" s="55"/>
      <c r="D12" s="50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6">
        <v>4950.1400000000003</v>
      </c>
      <c r="D14" s="87"/>
      <c r="E14" s="15">
        <f>C14*C10</f>
        <v>4966.4754620000003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6">
        <v>4965.1899999999996</v>
      </c>
      <c r="D15" s="87"/>
      <c r="E15" s="15">
        <f>C15*C10</f>
        <v>4981.5751270000001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6">
        <v>4955.7299999999996</v>
      </c>
      <c r="D16" s="87"/>
      <c r="E16" s="15">
        <f>C16*C10</f>
        <v>4972.0839089999999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6">
        <v>4936.72</v>
      </c>
      <c r="D17" s="87"/>
      <c r="E17" s="15">
        <f>C17*C10</f>
        <v>4953.0111760000009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6">
        <v>4965.7700000000004</v>
      </c>
      <c r="D18" s="87"/>
      <c r="E18" s="15">
        <f>C18*C10</f>
        <v>4982.1570410000004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6">
        <v>4957.7700000000004</v>
      </c>
      <c r="D19" s="87"/>
      <c r="E19" s="15">
        <f>C19*C10</f>
        <v>4974.1306410000007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6">
        <v>4952.04</v>
      </c>
      <c r="D20" s="87"/>
      <c r="E20" s="15">
        <f>C20*C10</f>
        <v>4968.3817320000007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6">
        <v>4958.1400000000003</v>
      </c>
      <c r="D21" s="87"/>
      <c r="E21" s="15">
        <f>C21*C10</f>
        <v>4974.501862000001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6">
        <v>4954.6899999999996</v>
      </c>
      <c r="D22" s="87"/>
      <c r="E22" s="15">
        <f>C22*C10</f>
        <v>4971.0404769999996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6">
        <v>4958.41</v>
      </c>
      <c r="D23" s="87"/>
      <c r="E23" s="15">
        <f>C23*C10</f>
        <v>4974.7727530000002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6">
        <f>AVERAGE(C14:D23)</f>
        <v>4955.4600000000009</v>
      </c>
      <c r="D24" s="50"/>
      <c r="E24" s="15">
        <f>AVERAGE(E14:E23)</f>
        <v>4971.8130179999989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6">
        <f>E24</f>
        <v>4971.8130179999989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6">
        <f>STDEV(E14:E23)</f>
        <v>8.2872161619873257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7">
        <f>ABS((100*(C28-E12)/E12))</f>
        <v>0.56373964000002164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7">
        <f>ABS((100*C29/C28))</f>
        <v>0.16668398694770317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4" t="s">
        <v>14</v>
      </c>
      <c r="C36" s="55"/>
      <c r="D36" s="50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>
        <v>2492.7600000000002</v>
      </c>
      <c r="D38" s="50"/>
      <c r="E38" s="24">
        <f>C38*C10</f>
        <v>2500.9861080000005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>
        <v>2474.77</v>
      </c>
      <c r="D39" s="50"/>
      <c r="E39" s="24">
        <f>C39*C10</f>
        <v>2482.936741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>
        <v>2479.3200000000002</v>
      </c>
      <c r="D40" s="50"/>
      <c r="E40" s="24">
        <f>C40*C10</f>
        <v>2487.5017560000006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>
        <v>2478.65</v>
      </c>
      <c r="D41" s="50"/>
      <c r="E41" s="24">
        <f>C41*C10</f>
        <v>2486.8295450000005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>
        <v>2483.6</v>
      </c>
      <c r="D42" s="50"/>
      <c r="E42" s="24">
        <f>C42*C10</f>
        <v>2491.7958800000001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>
        <v>2486.31</v>
      </c>
      <c r="D43" s="50"/>
      <c r="E43" s="24">
        <f>C43*C10</f>
        <v>2494.514823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>
        <v>2484.88</v>
      </c>
      <c r="D44" s="50"/>
      <c r="E44" s="24">
        <f>C44*C10</f>
        <v>2493.0801040000001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>
        <v>2479.34</v>
      </c>
      <c r="D45" s="50"/>
      <c r="E45" s="26">
        <f>C45*C10</f>
        <v>2487.5218220000002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>
        <v>2472.71</v>
      </c>
      <c r="D46" s="50"/>
      <c r="E46" s="24">
        <f>C46*C10</f>
        <v>2480.8699430000001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>
        <v>2484.86</v>
      </c>
      <c r="D47" s="50"/>
      <c r="E47" s="24">
        <f>C47*C10</f>
        <v>2493.0600380000005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1">
        <f>AVERAGE(C38:D47)</f>
        <v>2481.7200000000003</v>
      </c>
      <c r="D48" s="50"/>
      <c r="E48" s="26">
        <f>AVERAGE(E38:E47)</f>
        <v>2489.9096760000002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6">
        <f>E48</f>
        <v>2489.9096760000002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4">
        <f>STDEV(E38:E47)</f>
        <v>5.9512334142733678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7">
        <f>ABS((100*(C51-E36)/E36))</f>
        <v>0.40361295999999131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8">
        <f>ABS((100*C52/C51))</f>
        <v>0.23901402816482598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4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1" t="s">
        <v>42</v>
      </c>
      <c r="C59" s="55"/>
      <c r="D59" s="50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4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490.21</v>
      </c>
      <c r="D61" s="50"/>
      <c r="E61" s="24">
        <f>C61*C10</f>
        <v>491.82769300000001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490.81</v>
      </c>
      <c r="D62" s="50"/>
      <c r="E62" s="24">
        <f>C62*C10</f>
        <v>492.42967300000004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497.88</v>
      </c>
      <c r="D63" s="50"/>
      <c r="E63" s="24">
        <f>C63*C10</f>
        <v>499.52300400000001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494.24</v>
      </c>
      <c r="D64" s="50"/>
      <c r="E64" s="24">
        <f>C64*C10</f>
        <v>495.87099200000006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490.59</v>
      </c>
      <c r="D65" s="50"/>
      <c r="E65" s="24">
        <f>C65*C10</f>
        <v>492.20894700000002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486.96</v>
      </c>
      <c r="D66" s="50"/>
      <c r="E66" s="24">
        <f>C66*C10</f>
        <v>488.56696800000003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488.83</v>
      </c>
      <c r="D67" s="50"/>
      <c r="E67" s="24">
        <f>C67*C10</f>
        <v>490.44313900000003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491.65</v>
      </c>
      <c r="D68" s="50"/>
      <c r="E68" s="24">
        <f>C68*C10</f>
        <v>493.272445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487.95</v>
      </c>
      <c r="D69" s="50"/>
      <c r="E69" s="24">
        <f>C69*C10</f>
        <v>489.56023500000003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488.91</v>
      </c>
      <c r="D70" s="50"/>
      <c r="E70" s="24">
        <f>C70*C10</f>
        <v>490.52340300000009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1">
        <f>AVERAGE(C61:D70)</f>
        <v>490.803</v>
      </c>
      <c r="D71" s="50"/>
      <c r="E71" s="24">
        <f>AVERAGE(E61:E70)</f>
        <v>492.42264990000001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4" t="s">
        <v>30</v>
      </c>
      <c r="C73" s="55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6">
        <f>E71</f>
        <v>492.42264990000001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6">
        <f>STDEV(E61:E70)</f>
        <v>3.2320141540251575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7">
        <f>ABS((100*(C74-E59)/E59))</f>
        <v>1.515470019999998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7">
        <f>ABS((100*C75/C74))</f>
        <v>0.6563496124074526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9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60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4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3" t="s">
        <v>44</v>
      </c>
      <c r="C82" s="74" t="s">
        <v>45</v>
      </c>
      <c r="D82" s="63"/>
      <c r="E82" s="63"/>
      <c r="F82" s="6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1"/>
      <c r="C83" s="53"/>
      <c r="D83" s="53"/>
      <c r="E83" s="53"/>
      <c r="F83" s="6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2"/>
      <c r="C84" s="68"/>
      <c r="D84" s="68"/>
      <c r="E84" s="68"/>
      <c r="F84" s="6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4" t="s">
        <v>46</v>
      </c>
      <c r="B86" s="55"/>
      <c r="C86" s="50"/>
      <c r="D86" s="14" t="s">
        <v>47</v>
      </c>
      <c r="E86" s="6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2" t="s">
        <v>49</v>
      </c>
      <c r="B87" s="63"/>
      <c r="C87" s="64"/>
      <c r="D87" s="70" t="s">
        <v>50</v>
      </c>
      <c r="E87" s="62" t="s">
        <v>51</v>
      </c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5"/>
      <c r="B88" s="53"/>
      <c r="C88" s="66"/>
      <c r="D88" s="71"/>
      <c r="E88" s="65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5"/>
      <c r="B89" s="53"/>
      <c r="C89" s="66"/>
      <c r="D89" s="71"/>
      <c r="E89" s="65"/>
      <c r="F89" s="6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5"/>
      <c r="B90" s="53"/>
      <c r="C90" s="66"/>
      <c r="D90" s="71"/>
      <c r="E90" s="65"/>
      <c r="F90" s="6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5"/>
      <c r="B91" s="53"/>
      <c r="C91" s="66"/>
      <c r="D91" s="71"/>
      <c r="E91" s="65"/>
      <c r="F91" s="6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5"/>
      <c r="B92" s="53"/>
      <c r="C92" s="66"/>
      <c r="D92" s="71"/>
      <c r="E92" s="65"/>
      <c r="F92" s="6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7"/>
      <c r="B95" s="68"/>
      <c r="C95" s="69"/>
      <c r="D95" s="72"/>
      <c r="E95" s="67"/>
      <c r="F95" s="6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56" workbookViewId="0">
      <selection activeCell="G30" sqref="G3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5" t="s">
        <v>1</v>
      </c>
      <c r="D1" s="53"/>
      <c r="E1" s="76" t="s">
        <v>77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5" t="s">
        <v>2</v>
      </c>
      <c r="D2" s="53"/>
      <c r="E2" s="76"/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5" t="s">
        <v>3</v>
      </c>
      <c r="D3" s="53"/>
      <c r="E3" s="78"/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9" t="s">
        <v>52</v>
      </c>
      <c r="D5" s="53"/>
      <c r="E5" s="80"/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1" t="s">
        <v>8</v>
      </c>
      <c r="D6" s="68"/>
      <c r="E6" s="80"/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0"/>
      <c r="D7" s="55"/>
      <c r="E7" s="55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60" t="s">
        <v>78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60" t="s">
        <v>79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5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4" t="s">
        <v>14</v>
      </c>
      <c r="C12" s="55"/>
      <c r="D12" s="50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90"/>
      <c r="D14" s="91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90"/>
      <c r="D15" s="91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90"/>
      <c r="D16" s="91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90"/>
      <c r="D17" s="91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90"/>
      <c r="D18" s="91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90"/>
      <c r="D19" s="91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90"/>
      <c r="D20" s="91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90"/>
      <c r="D21" s="91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90"/>
      <c r="D22" s="91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90"/>
      <c r="D23" s="91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6" t="e">
        <f>AVERAGE(C14:D23)</f>
        <v>#DIV/0!</v>
      </c>
      <c r="D24" s="50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6" t="e">
        <f>E24</f>
        <v>#VALUE!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6" t="e">
        <f>STDEV(E14:E23)</f>
        <v>#VALUE!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7" t="e">
        <f>ABS((100*(C28-E12)/E12))</f>
        <v>#VALUE!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7" t="e">
        <f>ABS((100*C29/C28))</f>
        <v>#VALUE!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4" t="e">
        <f>IF(AND(C31&lt;=C33,C30&lt;=C32),"PASS","FAIL")</f>
        <v>#VALUE!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4" t="s">
        <v>14</v>
      </c>
      <c r="C36" s="55"/>
      <c r="D36" s="50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/>
      <c r="D38" s="50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/>
      <c r="D39" s="50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/>
      <c r="D40" s="50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/>
      <c r="D41" s="50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/>
      <c r="D42" s="50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/>
      <c r="D43" s="50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/>
      <c r="D44" s="50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/>
      <c r="D45" s="50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/>
      <c r="D46" s="50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/>
      <c r="D47" s="50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1" t="e">
        <f>AVERAGE(C38:D47)</f>
        <v>#DIV/0!</v>
      </c>
      <c r="D48" s="50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6" t="e">
        <f>E48</f>
        <v>#VALUE!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4" t="e">
        <f>STDEV(E38:E47)</f>
        <v>#VALUE!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7" t="e">
        <f>ABS((100*(C51-E36)/E36))</f>
        <v>#VALUE!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8" t="e">
        <f>ABS((100*C52/C51))</f>
        <v>#VALUE!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4" t="e">
        <f>IF(AND(C54&lt;=C56,C53&lt;=C55),"PASS","FAIL")</f>
        <v>#VALUE!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1" t="s">
        <v>42</v>
      </c>
      <c r="C59" s="55"/>
      <c r="D59" s="50"/>
      <c r="E59" s="88"/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4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/>
      <c r="D61" s="50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/>
      <c r="D62" s="50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/>
      <c r="D63" s="50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/>
      <c r="D64" s="50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/>
      <c r="D65" s="50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/>
      <c r="D66" s="50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/>
      <c r="D67" s="50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/>
      <c r="D68" s="50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/>
      <c r="D69" s="50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/>
      <c r="D70" s="50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1" t="e">
        <f>AVERAGE(C61:D70)</f>
        <v>#DIV/0!</v>
      </c>
      <c r="D71" s="50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4" t="s">
        <v>55</v>
      </c>
      <c r="C73" s="55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6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6" t="e">
        <f>C75*C10</f>
        <v>#VALUE!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6" t="e">
        <f>ABS(E70-C76)/10</f>
        <v>#VALUE!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4" t="s">
        <v>30</v>
      </c>
      <c r="C78" s="55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6" t="e">
        <f>F71</f>
        <v>#VALUE!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6" t="e">
        <f>STDEV(F61:F70)</f>
        <v>#VALUE!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7" t="e">
        <f>ABS((100*(C79-E59)/E59))</f>
        <v>#VALUE!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7" t="e">
        <f>ABS((100*C80/C79))</f>
        <v>#VALUE!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9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60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4" t="e">
        <f>IF(AND(C82&lt;=C84,C81&lt;=C83),"PASS","FAIL")</f>
        <v>#VALUE!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3" t="s">
        <v>44</v>
      </c>
      <c r="C87" s="74" t="s">
        <v>61</v>
      </c>
      <c r="D87" s="63"/>
      <c r="E87" s="63"/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1"/>
      <c r="C88" s="53"/>
      <c r="D88" s="53"/>
      <c r="E88" s="53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2"/>
      <c r="C89" s="68"/>
      <c r="D89" s="68"/>
      <c r="E89" s="68"/>
      <c r="F89" s="6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4" t="s">
        <v>46</v>
      </c>
      <c r="B91" s="55"/>
      <c r="C91" s="50"/>
      <c r="D91" s="14" t="s">
        <v>47</v>
      </c>
      <c r="E91" s="6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2" t="s">
        <v>49</v>
      </c>
      <c r="B92" s="63"/>
      <c r="C92" s="64"/>
      <c r="D92" s="70" t="s">
        <v>50</v>
      </c>
      <c r="E92" s="62" t="s">
        <v>51</v>
      </c>
      <c r="F92" s="6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5"/>
      <c r="B95" s="53"/>
      <c r="C95" s="66"/>
      <c r="D95" s="71"/>
      <c r="E95" s="65"/>
      <c r="F95" s="6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5"/>
      <c r="B96" s="53"/>
      <c r="C96" s="66"/>
      <c r="D96" s="71"/>
      <c r="E96" s="65"/>
      <c r="F96" s="6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5"/>
      <c r="B97" s="53"/>
      <c r="C97" s="66"/>
      <c r="D97" s="71"/>
      <c r="E97" s="65"/>
      <c r="F97" s="6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5"/>
      <c r="B98" s="53"/>
      <c r="C98" s="66"/>
      <c r="D98" s="71"/>
      <c r="E98" s="65"/>
      <c r="F98" s="6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5"/>
      <c r="B99" s="53"/>
      <c r="C99" s="66"/>
      <c r="D99" s="71"/>
      <c r="E99" s="65"/>
      <c r="F99" s="6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7"/>
      <c r="B100" s="68"/>
      <c r="C100" s="69"/>
      <c r="D100" s="72"/>
      <c r="E100" s="67"/>
      <c r="F100" s="6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3"/>
      <c r="D18" s="94"/>
      <c r="E18" s="95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6" t="s">
        <v>68</v>
      </c>
      <c r="C16" s="53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6" t="s">
        <v>70</v>
      </c>
      <c r="C18" s="53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6" t="s">
        <v>71</v>
      </c>
      <c r="C20" s="53"/>
      <c r="D20" s="46"/>
      <c r="E20" s="41" t="s">
        <v>72</v>
      </c>
    </row>
    <row r="21" spans="2:5" ht="15.75" customHeight="1" x14ac:dyDescent="0.25">
      <c r="B21" s="96" t="s">
        <v>73</v>
      </c>
      <c r="C21" s="53"/>
    </row>
    <row r="22" spans="2:5" ht="15.75" customHeight="1" x14ac:dyDescent="0.25"/>
    <row r="23" spans="2:5" ht="15.75" customHeight="1" x14ac:dyDescent="0.25">
      <c r="B23" s="96" t="s">
        <v>74</v>
      </c>
      <c r="C23" s="53"/>
      <c r="D23" s="47" t="e">
        <f>D16/D18*D20</f>
        <v>#DIV/0!</v>
      </c>
      <c r="E23" s="41" t="s">
        <v>72</v>
      </c>
    </row>
    <row r="24" spans="2:5" ht="15.75" customHeight="1" x14ac:dyDescent="0.25">
      <c r="B24" s="96" t="s">
        <v>75</v>
      </c>
      <c r="C24" s="53"/>
    </row>
    <row r="25" spans="2:5" ht="15.75" customHeight="1" x14ac:dyDescent="0.25">
      <c r="B25" s="96" t="s">
        <v>73</v>
      </c>
      <c r="C25" s="53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2024-11-27T03:06:38Z</cp:lastPrinted>
  <dcterms:created xsi:type="dcterms:W3CDTF">2024-07-31T04:41:53Z</dcterms:created>
  <dcterms:modified xsi:type="dcterms:W3CDTF">2024-11-27T03:06:51Z</dcterms:modified>
</cp:coreProperties>
</file>