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\\JOE-PC\Users\Gunasama\Documents\DIYANA\ICPMS\COVER\"/>
    </mc:Choice>
  </mc:AlternateContent>
  <xr:revisionPtr revIDLastSave="0" documentId="13_ncr:1_{04B07417-971A-4461-8EAD-8E4BC0CAC29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ormTitan" sheetId="4" r:id="rId1"/>
    <sheet name="FormGH" sheetId="5" r:id="rId2"/>
    <sheet name="IQC TITAN" sheetId="1" r:id="rId3"/>
    <sheet name="IQC GH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E31" i="1" l="1"/>
  <c r="H31" i="1"/>
  <c r="G24" i="1"/>
  <c r="C26" i="1"/>
  <c r="H30" i="2"/>
  <c r="E30" i="2"/>
  <c r="G24" i="2"/>
  <c r="G18" i="2"/>
  <c r="G12" i="2"/>
  <c r="C8" i="2"/>
  <c r="C10" i="2" s="1"/>
  <c r="B10" i="2"/>
  <c r="B8" i="2"/>
  <c r="G6" i="2"/>
  <c r="D5" i="2"/>
  <c r="D4" i="2"/>
  <c r="D3" i="2"/>
  <c r="C28" i="1" l="1"/>
  <c r="B28" i="1"/>
  <c r="B26" i="1"/>
  <c r="C20" i="1"/>
  <c r="C22" i="1" s="1"/>
  <c r="B22" i="1"/>
  <c r="B20" i="1"/>
  <c r="G18" i="1"/>
  <c r="C14" i="1"/>
  <c r="C16" i="1" s="1"/>
  <c r="B16" i="1"/>
  <c r="B14" i="1"/>
  <c r="G12" i="1"/>
  <c r="C8" i="1"/>
  <c r="C10" i="1" s="1"/>
  <c r="B10" i="1"/>
  <c r="B8" i="1"/>
  <c r="G6" i="1"/>
  <c r="D5" i="1"/>
  <c r="E8" i="1" l="1"/>
  <c r="E10" i="1"/>
  <c r="E14" i="1"/>
  <c r="E16" i="1"/>
  <c r="E20" i="1"/>
  <c r="E22" i="1"/>
  <c r="E26" i="1"/>
  <c r="E28" i="1"/>
  <c r="I8" i="1" l="1"/>
  <c r="F8" i="1"/>
  <c r="F10" i="1"/>
  <c r="I14" i="1"/>
  <c r="F14" i="1"/>
  <c r="F16" i="1"/>
  <c r="F20" i="1"/>
  <c r="I20" i="1"/>
  <c r="F22" i="1"/>
  <c r="F26" i="1"/>
  <c r="I26" i="1"/>
  <c r="F28" i="1"/>
  <c r="F22" i="2" l="1"/>
  <c r="E22" i="2"/>
  <c r="F20" i="2"/>
  <c r="E20" i="2"/>
  <c r="F28" i="2"/>
  <c r="E28" i="2"/>
  <c r="F26" i="2"/>
  <c r="E26" i="2"/>
  <c r="F16" i="2"/>
  <c r="E16" i="2"/>
  <c r="F14" i="2"/>
  <c r="E14" i="2"/>
  <c r="I20" i="2" l="1"/>
  <c r="I26" i="2"/>
  <c r="I14" i="2"/>
  <c r="F10" i="2"/>
  <c r="E10" i="2"/>
  <c r="F8" i="2"/>
  <c r="E8" i="2"/>
  <c r="I8" i="2" l="1"/>
</calcChain>
</file>

<file path=xl/sharedStrings.xml><?xml version="1.0" encoding="utf-8"?>
<sst xmlns="http://schemas.openxmlformats.org/spreadsheetml/2006/main" count="232" uniqueCount="64">
  <si>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</si>
  <si>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</si>
  <si>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</si>
  <si>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</si>
  <si>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</si>
  <si>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</si>
  <si>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</si>
  <si>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</si>
  <si>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</si>
  <si>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</si>
  <si>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</si>
  <si>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</si>
  <si>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</si>
  <si>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</si>
  <si>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</si>
  <si>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</si>
  <si>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</si>
  <si>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t>IQC Sample B</t>
  </si>
  <si>
    <t>MERCURY</t>
  </si>
  <si>
    <t>Conc of Hg in QC samples</t>
  </si>
  <si>
    <t>%RPD 
(NMT&lt;8%)</t>
  </si>
  <si>
    <t>PLUMBUM</t>
  </si>
  <si>
    <t>Conc of Pb in QC samples</t>
  </si>
  <si>
    <t>%RPD 
(NMT&lt;5%)</t>
  </si>
  <si>
    <t>CADMIUM</t>
  </si>
  <si>
    <t>Conc of Cd in QC samples</t>
  </si>
  <si>
    <t>%RPD 
(NMT&lt;9%)</t>
  </si>
  <si>
    <t>Tandatangan Penganalisa &amp; tarikh</t>
  </si>
  <si>
    <t>Tandatangan Penyemak &amp; tarikh</t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</si>
  <si>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</si>
  <si>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</si>
  <si>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rPr>
        <sz val="8"/>
        <color theme="1"/>
        <rFont val="Calibri"/>
        <family val="2"/>
      </rP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</si>
  <si>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r>
      <rPr>
        <sz val="8"/>
        <color theme="1"/>
        <rFont val="Calibri"/>
        <family val="2"/>
      </rP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</si>
  <si>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Control Limit   </t>
    </r>
    <r>
      <rPr>
        <sz val="14"/>
        <color rgb="FF000000"/>
        <rFont val="Calibri"/>
        <family val="2"/>
      </rPr>
      <t>□</t>
    </r>
  </si>
  <si>
    <r>
      <t xml:space="preserve">Within Warning Limit  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□</t>
    </r>
    <r>
      <rPr>
        <sz val="8"/>
        <color rgb="FF000000"/>
        <rFont val="Calibri"/>
        <family val="2"/>
      </rPr>
      <t xml:space="preserve"> </t>
    </r>
  </si>
  <si>
    <t xml:space="preserve">RB (ppb): </t>
  </si>
  <si>
    <t>Fail Analisis</t>
  </si>
  <si>
    <t>Arsenic (As)</t>
  </si>
  <si>
    <t>Sample weight IQC A</t>
  </si>
  <si>
    <t>Sample weight IQC B</t>
  </si>
  <si>
    <t>Cadmium(Cd)</t>
  </si>
  <si>
    <t>Mercury (Hg)</t>
  </si>
  <si>
    <t>Plumbum(Pb)</t>
  </si>
  <si>
    <t>Nama dan Tarikh</t>
  </si>
  <si>
    <t>Nama</t>
  </si>
  <si>
    <t>Tarikh</t>
  </si>
  <si>
    <t>Header</t>
  </si>
  <si>
    <t>0.502</t>
  </si>
  <si>
    <t>0.501</t>
  </si>
  <si>
    <t>01/10/2024</t>
  </si>
  <si>
    <t>151024(1)</t>
  </si>
  <si>
    <t>IQC POW 141024</t>
  </si>
  <si>
    <t>RB POW 141024</t>
  </si>
  <si>
    <t>38.082</t>
  </si>
  <si>
    <t>0.033</t>
  </si>
  <si>
    <t>0.009</t>
  </si>
  <si>
    <t>12.240</t>
  </si>
  <si>
    <t>0.553</t>
  </si>
  <si>
    <t>18.382</t>
  </si>
  <si>
    <t>0.986</t>
  </si>
  <si>
    <t>164.073</t>
  </si>
  <si>
    <t xml:space="preserve">   IQBAL  NORDIYANA  NASOHA</t>
  </si>
  <si>
    <t>15/10/2024</t>
  </si>
  <si>
    <t xml:space="preserve">    IQBAL   NORDIYANA   NASOHA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</si>
</sst>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[$-14409]dd/mm/yyyy;@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8"/>
      <color theme="1"/>
      <name val="Calibri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B2DE82"/>
        <bgColor indexed="64"/>
      </patternFill>
    </fill>
    <fill>
      <patternFill patternType="solid">
        <fgColor rgb="FFFFCA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rgb="FFD8D8D8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1" fontId="7" fillId="2" borderId="10" xfId="0" applyNumberFormat="1" applyFont="1" applyFill="1" applyBorder="1" applyAlignment="1">
      <alignment horizontal="left" vertical="top" wrapText="1"/>
    </xf>
    <xf numFmtId="0" fontId="6" fillId="0" borderId="10" xfId="0" applyFont="1" applyBorder="1" applyAlignment="1">
      <alignment wrapText="1"/>
    </xf>
    <xf numFmtId="164" fontId="4" fillId="0" borderId="10" xfId="0" applyNumberFormat="1" applyFont="1" applyBorder="1" applyAlignment="1">
      <alignment wrapText="1"/>
    </xf>
    <xf numFmtId="165" fontId="4" fillId="0" borderId="10" xfId="0" applyNumberFormat="1" applyFont="1" applyBorder="1" applyAlignment="1">
      <alignment wrapText="1"/>
    </xf>
    <xf numFmtId="10" fontId="4" fillId="0" borderId="10" xfId="0" applyNumberFormat="1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0" fontId="6" fillId="0" borderId="0" xfId="0" applyNumberFormat="1" applyFont="1" applyAlignment="1">
      <alignment wrapText="1"/>
    </xf>
    <xf numFmtId="10" fontId="6" fillId="0" borderId="0" xfId="0" applyNumberFormat="1" applyFont="1"/>
    <xf numFmtId="0" fontId="6" fillId="0" borderId="0" xfId="0" applyFont="1"/>
    <xf numFmtId="165" fontId="4" fillId="0" borderId="10" xfId="0" applyNumberFormat="1" applyFont="1" applyBorder="1" applyAlignment="1">
      <alignment horizontal="left" wrapText="1"/>
    </xf>
    <xf numFmtId="0" fontId="5" fillId="0" borderId="16" xfId="0" applyFont="1" applyBorder="1"/>
    <xf numFmtId="0" fontId="5" fillId="0" borderId="0" xfId="0" applyFont="1"/>
    <xf numFmtId="0" fontId="5" fillId="0" borderId="17" xfId="0" applyFont="1" applyBorder="1"/>
    <xf numFmtId="10" fontId="8" fillId="0" borderId="0" xfId="0" applyNumberFormat="1" applyFont="1" applyAlignment="1">
      <alignment horizontal="right"/>
    </xf>
    <xf numFmtId="0" fontId="0" fillId="0" borderId="18" xfId="0" applyBorder="1"/>
    <xf numFmtId="0" fontId="0" fillId="0" borderId="19" xfId="0" applyBorder="1"/>
    <xf numFmtId="0" fontId="3" fillId="0" borderId="18" xfId="0" applyFont="1" applyBorder="1"/>
    <xf numFmtId="0" fontId="3" fillId="0" borderId="19" xfId="0" applyFont="1" applyBorder="1"/>
    <xf numFmtId="165" fontId="14" fillId="0" borderId="10" xfId="0" applyNumberFormat="1" applyFont="1" applyBorder="1" applyAlignment="1">
      <alignment wrapText="1"/>
    </xf>
    <xf numFmtId="0" fontId="3" fillId="0" borderId="24" xfId="0" applyFont="1" applyBorder="1"/>
    <xf numFmtId="49" fontId="0" fillId="0" borderId="0" xfId="0" applyNumberFormat="1"/>
    <xf numFmtId="0" fontId="12" fillId="11" borderId="7" xfId="0" applyFont="1" applyFill="1" applyBorder="1" applyAlignment="1">
      <alignment wrapText="1"/>
    </xf>
    <xf numFmtId="0" fontId="6" fillId="11" borderId="7" xfId="0" applyFont="1" applyFill="1" applyBorder="1" applyAlignment="1">
      <alignment wrapText="1"/>
    </xf>
    <xf numFmtId="49" fontId="0" fillId="0" borderId="0" xfId="0" applyNumberFormat="1" applyAlignment="1">
      <alignment horizontal="center" vertical="center"/>
    </xf>
    <xf numFmtId="49" fontId="2" fillId="0" borderId="25" xfId="0" applyNumberFormat="1" applyFont="1" applyBorder="1"/>
    <xf numFmtId="49" fontId="2" fillId="0" borderId="0" xfId="0" applyNumberFormat="1" applyFont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3" fillId="9" borderId="22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8" borderId="20" xfId="0" applyFont="1" applyFill="1" applyBorder="1" applyAlignment="1">
      <alignment horizontal="center"/>
    </xf>
    <xf numFmtId="0" fontId="3" fillId="8" borderId="21" xfId="0" applyFont="1" applyFill="1" applyBorder="1" applyAlignment="1">
      <alignment horizontal="center"/>
    </xf>
    <xf numFmtId="165" fontId="6" fillId="10" borderId="11" xfId="0" applyNumberFormat="1" applyFont="1" applyFill="1" applyBorder="1" applyAlignment="1">
      <alignment horizontal="center" wrapText="1"/>
    </xf>
    <xf numFmtId="165" fontId="6" fillId="10" borderId="13" xfId="0" applyNumberFormat="1" applyFont="1" applyFill="1" applyBorder="1" applyAlignment="1">
      <alignment horizontal="center" wrapText="1"/>
    </xf>
    <xf numFmtId="0" fontId="5" fillId="12" borderId="13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4" fillId="0" borderId="1" xfId="0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wrapText="1"/>
    </xf>
    <xf numFmtId="10" fontId="6" fillId="0" borderId="11" xfId="0" applyNumberFormat="1" applyFont="1" applyBorder="1" applyAlignment="1">
      <alignment horizontal="center" vertical="center" wrapText="1"/>
    </xf>
    <xf numFmtId="10" fontId="6" fillId="0" borderId="15" xfId="0" applyNumberFormat="1" applyFont="1" applyBorder="1" applyAlignment="1">
      <alignment horizontal="center" vertical="center" wrapText="1"/>
    </xf>
    <xf numFmtId="10" fontId="6" fillId="0" borderId="13" xfId="0" applyNumberFormat="1" applyFont="1" applyBorder="1" applyAlignment="1">
      <alignment horizontal="center" vertical="center" wrapText="1"/>
    </xf>
    <xf numFmtId="10" fontId="8" fillId="0" borderId="5" xfId="0" applyNumberFormat="1" applyFont="1" applyBorder="1" applyAlignment="1">
      <alignment horizontal="right" wrapText="1"/>
    </xf>
    <xf numFmtId="10" fontId="8" fillId="0" borderId="6" xfId="0" applyNumberFormat="1" applyFont="1" applyBorder="1" applyAlignment="1">
      <alignment horizontal="right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165" fontId="6" fillId="4" borderId="11" xfId="0" applyNumberFormat="1" applyFont="1" applyFill="1" applyBorder="1" applyAlignment="1">
      <alignment horizontal="center" wrapText="1"/>
    </xf>
    <xf numFmtId="165" fontId="6" fillId="4" borderId="13" xfId="0" applyNumberFormat="1" applyFont="1" applyFill="1" applyBorder="1" applyAlignment="1">
      <alignment horizontal="center" wrapText="1"/>
    </xf>
    <xf numFmtId="10" fontId="6" fillId="4" borderId="12" xfId="0" applyNumberFormat="1" applyFont="1" applyFill="1" applyBorder="1" applyAlignment="1">
      <alignment horizontal="center" wrapText="1"/>
    </xf>
    <xf numFmtId="10" fontId="6" fillId="4" borderId="14" xfId="0" applyNumberFormat="1" applyFont="1" applyFill="1" applyBorder="1" applyAlignment="1">
      <alignment horizontal="center" wrapText="1"/>
    </xf>
    <xf numFmtId="10" fontId="8" fillId="0" borderId="2" xfId="0" applyNumberFormat="1" applyFont="1" applyBorder="1" applyAlignment="1">
      <alignment horizontal="right" wrapText="1"/>
    </xf>
    <xf numFmtId="10" fontId="8" fillId="0" borderId="3" xfId="0" applyNumberFormat="1" applyFont="1" applyBorder="1" applyAlignment="1">
      <alignment horizontal="right" wrapText="1"/>
    </xf>
    <xf numFmtId="165" fontId="12" fillId="10" borderId="11" xfId="0" applyNumberFormat="1" applyFont="1" applyFill="1" applyBorder="1" applyAlignment="1">
      <alignment horizontal="center" wrapText="1"/>
    </xf>
    <xf numFmtId="165" fontId="12" fillId="10" borderId="13" xfId="0" applyNumberFormat="1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0" fontId="4" fillId="0" borderId="7" xfId="0" applyNumberFormat="1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10" fontId="4" fillId="0" borderId="9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0" fontId="5" fillId="0" borderId="8" xfId="0" applyFont="1" applyBorder="1"/>
    <xf numFmtId="0" fontId="5" fillId="0" borderId="9" xfId="0" applyFont="1" applyBorder="1"/>
    <xf numFmtId="49" fontId="6" fillId="2" borderId="7" xfId="0" quotePrefix="1" applyNumberFormat="1" applyFont="1" applyFill="1" applyBorder="1" applyAlignment="1">
      <alignment horizontal="center" wrapText="1"/>
    </xf>
    <xf numFmtId="49" fontId="5" fillId="0" borderId="8" xfId="0" applyNumberFormat="1" applyFont="1" applyBorder="1"/>
    <xf numFmtId="49" fontId="5" fillId="0" borderId="9" xfId="0" applyNumberFormat="1" applyFont="1" applyBorder="1"/>
    <xf numFmtId="0" fontId="14" fillId="0" borderId="7" xfId="0" applyFont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165" fontId="15" fillId="10" borderId="11" xfId="0" applyNumberFormat="1" applyFont="1" applyFill="1" applyBorder="1" applyAlignment="1">
      <alignment horizontal="center" wrapText="1"/>
    </xf>
    <xf numFmtId="165" fontId="15" fillId="10" borderId="13" xfId="0" applyNumberFormat="1" applyFont="1" applyFill="1" applyBorder="1" applyAlignment="1">
      <alignment horizontal="center" wrapText="1"/>
    </xf>
    <xf numFmtId="10" fontId="13" fillId="0" borderId="2" xfId="0" applyNumberFormat="1" applyFont="1" applyBorder="1" applyAlignment="1">
      <alignment horizontal="right" wrapText="1"/>
    </xf>
    <xf numFmtId="10" fontId="13" fillId="0" borderId="3" xfId="0" applyNumberFormat="1" applyFont="1" applyBorder="1" applyAlignment="1">
      <alignment horizontal="right" wrapText="1"/>
    </xf>
    <xf numFmtId="10" fontId="13" fillId="0" borderId="5" xfId="0" applyNumberFormat="1" applyFont="1" applyBorder="1" applyAlignment="1">
      <alignment horizontal="right" wrapText="1"/>
    </xf>
    <xf numFmtId="10" fontId="13" fillId="0" borderId="6" xfId="0" applyNumberFormat="1" applyFont="1" applyBorder="1" applyAlignment="1">
      <alignment horizontal="right" wrapText="1"/>
    </xf>
    <xf numFmtId="0" fontId="6" fillId="11" borderId="8" xfId="0" applyFont="1" applyFill="1" applyBorder="1" applyAlignment="1">
      <alignment horizontal="left" wrapText="1"/>
    </xf>
    <xf numFmtId="0" fontId="6" fillId="11" borderId="9" xfId="0" applyFont="1" applyFill="1" applyBorder="1" applyAlignment="1">
      <alignment horizontal="left" wrapText="1"/>
    </xf>
    <xf numFmtId="49" fontId="6" fillId="11" borderId="8" xfId="0" applyNumberFormat="1" applyFont="1" applyFill="1" applyBorder="1" applyAlignment="1">
      <alignment horizontal="left" wrapText="1"/>
    </xf>
    <xf numFmtId="49" fontId="17" fillId="0" borderId="12" xfId="0" applyNumberFormat="1" applyFont="1" applyBorder="1" applyAlignment="1">
      <alignment horizontal="left" vertical="center" wrapText="1"/>
    </xf>
    <xf numFmtId="49" fontId="17" fillId="0" borderId="2" xfId="0" applyNumberFormat="1" applyFont="1" applyBorder="1" applyAlignment="1">
      <alignment horizontal="left" vertical="center" wrapText="1"/>
    </xf>
    <xf numFmtId="49" fontId="17" fillId="0" borderId="14" xfId="0" applyNumberFormat="1" applyFont="1" applyBorder="1" applyAlignment="1">
      <alignment horizontal="left" vertical="center" wrapText="1"/>
    </xf>
    <xf numFmtId="49" fontId="17" fillId="0" borderId="5" xfId="0" applyNumberFormat="1" applyFont="1" applyBorder="1" applyAlignment="1">
      <alignment horizontal="left" vertical="center" wrapText="1"/>
    </xf>
    <xf numFmtId="166" fontId="5" fillId="0" borderId="2" xfId="0" applyNumberFormat="1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165" fontId="5" fillId="12" borderId="13" xfId="0" applyNumberFormat="1" applyFont="1" applyFill="1" applyBorder="1"/>
    <xf numFmtId="0" fontId="5" fillId="0" borderId="15" xfId="0" applyFont="1" applyBorder="1"/>
    <xf numFmtId="0" fontId="5" fillId="0" borderId="13" xfId="0" applyFont="1" applyBorder="1"/>
    <xf numFmtId="0" fontId="5" fillId="0" borderId="6" xfId="0" applyFont="1" applyBorder="1" applyAlignment="1">
      <alignment wrapText="1"/>
    </xf>
    <xf numFmtId="0" fontId="5" fillId="0" borderId="14" xfId="0" applyFont="1" applyBorder="1"/>
    <xf numFmtId="0" fontId="5" fillId="0" borderId="3" xfId="0" applyFont="1" applyBorder="1" applyAlignment="1">
      <alignment wrapText="1"/>
    </xf>
    <xf numFmtId="165" fontId="6" fillId="4" borderId="12" xfId="0" applyNumberFormat="1" applyFont="1" applyFill="1" applyBorder="1" applyAlignment="1">
      <alignment horizontal="center" wrapText="1"/>
    </xf>
    <xf numFmtId="10" fontId="4" fillId="0" borderId="1" xfId="0" applyNumberFormat="1" applyFont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left" wrapText="1"/>
    </xf>
    <xf numFmtId="0" fontId="12" fillId="11" borderId="9" xfId="0" applyFont="1" applyFill="1" applyBorder="1" applyAlignment="1">
      <alignment horizontal="left" wrapText="1"/>
    </xf>
    <xf numFmtId="49" fontId="1" fillId="0" borderId="25" xfId="0" applyNumberFormat="1" applyFont="1" applyBorder="1"/>
    <xf numFmtId="49" fontId="1" fillId="0" borderId="26" xfId="0" applyNumberFormat="1" applyFon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FF99"/>
      <color rgb="FFFFCA21"/>
      <color rgb="FF77BFD3"/>
      <color rgb="FFB2DE82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4161-7400-4DF4-8F73-C680D197AEE2}">
  <dimension ref="A1:D28"/>
  <sheetViews>
    <sheetView workbookViewId="0">
      <selection activeCell="B3" sqref="B3"/>
    </sheetView>
  </sheetViews>
  <sheetFormatPr defaultRowHeight="15" x14ac:dyDescent="0.25"/>
  <cols>
    <col min="1" max="1" width="30.42578125" bestFit="1" customWidth="1"/>
    <col min="2" max="2" width="20.28515625" style="26" customWidth="1"/>
  </cols>
  <sheetData>
    <row r="1" spans="1:2" ht="15.75" thickBot="1" x14ac:dyDescent="0.3"/>
    <row r="2" spans="1:2" ht="15.75" thickBot="1" x14ac:dyDescent="0.3">
      <c r="A2" s="29" t="s">
        <v>46</v>
      </c>
      <c r="B2" s="30"/>
    </row>
    <row r="3" spans="1:2" ht="15.75" thickBot="1" x14ac:dyDescent="0.3">
      <c r="A3" s="17" t="s">
        <v>36</v>
      </c>
      <c r="B3" s="108" t="s">
        <v>50</v>
      </c>
    </row>
    <row r="4" spans="1:2" ht="15.75" thickBot="1" x14ac:dyDescent="0.3">
      <c r="A4" s="17" t="s">
        <v>3</v>
      </c>
      <c r="B4" s="108" t="s">
        <v>51</v>
      </c>
    </row>
    <row r="5" spans="1:2" ht="15.75" thickBot="1" x14ac:dyDescent="0.3">
      <c r="A5" s="18" t="s">
        <v>4</v>
      </c>
      <c r="B5" s="108" t="s">
        <v>52</v>
      </c>
    </row>
    <row r="6" spans="1:2" ht="15.75" thickBot="1" x14ac:dyDescent="0.3">
      <c r="A6" s="31" t="s">
        <v>37</v>
      </c>
      <c r="B6" s="32"/>
    </row>
    <row r="7" spans="1:2" ht="15.75" thickBot="1" x14ac:dyDescent="0.3">
      <c r="A7" s="19" t="s">
        <v>35</v>
      </c>
      <c r="B7" s="108" t="s">
        <v>54</v>
      </c>
    </row>
    <row r="8" spans="1:2" ht="15.75" thickBot="1" x14ac:dyDescent="0.3">
      <c r="A8" s="19" t="s">
        <v>38</v>
      </c>
      <c r="B8" s="27" t="s">
        <v>47</v>
      </c>
    </row>
    <row r="9" spans="1:2" ht="15.75" thickBot="1" x14ac:dyDescent="0.3">
      <c r="A9" s="19" t="s">
        <v>39</v>
      </c>
      <c r="B9" s="27" t="s">
        <v>48</v>
      </c>
    </row>
    <row r="10" spans="1:2" ht="15.75" thickBot="1" x14ac:dyDescent="0.3">
      <c r="A10" s="20" t="s">
        <v>9</v>
      </c>
      <c r="B10" s="108" t="s">
        <v>53</v>
      </c>
    </row>
    <row r="11" spans="1:2" ht="15.75" thickBot="1" x14ac:dyDescent="0.3">
      <c r="A11" s="33" t="s">
        <v>40</v>
      </c>
      <c r="B11" s="34"/>
    </row>
    <row r="12" spans="1:2" ht="15.75" thickBot="1" x14ac:dyDescent="0.3">
      <c r="A12" s="19" t="s">
        <v>35</v>
      </c>
      <c r="B12" s="108" t="s">
        <v>55</v>
      </c>
    </row>
    <row r="13" spans="1:2" ht="15.75" thickBot="1" x14ac:dyDescent="0.3">
      <c r="A13" s="19" t="s">
        <v>38</v>
      </c>
      <c r="B13" s="27" t="s">
        <v>47</v>
      </c>
    </row>
    <row r="14" spans="1:2" ht="15.75" thickBot="1" x14ac:dyDescent="0.3">
      <c r="A14" s="19" t="s">
        <v>39</v>
      </c>
      <c r="B14" s="27" t="s">
        <v>48</v>
      </c>
    </row>
    <row r="15" spans="1:2" ht="15.75" thickBot="1" x14ac:dyDescent="0.3">
      <c r="A15" s="20" t="s">
        <v>9</v>
      </c>
      <c r="B15" s="108" t="s">
        <v>56</v>
      </c>
    </row>
    <row r="16" spans="1:2" ht="15.75" thickBot="1" x14ac:dyDescent="0.3">
      <c r="A16" s="35" t="s">
        <v>41</v>
      </c>
      <c r="B16" s="36"/>
    </row>
    <row r="17" spans="1:4" ht="15.75" thickBot="1" x14ac:dyDescent="0.3">
      <c r="A17" s="19" t="s">
        <v>35</v>
      </c>
      <c r="B17" s="108" t="s">
        <v>57</v>
      </c>
    </row>
    <row r="18" spans="1:4" ht="15.75" thickBot="1" x14ac:dyDescent="0.3">
      <c r="A18" s="19" t="s">
        <v>38</v>
      </c>
      <c r="B18" s="27" t="s">
        <v>47</v>
      </c>
    </row>
    <row r="19" spans="1:4" ht="15.75" thickBot="1" x14ac:dyDescent="0.3">
      <c r="A19" s="19" t="s">
        <v>39</v>
      </c>
      <c r="B19" s="27" t="s">
        <v>48</v>
      </c>
    </row>
    <row r="20" spans="1:4" ht="15.75" thickBot="1" x14ac:dyDescent="0.3">
      <c r="A20" s="22" t="s">
        <v>9</v>
      </c>
      <c r="B20" s="108" t="s">
        <v>58</v>
      </c>
    </row>
    <row r="21" spans="1:4" ht="15.75" thickBot="1" x14ac:dyDescent="0.3">
      <c r="A21" s="37" t="s">
        <v>42</v>
      </c>
      <c r="B21" s="38"/>
    </row>
    <row r="22" spans="1:4" ht="15.75" thickBot="1" x14ac:dyDescent="0.3">
      <c r="A22" s="19" t="s">
        <v>35</v>
      </c>
      <c r="B22" s="108" t="s">
        <v>59</v>
      </c>
    </row>
    <row r="23" spans="1:4" ht="15.75" thickBot="1" x14ac:dyDescent="0.3">
      <c r="A23" s="19" t="s">
        <v>38</v>
      </c>
      <c r="B23" s="27" t="s">
        <v>47</v>
      </c>
    </row>
    <row r="24" spans="1:4" ht="15.75" thickBot="1" x14ac:dyDescent="0.3">
      <c r="A24" s="19" t="s">
        <v>39</v>
      </c>
      <c r="B24" s="27" t="s">
        <v>48</v>
      </c>
    </row>
    <row r="25" spans="1:4" ht="15.75" thickBot="1" x14ac:dyDescent="0.3">
      <c r="A25" s="20" t="s">
        <v>9</v>
      </c>
      <c r="B25" s="108" t="s">
        <v>60</v>
      </c>
    </row>
    <row r="26" spans="1:4" x14ac:dyDescent="0.25">
      <c r="A26" s="29" t="s">
        <v>43</v>
      </c>
      <c r="B26" s="30"/>
    </row>
    <row r="27" spans="1:4" ht="15.75" thickBot="1" x14ac:dyDescent="0.3">
      <c r="A27" s="19" t="s">
        <v>44</v>
      </c>
      <c r="B27" s="109" t="s">
        <v>63</v>
      </c>
      <c r="C27" s="28"/>
      <c r="D27" s="28"/>
    </row>
    <row r="28" spans="1:4" ht="15.75" thickBot="1" x14ac:dyDescent="0.3">
      <c r="A28" s="20" t="s">
        <v>45</v>
      </c>
      <c r="B28" s="110" t="s">
        <v>62</v>
      </c>
    </row>
  </sheetData>
  <mergeCells count="7">
    <mergeCell ref="B27:D27"/>
    <mergeCell ref="A26:B26"/>
    <mergeCell ref="A2:B2"/>
    <mergeCell ref="A6:B6"/>
    <mergeCell ref="A11:B11"/>
    <mergeCell ref="A16:B16"/>
    <mergeCell ref="A21:B21"/>
  </mergeCells>
  <phoneticPr fontId="16" type="noConversion"/>
  <conditionalFormatting sqref="B3:B5">
    <cfRule type="expression" dxfId="13" priority="7" stopIfTrue="1">
      <formula>LEN(B3)=0</formula>
    </cfRule>
  </conditionalFormatting>
  <conditionalFormatting sqref="B7:B10">
    <cfRule type="expression" dxfId="12" priority="6" stopIfTrue="1">
      <formula>LEN(B7)=0</formula>
    </cfRule>
  </conditionalFormatting>
  <conditionalFormatting sqref="B12:B15">
    <cfRule type="expression" dxfId="11" priority="5" stopIfTrue="1">
      <formula>LEN(B12)=0</formula>
    </cfRule>
  </conditionalFormatting>
  <conditionalFormatting sqref="B17:B20">
    <cfRule type="expression" dxfId="10" priority="4" stopIfTrue="1">
      <formula>LEN(B17)=0</formula>
    </cfRule>
  </conditionalFormatting>
  <conditionalFormatting sqref="B22:B25">
    <cfRule type="expression" dxfId="9" priority="2" stopIfTrue="1">
      <formula>LEN(B22)=0</formula>
    </cfRule>
  </conditionalFormatting>
  <conditionalFormatting sqref="B27:B28">
    <cfRule type="expression" dxfId="8" priority="1" stopIfTrue="1">
      <formula>LEN(B27)=0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5531-A15D-46D7-A7ED-90C4BE8AB3C7}">
  <dimension ref="A1:B28"/>
  <sheetViews>
    <sheetView workbookViewId="0">
      <selection activeCell="B28" sqref="B28"/>
    </sheetView>
  </sheetViews>
  <sheetFormatPr defaultRowHeight="15" x14ac:dyDescent="0.25"/>
  <cols>
    <col min="1" max="1" width="30.42578125" bestFit="1" customWidth="1"/>
    <col min="2" max="2" width="28.140625" style="23" customWidth="1"/>
  </cols>
  <sheetData>
    <row r="1" spans="1:2" ht="15.75" thickBot="1" x14ac:dyDescent="0.3"/>
    <row r="2" spans="1:2" ht="15.75" thickBot="1" x14ac:dyDescent="0.3">
      <c r="A2" s="29" t="s">
        <v>46</v>
      </c>
      <c r="B2" s="30"/>
    </row>
    <row r="3" spans="1:2" ht="15.75" thickBot="1" x14ac:dyDescent="0.3">
      <c r="A3" s="17" t="s">
        <v>36</v>
      </c>
      <c r="B3" s="108" t="s">
        <v>50</v>
      </c>
    </row>
    <row r="4" spans="1:2" ht="15.75" thickBot="1" x14ac:dyDescent="0.3">
      <c r="A4" s="17" t="s">
        <v>3</v>
      </c>
      <c r="B4" s="108" t="s">
        <v>51</v>
      </c>
    </row>
    <row r="5" spans="1:2" ht="15.75" thickBot="1" x14ac:dyDescent="0.3">
      <c r="A5" s="18" t="s">
        <v>4</v>
      </c>
      <c r="B5" s="108" t="s">
        <v>52</v>
      </c>
    </row>
    <row r="6" spans="1:2" ht="15.75" thickBot="1" x14ac:dyDescent="0.3">
      <c r="A6" s="31" t="s">
        <v>37</v>
      </c>
      <c r="B6" s="32"/>
    </row>
    <row r="7" spans="1:2" ht="15.75" thickBot="1" x14ac:dyDescent="0.3">
      <c r="A7" s="19" t="s">
        <v>35</v>
      </c>
      <c r="B7" s="108" t="s">
        <v>54</v>
      </c>
    </row>
    <row r="8" spans="1:2" ht="15.75" thickBot="1" x14ac:dyDescent="0.3">
      <c r="A8" s="19" t="s">
        <v>38</v>
      </c>
      <c r="B8" s="108" t="s">
        <v>47</v>
      </c>
    </row>
    <row r="9" spans="1:2" ht="15.75" thickBot="1" x14ac:dyDescent="0.3">
      <c r="A9" s="19" t="s">
        <v>39</v>
      </c>
      <c r="B9" s="108" t="s">
        <v>48</v>
      </c>
    </row>
    <row r="10" spans="1:2" ht="15.75" thickBot="1" x14ac:dyDescent="0.3">
      <c r="A10" s="20" t="s">
        <v>9</v>
      </c>
      <c r="B10" s="108" t="s">
        <v>53</v>
      </c>
    </row>
    <row r="11" spans="1:2" ht="15.75" thickBot="1" x14ac:dyDescent="0.3">
      <c r="A11" s="33" t="s">
        <v>40</v>
      </c>
      <c r="B11" s="34"/>
    </row>
    <row r="12" spans="1:2" ht="15.75" thickBot="1" x14ac:dyDescent="0.3">
      <c r="A12" s="19" t="s">
        <v>35</v>
      </c>
      <c r="B12" s="108" t="s">
        <v>55</v>
      </c>
    </row>
    <row r="13" spans="1:2" ht="15.75" thickBot="1" x14ac:dyDescent="0.3">
      <c r="A13" s="19" t="s">
        <v>38</v>
      </c>
      <c r="B13" s="108" t="s">
        <v>47</v>
      </c>
    </row>
    <row r="14" spans="1:2" ht="15.75" thickBot="1" x14ac:dyDescent="0.3">
      <c r="A14" s="19" t="s">
        <v>39</v>
      </c>
      <c r="B14" s="108" t="s">
        <v>48</v>
      </c>
    </row>
    <row r="15" spans="1:2" ht="15.75" thickBot="1" x14ac:dyDescent="0.3">
      <c r="A15" s="20" t="s">
        <v>9</v>
      </c>
      <c r="B15" s="108" t="s">
        <v>56</v>
      </c>
    </row>
    <row r="16" spans="1:2" ht="15.75" thickBot="1" x14ac:dyDescent="0.3">
      <c r="A16" s="35" t="s">
        <v>41</v>
      </c>
      <c r="B16" s="36"/>
    </row>
    <row r="17" spans="1:2" ht="15.75" thickBot="1" x14ac:dyDescent="0.3">
      <c r="A17" s="19" t="s">
        <v>35</v>
      </c>
      <c r="B17" s="108" t="s">
        <v>57</v>
      </c>
    </row>
    <row r="18" spans="1:2" ht="15.75" thickBot="1" x14ac:dyDescent="0.3">
      <c r="A18" s="19" t="s">
        <v>38</v>
      </c>
      <c r="B18" s="108" t="s">
        <v>47</v>
      </c>
    </row>
    <row r="19" spans="1:2" ht="15.75" thickBot="1" x14ac:dyDescent="0.3">
      <c r="A19" s="19" t="s">
        <v>39</v>
      </c>
      <c r="B19" s="108" t="s">
        <v>48</v>
      </c>
    </row>
    <row r="20" spans="1:2" ht="15.75" thickBot="1" x14ac:dyDescent="0.3">
      <c r="A20" s="22" t="s">
        <v>9</v>
      </c>
      <c r="B20" s="108" t="s">
        <v>58</v>
      </c>
    </row>
    <row r="21" spans="1:2" ht="15.75" thickBot="1" x14ac:dyDescent="0.3">
      <c r="A21" s="37" t="s">
        <v>42</v>
      </c>
      <c r="B21" s="38"/>
    </row>
    <row r="22" spans="1:2" ht="15.75" thickBot="1" x14ac:dyDescent="0.3">
      <c r="A22" s="19" t="s">
        <v>35</v>
      </c>
      <c r="B22" s="108" t="s">
        <v>59</v>
      </c>
    </row>
    <row r="23" spans="1:2" ht="15.75" thickBot="1" x14ac:dyDescent="0.3">
      <c r="A23" s="19" t="s">
        <v>38</v>
      </c>
      <c r="B23" s="108" t="s">
        <v>47</v>
      </c>
    </row>
    <row r="24" spans="1:2" ht="15.75" thickBot="1" x14ac:dyDescent="0.3">
      <c r="A24" s="19" t="s">
        <v>39</v>
      </c>
      <c r="B24" s="108" t="s">
        <v>48</v>
      </c>
    </row>
    <row r="25" spans="1:2" ht="15.75" thickBot="1" x14ac:dyDescent="0.3">
      <c r="A25" s="20" t="s">
        <v>9</v>
      </c>
      <c r="B25" s="108" t="s">
        <v>60</v>
      </c>
    </row>
    <row r="26" spans="1:2" ht="15.75" thickBot="1" x14ac:dyDescent="0.3">
      <c r="A26" s="29" t="s">
        <v>43</v>
      </c>
      <c r="B26" s="30"/>
    </row>
    <row r="27" spans="1:2" ht="15.75" thickBot="1" x14ac:dyDescent="0.3">
      <c r="A27" s="19" t="s">
        <v>44</v>
      </c>
      <c r="B27" s="108" t="s">
        <v>61</v>
      </c>
    </row>
    <row r="28" spans="1:2" ht="15.75" thickBot="1" x14ac:dyDescent="0.3">
      <c r="A28" s="20" t="s">
        <v>45</v>
      </c>
      <c r="B28" s="27" t="s">
        <v>49</v>
      </c>
    </row>
  </sheetData>
  <mergeCells count="6">
    <mergeCell ref="A26:B26"/>
    <mergeCell ref="A2:B2"/>
    <mergeCell ref="A6:B6"/>
    <mergeCell ref="A11:B11"/>
    <mergeCell ref="A16:B16"/>
    <mergeCell ref="A21:B21"/>
  </mergeCells>
  <conditionalFormatting sqref="B3:B5">
    <cfRule type="expression" dxfId="7" priority="6" stopIfTrue="1">
      <formula>LEN(B3)=0</formula>
    </cfRule>
  </conditionalFormatting>
  <conditionalFormatting sqref="B7:B10">
    <cfRule type="expression" dxfId="6" priority="5" stopIfTrue="1">
      <formula>LEN(B7)=0</formula>
    </cfRule>
  </conditionalFormatting>
  <conditionalFormatting sqref="B12:B15">
    <cfRule type="expression" dxfId="5" priority="4" stopIfTrue="1">
      <formula>LEN(B12)=0</formula>
    </cfRule>
  </conditionalFormatting>
  <conditionalFormatting sqref="B17:B20">
    <cfRule type="expression" dxfId="4" priority="3" stopIfTrue="1">
      <formula>LEN(B17)=0</formula>
    </cfRule>
  </conditionalFormatting>
  <conditionalFormatting sqref="B22:B25">
    <cfRule type="expression" dxfId="3" priority="2" stopIfTrue="1">
      <formula>LEN(B22)=0</formula>
    </cfRule>
  </conditionalFormatting>
  <conditionalFormatting sqref="B27:B28">
    <cfRule type="expression" dxfId="2" priority="1" stopIfTrue="1">
      <formula>LEN(B27)=0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13" zoomScaleNormal="100" workbookViewId="0">
      <selection activeCell="N21" sqref="N21"/>
    </sheetView>
  </sheetViews>
  <sheetFormatPr defaultColWidth="14.42578125" defaultRowHeight="15" customHeight="1" x14ac:dyDescent="0.25"/>
  <cols>
    <col min="1" max="1" width="11.140625" customWidth="1"/>
    <col min="2" max="3" width="9.85546875" customWidth="1"/>
    <col min="4" max="4" width="10" customWidth="1"/>
    <col min="5" max="5" width="9.28515625" customWidth="1"/>
    <col min="6" max="6" width="8.85546875" customWidth="1"/>
    <col min="7" max="7" width="7.5703125" customWidth="1"/>
    <col min="8" max="8" width="10.7109375" customWidth="1"/>
    <col min="9" max="9" width="9.85546875" customWidth="1"/>
    <col min="10" max="26" width="8" customWidth="1"/>
  </cols>
  <sheetData>
    <row r="1" spans="1:9" x14ac:dyDescent="0.25">
      <c r="A1" s="71" t="s">
        <v>0</v>
      </c>
      <c r="B1" s="43"/>
      <c r="C1" s="43"/>
      <c r="D1" s="43"/>
      <c r="E1" s="43"/>
      <c r="F1" s="43"/>
      <c r="G1" s="43"/>
      <c r="H1" s="43"/>
      <c r="I1" s="44"/>
    </row>
    <row r="2" spans="1:9" x14ac:dyDescent="0.25">
      <c r="A2" s="72" t="s">
        <v>1</v>
      </c>
      <c r="B2" s="46"/>
      <c r="C2" s="46"/>
      <c r="D2" s="46"/>
      <c r="E2" s="46"/>
      <c r="F2" s="46"/>
      <c r="G2" s="46"/>
      <c r="H2" s="46"/>
      <c r="I2" s="47"/>
    </row>
    <row r="3" spans="1:9" x14ac:dyDescent="0.25">
      <c r="A3" s="73" t="s">
        <v>2</v>
      </c>
      <c r="B3" s="74"/>
      <c r="C3" s="75"/>
      <c r="D3" s="76" t="s">
        <v>50</v>
      </c>
      <c r="E3" s="77"/>
      <c r="F3" s="77"/>
      <c r="G3" s="77"/>
      <c r="H3" s="77"/>
      <c r="I3" s="78"/>
    </row>
    <row r="4" spans="1:9" x14ac:dyDescent="0.25">
      <c r="A4" s="79" t="s">
        <v>3</v>
      </c>
      <c r="B4" s="74"/>
      <c r="C4" s="75"/>
      <c r="D4" s="80" t="s">
        <v>51</v>
      </c>
      <c r="E4" s="77"/>
      <c r="F4" s="77"/>
      <c r="G4" s="77"/>
      <c r="H4" s="77"/>
      <c r="I4" s="78"/>
    </row>
    <row r="5" spans="1:9" x14ac:dyDescent="0.25">
      <c r="A5" s="73" t="s">
        <v>4</v>
      </c>
      <c r="B5" s="74"/>
      <c r="C5" s="75"/>
      <c r="D5" s="80" t="str">
        <f>FormTitan!B5</f>
        <v>RB POW 141024</v>
      </c>
      <c r="E5" s="77"/>
      <c r="F5" s="77"/>
      <c r="G5" s="77"/>
      <c r="H5" s="77"/>
      <c r="I5" s="78"/>
    </row>
    <row r="6" spans="1:9" ht="14.25" customHeight="1" x14ac:dyDescent="0.25">
      <c r="A6" s="65" t="s">
        <v>5</v>
      </c>
      <c r="B6" s="66"/>
      <c r="C6" s="66"/>
      <c r="D6" s="66"/>
      <c r="E6" s="67"/>
      <c r="F6" s="24" t="s">
        <v>35</v>
      </c>
      <c r="G6" s="87" t="str">
        <f>FormTitan!B7</f>
        <v>0.033</v>
      </c>
      <c r="H6" s="88"/>
      <c r="I6" s="1" t="s">
        <v>7</v>
      </c>
    </row>
    <row r="7" spans="1:9" ht="45" customHeight="1" x14ac:dyDescent="0.25">
      <c r="A7" s="2"/>
      <c r="B7" s="3" t="s">
        <v>8</v>
      </c>
      <c r="C7" s="21" t="s">
        <v>9</v>
      </c>
      <c r="D7" s="4" t="s">
        <v>10</v>
      </c>
      <c r="E7" s="4" t="s">
        <v>11</v>
      </c>
      <c r="F7" s="68" t="s">
        <v>12</v>
      </c>
      <c r="G7" s="69"/>
      <c r="H7" s="70"/>
      <c r="I7" s="5" t="s">
        <v>13</v>
      </c>
    </row>
    <row r="8" spans="1:9" ht="18.75" customHeight="1" x14ac:dyDescent="0.3">
      <c r="A8" s="55" t="s">
        <v>14</v>
      </c>
      <c r="B8" s="81" t="str">
        <f>FormTitan!B8</f>
        <v>0.502</v>
      </c>
      <c r="C8" s="63" t="str">
        <f>FormTitan!B10</f>
        <v>38.082</v>
      </c>
      <c r="D8" s="39">
        <v>4648.3220000000001</v>
      </c>
      <c r="E8" s="57">
        <f>D8-C8</f>
        <v>4610.24</v>
      </c>
      <c r="F8" s="59">
        <f>((D8-C8)/1000)/(2.5/B8)</f>
        <v>0.92573619200000001</v>
      </c>
      <c r="G8" s="83" t="s">
        <v>34</v>
      </c>
      <c r="H8" s="84"/>
      <c r="I8" s="50">
        <f>ABS(E8-E10)/AVERAGE(E8,E10)</f>
        <v>7.5029237366045594E-3</v>
      </c>
    </row>
    <row r="9" spans="1:9" ht="18.75" customHeight="1" x14ac:dyDescent="0.3">
      <c r="A9" s="56"/>
      <c r="B9" s="82"/>
      <c r="C9" s="64"/>
      <c r="D9" s="41"/>
      <c r="E9" s="58"/>
      <c r="F9" s="60"/>
      <c r="G9" s="85" t="s">
        <v>33</v>
      </c>
      <c r="H9" s="86"/>
      <c r="I9" s="51"/>
    </row>
    <row r="10" spans="1:9" ht="18.75" customHeight="1" x14ac:dyDescent="0.3">
      <c r="A10" s="55" t="s">
        <v>17</v>
      </c>
      <c r="B10" s="63" t="str">
        <f>FormTitan!B9</f>
        <v>0.501</v>
      </c>
      <c r="C10" s="63" t="str">
        <f>C8</f>
        <v>38.082</v>
      </c>
      <c r="D10" s="39">
        <v>4613.8609999999999</v>
      </c>
      <c r="E10" s="57">
        <f>D10-C10</f>
        <v>4575.7789999999995</v>
      </c>
      <c r="F10" s="59">
        <f>((D10-C10)/1000)/(2.5/B10)</f>
        <v>0.91698611159999988</v>
      </c>
      <c r="G10" s="61" t="s">
        <v>15</v>
      </c>
      <c r="H10" s="62"/>
      <c r="I10" s="51"/>
    </row>
    <row r="11" spans="1:9" ht="18.75" customHeight="1" x14ac:dyDescent="0.3">
      <c r="A11" s="56"/>
      <c r="B11" s="64"/>
      <c r="C11" s="64"/>
      <c r="D11" s="41"/>
      <c r="E11" s="58"/>
      <c r="F11" s="60"/>
      <c r="G11" s="53" t="s">
        <v>16</v>
      </c>
      <c r="H11" s="54"/>
      <c r="I11" s="52"/>
    </row>
    <row r="12" spans="1:9" ht="15" customHeight="1" x14ac:dyDescent="0.25">
      <c r="A12" s="65" t="s">
        <v>24</v>
      </c>
      <c r="B12" s="66"/>
      <c r="C12" s="66"/>
      <c r="D12" s="66"/>
      <c r="E12" s="67"/>
      <c r="F12" s="25" t="s">
        <v>35</v>
      </c>
      <c r="G12" s="87" t="str">
        <f>FormTitan!B12</f>
        <v>0.009</v>
      </c>
      <c r="H12" s="88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4" t="s">
        <v>25</v>
      </c>
      <c r="F13" s="68" t="s">
        <v>12</v>
      </c>
      <c r="G13" s="69"/>
      <c r="H13" s="70"/>
      <c r="I13" s="5" t="s">
        <v>26</v>
      </c>
    </row>
    <row r="14" spans="1:9" ht="18.75" customHeight="1" x14ac:dyDescent="0.3">
      <c r="A14" s="55" t="s">
        <v>14</v>
      </c>
      <c r="B14" s="39" t="str">
        <f>FormTitan!B13</f>
        <v>0.502</v>
      </c>
      <c r="C14" s="39" t="str">
        <f>FormTitan!B15</f>
        <v>12.240</v>
      </c>
      <c r="D14" s="39">
        <v>311.70999999999998</v>
      </c>
      <c r="E14" s="57">
        <f>D14-C14</f>
        <v>299.46999999999997</v>
      </c>
      <c r="F14" s="59">
        <f>((D14-C14)/1000)/(0.15/B14)</f>
        <v>1.0022262666666666</v>
      </c>
      <c r="G14" s="61" t="s">
        <v>15</v>
      </c>
      <c r="H14" s="62"/>
      <c r="I14" s="50">
        <f>ABS(E14-E16)/AVERAGE(E14,E16)</f>
        <v>1.1213364391176107E-2</v>
      </c>
    </row>
    <row r="15" spans="1:9" ht="15.75" x14ac:dyDescent="0.3">
      <c r="A15" s="56"/>
      <c r="B15" s="40"/>
      <c r="C15" s="40"/>
      <c r="D15" s="41"/>
      <c r="E15" s="58"/>
      <c r="F15" s="60"/>
      <c r="G15" s="53" t="s">
        <v>16</v>
      </c>
      <c r="H15" s="54"/>
      <c r="I15" s="51"/>
    </row>
    <row r="16" spans="1:9" ht="18.75" customHeight="1" x14ac:dyDescent="0.3">
      <c r="A16" s="55" t="s">
        <v>17</v>
      </c>
      <c r="B16" s="39" t="str">
        <f>FormTitan!B14</f>
        <v>0.501</v>
      </c>
      <c r="C16" s="39" t="str">
        <f>C14</f>
        <v>12.240</v>
      </c>
      <c r="D16" s="39">
        <v>315.08699999999999</v>
      </c>
      <c r="E16" s="57">
        <f>D16-C16</f>
        <v>302.84699999999998</v>
      </c>
      <c r="F16" s="59">
        <f>((D16-C16)/1000)/(0.15/B16)</f>
        <v>1.0115089800000001</v>
      </c>
      <c r="G16" s="61" t="s">
        <v>15</v>
      </c>
      <c r="H16" s="62"/>
      <c r="I16" s="51"/>
    </row>
    <row r="17" spans="1:9" ht="18.75" customHeight="1" x14ac:dyDescent="0.3">
      <c r="A17" s="56"/>
      <c r="B17" s="40"/>
      <c r="C17" s="40"/>
      <c r="D17" s="41"/>
      <c r="E17" s="58"/>
      <c r="F17" s="60"/>
      <c r="G17" s="53" t="s">
        <v>16</v>
      </c>
      <c r="H17" s="54"/>
      <c r="I17" s="52"/>
    </row>
    <row r="18" spans="1:9" ht="15" customHeight="1" x14ac:dyDescent="0.25">
      <c r="A18" s="65" t="s">
        <v>18</v>
      </c>
      <c r="B18" s="66"/>
      <c r="C18" s="66"/>
      <c r="D18" s="66"/>
      <c r="E18" s="67"/>
      <c r="F18" s="25" t="s">
        <v>35</v>
      </c>
      <c r="G18" s="87" t="str">
        <f>FormTitan!B17</f>
        <v>0.553</v>
      </c>
      <c r="H18" s="88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68" t="s">
        <v>12</v>
      </c>
      <c r="G19" s="69"/>
      <c r="H19" s="70"/>
      <c r="I19" s="5" t="s">
        <v>20</v>
      </c>
    </row>
    <row r="20" spans="1:9" ht="18.75" customHeight="1" x14ac:dyDescent="0.3">
      <c r="A20" s="55" t="s">
        <v>14</v>
      </c>
      <c r="B20" s="39" t="str">
        <f>FormTitan!B18</f>
        <v>0.502</v>
      </c>
      <c r="C20" s="39" t="str">
        <f>FormTitan!B20</f>
        <v>18.382</v>
      </c>
      <c r="D20" s="39">
        <v>487.375</v>
      </c>
      <c r="E20" s="57">
        <f>D20-C20</f>
        <v>468.99299999999999</v>
      </c>
      <c r="F20" s="59">
        <f>((D20-C20)/1000)/(0.25/B20)</f>
        <v>0.94173794399999999</v>
      </c>
      <c r="G20" s="61" t="s">
        <v>15</v>
      </c>
      <c r="H20" s="62"/>
      <c r="I20" s="50">
        <f>ABS(E20-E22)/AVERAGE(E20,E22)</f>
        <v>2.3143059769201658E-2</v>
      </c>
    </row>
    <row r="21" spans="1:9" ht="18.75" customHeight="1" x14ac:dyDescent="0.3">
      <c r="A21" s="56"/>
      <c r="B21" s="40"/>
      <c r="C21" s="40"/>
      <c r="D21" s="41"/>
      <c r="E21" s="58"/>
      <c r="F21" s="60"/>
      <c r="G21" s="53" t="s">
        <v>16</v>
      </c>
      <c r="H21" s="54"/>
      <c r="I21" s="51"/>
    </row>
    <row r="22" spans="1:9" ht="18.75" customHeight="1" x14ac:dyDescent="0.3">
      <c r="A22" s="55" t="s">
        <v>17</v>
      </c>
      <c r="B22" s="39" t="str">
        <f>FormTitan!B19</f>
        <v>0.501</v>
      </c>
      <c r="C22" s="39" t="str">
        <f>C20</f>
        <v>18.382</v>
      </c>
      <c r="D22" s="39">
        <v>498.35599999999999</v>
      </c>
      <c r="E22" s="57">
        <f>D22-C22</f>
        <v>479.97399999999999</v>
      </c>
      <c r="F22" s="59">
        <f>((D22-C22)/1000)/(0.25/B22)</f>
        <v>0.96186789600000011</v>
      </c>
      <c r="G22" s="61" t="s">
        <v>15</v>
      </c>
      <c r="H22" s="62"/>
      <c r="I22" s="51"/>
    </row>
    <row r="23" spans="1:9" ht="18.75" customHeight="1" x14ac:dyDescent="0.3">
      <c r="A23" s="56"/>
      <c r="B23" s="40"/>
      <c r="C23" s="40"/>
      <c r="D23" s="41"/>
      <c r="E23" s="58"/>
      <c r="F23" s="60"/>
      <c r="G23" s="53" t="s">
        <v>16</v>
      </c>
      <c r="H23" s="54"/>
      <c r="I23" s="52"/>
    </row>
    <row r="24" spans="1:9" ht="15" customHeight="1" x14ac:dyDescent="0.25">
      <c r="A24" s="65" t="s">
        <v>21</v>
      </c>
      <c r="B24" s="66"/>
      <c r="C24" s="66"/>
      <c r="D24" s="66"/>
      <c r="E24" s="67"/>
      <c r="F24" s="25" t="s">
        <v>6</v>
      </c>
      <c r="G24" s="89" t="str">
        <f>FormTitan!B22</f>
        <v>0.986</v>
      </c>
      <c r="H24" s="88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68" t="s">
        <v>12</v>
      </c>
      <c r="G25" s="69"/>
      <c r="H25" s="70"/>
      <c r="I25" s="5" t="s">
        <v>23</v>
      </c>
    </row>
    <row r="26" spans="1:9" ht="18.75" customHeight="1" x14ac:dyDescent="0.3">
      <c r="A26" s="55" t="s">
        <v>14</v>
      </c>
      <c r="B26" s="39" t="str">
        <f>FormTitan!B18</f>
        <v>0.502</v>
      </c>
      <c r="C26" s="39" t="str">
        <f>FormTitan!B25</f>
        <v>164.073</v>
      </c>
      <c r="D26" s="39">
        <v>10491.776</v>
      </c>
      <c r="E26" s="57">
        <f>D26-C26</f>
        <v>10327.703</v>
      </c>
      <c r="F26" s="59">
        <f>((D26-C26)/1000)/(5/B26)</f>
        <v>1.0369013811999999</v>
      </c>
      <c r="G26" s="61" t="s">
        <v>15</v>
      </c>
      <c r="H26" s="62"/>
      <c r="I26" s="50">
        <f>ABS(E26-E28)/AVERAGE(E26,E28)</f>
        <v>8.124532055883666E-3</v>
      </c>
    </row>
    <row r="27" spans="1:9" ht="18.75" customHeight="1" x14ac:dyDescent="0.3">
      <c r="A27" s="56"/>
      <c r="B27" s="40"/>
      <c r="C27" s="40"/>
      <c r="D27" s="41"/>
      <c r="E27" s="58"/>
      <c r="F27" s="60"/>
      <c r="G27" s="53" t="s">
        <v>16</v>
      </c>
      <c r="H27" s="54"/>
      <c r="I27" s="51"/>
    </row>
    <row r="28" spans="1:9" ht="18.75" customHeight="1" x14ac:dyDescent="0.3">
      <c r="A28" s="55" t="s">
        <v>17</v>
      </c>
      <c r="B28" s="39" t="str">
        <f>FormTitan!B19</f>
        <v>0.501</v>
      </c>
      <c r="C28" s="39" t="str">
        <f>C26</f>
        <v>164.073</v>
      </c>
      <c r="D28" s="39">
        <v>10576.026</v>
      </c>
      <c r="E28" s="57">
        <f>D28-C28</f>
        <v>10411.953</v>
      </c>
      <c r="F28" s="59">
        <f>((D28-C28)/1000)/(5/B28)</f>
        <v>1.0432776905999999</v>
      </c>
      <c r="G28" s="61" t="s">
        <v>15</v>
      </c>
      <c r="H28" s="62"/>
      <c r="I28" s="51"/>
    </row>
    <row r="29" spans="1:9" ht="18.75" customHeight="1" x14ac:dyDescent="0.3">
      <c r="A29" s="56"/>
      <c r="B29" s="40"/>
      <c r="C29" s="40"/>
      <c r="D29" s="41"/>
      <c r="E29" s="58"/>
      <c r="F29" s="60"/>
      <c r="G29" s="53" t="s">
        <v>16</v>
      </c>
      <c r="H29" s="54"/>
      <c r="I29" s="52"/>
    </row>
    <row r="30" spans="1:9" ht="18.75" customHeight="1" x14ac:dyDescent="0.25">
      <c r="A30" s="13"/>
      <c r="B30" s="14"/>
      <c r="C30" s="14"/>
      <c r="D30" s="15"/>
      <c r="E30" s="13"/>
      <c r="F30" s="14"/>
      <c r="G30" s="16"/>
      <c r="H30" s="14"/>
      <c r="I30" s="15"/>
    </row>
    <row r="31" spans="1:9" ht="15.75" customHeight="1" x14ac:dyDescent="0.25">
      <c r="A31" s="42" t="s">
        <v>27</v>
      </c>
      <c r="B31" s="43"/>
      <c r="C31" s="43"/>
      <c r="D31" s="44"/>
      <c r="E31" s="90" t="str">
        <f>FormTitan!B27</f>
        <v xml:space="preserve">    IQBAL   NORDIYANA   NASOHA</v>
      </c>
      <c r="F31" s="91"/>
      <c r="G31" s="91"/>
      <c r="H31" s="94" t="str">
        <f>FormTitan!B28</f>
        <v>15/10/2024</v>
      </c>
      <c r="I31" s="95"/>
    </row>
    <row r="32" spans="1:9" ht="15.75" customHeight="1" x14ac:dyDescent="0.25">
      <c r="A32" s="45"/>
      <c r="B32" s="46"/>
      <c r="C32" s="46"/>
      <c r="D32" s="47"/>
      <c r="E32" s="92"/>
      <c r="F32" s="93"/>
      <c r="G32" s="93"/>
      <c r="H32" s="96"/>
      <c r="I32" s="97"/>
    </row>
    <row r="33" spans="1:9" ht="15.75" customHeight="1" x14ac:dyDescent="0.25">
      <c r="A33" s="48" t="s">
        <v>28</v>
      </c>
      <c r="B33" s="43"/>
      <c r="C33" s="43"/>
      <c r="D33" s="44"/>
      <c r="E33" s="49"/>
      <c r="F33" s="43"/>
      <c r="G33" s="43"/>
      <c r="H33" s="43"/>
      <c r="I33" s="44"/>
    </row>
    <row r="34" spans="1:9" ht="15.75" customHeight="1" x14ac:dyDescent="0.25">
      <c r="A34" s="45"/>
      <c r="B34" s="46"/>
      <c r="C34" s="46"/>
      <c r="D34" s="47"/>
      <c r="E34" s="46"/>
      <c r="F34" s="46"/>
      <c r="G34" s="46"/>
      <c r="H34" s="46"/>
      <c r="I34" s="47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 x14ac:dyDescent="0.25">
      <c r="A996" s="6"/>
      <c r="B996" s="7"/>
      <c r="C996" s="8"/>
      <c r="D996" s="8"/>
      <c r="E996" s="8"/>
      <c r="F996" s="9"/>
      <c r="G996" s="10"/>
      <c r="H996" s="11"/>
      <c r="I996" s="6"/>
    </row>
  </sheetData>
  <protectedRanges>
    <protectedRange sqref="D3" name="Range1"/>
  </protectedRanges>
  <mergeCells count="93">
    <mergeCell ref="G6:H6"/>
    <mergeCell ref="G12:H12"/>
    <mergeCell ref="G18:H18"/>
    <mergeCell ref="G24:H24"/>
    <mergeCell ref="E31:G32"/>
    <mergeCell ref="H31:I32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1:D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fitToWidth="0" orientation="portrait" r:id="rId1"/>
  <headerFooter>
    <oddHeader>&amp;LPKKK/HMS/003A/003B/003C/003D&amp;R1-April-2024</oddHeader>
    <oddFooter>&amp;CPage &amp;P of &amp;[2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topLeftCell="A9" zoomScaleNormal="100" workbookViewId="0">
      <selection activeCell="R26" sqref="R26"/>
    </sheetView>
  </sheetViews>
  <sheetFormatPr defaultColWidth="14.42578125" defaultRowHeight="15" customHeight="1" x14ac:dyDescent="0.25"/>
  <cols>
    <col min="1" max="1" width="11.140625" customWidth="1"/>
    <col min="2" max="2" width="9.85546875" customWidth="1"/>
    <col min="3" max="3" width="9" customWidth="1"/>
    <col min="4" max="4" width="10" customWidth="1"/>
    <col min="5" max="5" width="8.5703125" customWidth="1"/>
    <col min="6" max="6" width="8.8554687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 x14ac:dyDescent="0.25">
      <c r="A1" s="71" t="s">
        <v>0</v>
      </c>
      <c r="B1" s="43"/>
      <c r="C1" s="43"/>
      <c r="D1" s="43"/>
      <c r="E1" s="43"/>
      <c r="F1" s="43"/>
      <c r="G1" s="43"/>
      <c r="H1" s="43"/>
      <c r="I1" s="44"/>
    </row>
    <row r="2" spans="1:9" x14ac:dyDescent="0.25">
      <c r="A2" s="72" t="s">
        <v>1</v>
      </c>
      <c r="B2" s="46"/>
      <c r="C2" s="46"/>
      <c r="D2" s="46"/>
      <c r="E2" s="46"/>
      <c r="F2" s="46"/>
      <c r="G2" s="46"/>
      <c r="H2" s="46"/>
      <c r="I2" s="47"/>
    </row>
    <row r="3" spans="1:9" x14ac:dyDescent="0.25">
      <c r="A3" s="73" t="s">
        <v>2</v>
      </c>
      <c r="B3" s="74"/>
      <c r="C3" s="75"/>
      <c r="D3" s="80" t="str">
        <f>FormGH!B3</f>
        <v>151024(1)</v>
      </c>
      <c r="E3" s="77"/>
      <c r="F3" s="77"/>
      <c r="G3" s="77"/>
      <c r="H3" s="77"/>
      <c r="I3" s="78"/>
    </row>
    <row r="4" spans="1:9" x14ac:dyDescent="0.25">
      <c r="A4" s="73" t="s">
        <v>3</v>
      </c>
      <c r="B4" s="74"/>
      <c r="C4" s="75"/>
      <c r="D4" s="80" t="str">
        <f>FormGH!B4</f>
        <v>IQC POW 141024</v>
      </c>
      <c r="E4" s="77"/>
      <c r="F4" s="77"/>
      <c r="G4" s="77"/>
      <c r="H4" s="77"/>
      <c r="I4" s="78"/>
    </row>
    <row r="5" spans="1:9" x14ac:dyDescent="0.25">
      <c r="A5" s="73" t="s">
        <v>4</v>
      </c>
      <c r="B5" s="74"/>
      <c r="C5" s="75"/>
      <c r="D5" s="80" t="str">
        <f>FormGH!B5</f>
        <v>RB POW 141024</v>
      </c>
      <c r="E5" s="77"/>
      <c r="F5" s="77"/>
      <c r="G5" s="77"/>
      <c r="H5" s="77"/>
      <c r="I5" s="78"/>
    </row>
    <row r="6" spans="1:9" ht="15" customHeight="1" x14ac:dyDescent="0.25">
      <c r="A6" s="65" t="s">
        <v>5</v>
      </c>
      <c r="B6" s="74"/>
      <c r="C6" s="74"/>
      <c r="D6" s="74"/>
      <c r="E6" s="75"/>
      <c r="F6" s="24" t="s">
        <v>6</v>
      </c>
      <c r="G6" s="87" t="str">
        <f>FormGH!B7</f>
        <v>0.033</v>
      </c>
      <c r="H6" s="88"/>
      <c r="I6" s="1" t="s">
        <v>7</v>
      </c>
    </row>
    <row r="7" spans="1:9" ht="45" customHeight="1" x14ac:dyDescent="0.25">
      <c r="A7" s="2"/>
      <c r="B7" s="3" t="s">
        <v>8</v>
      </c>
      <c r="C7" s="4" t="s">
        <v>9</v>
      </c>
      <c r="D7" s="4" t="s">
        <v>10</v>
      </c>
      <c r="E7" s="4" t="s">
        <v>11</v>
      </c>
      <c r="F7" s="105" t="s">
        <v>12</v>
      </c>
      <c r="G7" s="43"/>
      <c r="H7" s="44"/>
      <c r="I7" s="5" t="s">
        <v>13</v>
      </c>
    </row>
    <row r="8" spans="1:9" ht="18.75" customHeight="1" x14ac:dyDescent="0.3">
      <c r="A8" s="55" t="s">
        <v>14</v>
      </c>
      <c r="B8" s="39" t="str">
        <f>FormGH!B8</f>
        <v>0.502</v>
      </c>
      <c r="C8" s="39" t="str">
        <f>FormGH!B10</f>
        <v>38.082</v>
      </c>
      <c r="D8" s="39">
        <v>4395.116</v>
      </c>
      <c r="E8" s="104">
        <f>D8-C8</f>
        <v>4357.0339999999997</v>
      </c>
      <c r="F8" s="59">
        <f>((D8-C8)/1000)/(7.5/B8)</f>
        <v>0.29163080906666666</v>
      </c>
      <c r="G8" s="61" t="s">
        <v>29</v>
      </c>
      <c r="H8" s="103"/>
      <c r="I8" s="50">
        <f>ABS(E8-E10)/AVERAGE(E8,E10)</f>
        <v>4.0409037863144391E-3</v>
      </c>
    </row>
    <row r="9" spans="1:9" ht="18.75" customHeight="1" x14ac:dyDescent="0.3">
      <c r="A9" s="100"/>
      <c r="B9" s="98"/>
      <c r="C9" s="98"/>
      <c r="D9" s="41"/>
      <c r="E9" s="102"/>
      <c r="F9" s="102"/>
      <c r="G9" s="53" t="s">
        <v>30</v>
      </c>
      <c r="H9" s="101"/>
      <c r="I9" s="99"/>
    </row>
    <row r="10" spans="1:9" ht="18.75" customHeight="1" x14ac:dyDescent="0.3">
      <c r="A10" s="55" t="s">
        <v>17</v>
      </c>
      <c r="B10" s="39" t="str">
        <f>FormGH!B9</f>
        <v>0.501</v>
      </c>
      <c r="C10" s="39" t="str">
        <f>C8</f>
        <v>38.082</v>
      </c>
      <c r="D10" s="39">
        <v>4412.7579999999998</v>
      </c>
      <c r="E10" s="104">
        <f>D10-C10</f>
        <v>4374.6759999999995</v>
      </c>
      <c r="F10" s="59">
        <f>((D10-C10)/1000)/(7.5/B10)</f>
        <v>0.29222835679999992</v>
      </c>
      <c r="G10" s="61" t="s">
        <v>31</v>
      </c>
      <c r="H10" s="103"/>
      <c r="I10" s="99"/>
    </row>
    <row r="11" spans="1:9" ht="18.75" customHeight="1" x14ac:dyDescent="0.3">
      <c r="A11" s="100"/>
      <c r="B11" s="98"/>
      <c r="C11" s="98"/>
      <c r="D11" s="41"/>
      <c r="E11" s="102"/>
      <c r="F11" s="102"/>
      <c r="G11" s="53" t="s">
        <v>32</v>
      </c>
      <c r="H11" s="101"/>
      <c r="I11" s="100"/>
    </row>
    <row r="12" spans="1:9" ht="15" customHeight="1" x14ac:dyDescent="0.25">
      <c r="A12" s="65" t="s">
        <v>24</v>
      </c>
      <c r="B12" s="74"/>
      <c r="C12" s="74"/>
      <c r="D12" s="74"/>
      <c r="E12" s="75"/>
      <c r="F12" s="25" t="s">
        <v>6</v>
      </c>
      <c r="G12" s="87" t="str">
        <f>FormGH!B12</f>
        <v>0.009</v>
      </c>
      <c r="H12" s="88"/>
      <c r="I12" s="1" t="s">
        <v>7</v>
      </c>
    </row>
    <row r="13" spans="1:9" ht="45" customHeight="1" x14ac:dyDescent="0.25">
      <c r="A13" s="2"/>
      <c r="B13" s="3" t="s">
        <v>8</v>
      </c>
      <c r="C13" s="4" t="s">
        <v>9</v>
      </c>
      <c r="D13" s="4" t="s">
        <v>10</v>
      </c>
      <c r="E13" s="12" t="s">
        <v>25</v>
      </c>
      <c r="F13" s="105" t="s">
        <v>12</v>
      </c>
      <c r="G13" s="43"/>
      <c r="H13" s="44"/>
      <c r="I13" s="5" t="s">
        <v>26</v>
      </c>
    </row>
    <row r="14" spans="1:9" ht="18.75" customHeight="1" x14ac:dyDescent="0.3">
      <c r="A14" s="55" t="s">
        <v>14</v>
      </c>
      <c r="B14" s="39">
        <v>1.506</v>
      </c>
      <c r="C14" s="39">
        <v>60.372999999999998</v>
      </c>
      <c r="D14" s="39">
        <v>327.75599999999997</v>
      </c>
      <c r="E14" s="104">
        <f>D14-C14</f>
        <v>267.38299999999998</v>
      </c>
      <c r="F14" s="59">
        <f>((D14-C14)/1000)/(0.45/B14)</f>
        <v>0.89484177333333326</v>
      </c>
      <c r="G14" s="61" t="s">
        <v>15</v>
      </c>
      <c r="H14" s="103"/>
      <c r="I14" s="50">
        <f>ABS(E14-E16)/AVERAGE(E14,E16)</f>
        <v>2.1330876489970209E-2</v>
      </c>
    </row>
    <row r="15" spans="1:9" ht="15.75" x14ac:dyDescent="0.3">
      <c r="A15" s="100"/>
      <c r="B15" s="98"/>
      <c r="C15" s="98"/>
      <c r="D15" s="41"/>
      <c r="E15" s="102"/>
      <c r="F15" s="102"/>
      <c r="G15" s="53" t="s">
        <v>16</v>
      </c>
      <c r="H15" s="101"/>
      <c r="I15" s="99"/>
    </row>
    <row r="16" spans="1:9" ht="18.75" customHeight="1" x14ac:dyDescent="0.3">
      <c r="A16" s="55" t="s">
        <v>17</v>
      </c>
      <c r="B16" s="39">
        <v>1.5049999999999999</v>
      </c>
      <c r="C16" s="39">
        <v>60.372999999999998</v>
      </c>
      <c r="D16" s="39">
        <v>333.52100000000002</v>
      </c>
      <c r="E16" s="104">
        <f>D16-C16</f>
        <v>273.14800000000002</v>
      </c>
      <c r="F16" s="59">
        <f>((D16-C16)/1000)/(0.45/B16)</f>
        <v>0.9135283111111111</v>
      </c>
      <c r="G16" s="61" t="s">
        <v>15</v>
      </c>
      <c r="H16" s="103"/>
      <c r="I16" s="99"/>
    </row>
    <row r="17" spans="1:9" ht="18.75" customHeight="1" x14ac:dyDescent="0.3">
      <c r="A17" s="100"/>
      <c r="B17" s="98"/>
      <c r="C17" s="98"/>
      <c r="D17" s="41"/>
      <c r="E17" s="102"/>
      <c r="F17" s="102"/>
      <c r="G17" s="53" t="s">
        <v>16</v>
      </c>
      <c r="H17" s="101"/>
      <c r="I17" s="100"/>
    </row>
    <row r="18" spans="1:9" ht="15.75" customHeight="1" x14ac:dyDescent="0.25">
      <c r="A18" s="65" t="s">
        <v>18</v>
      </c>
      <c r="B18" s="74"/>
      <c r="C18" s="74"/>
      <c r="D18" s="74"/>
      <c r="E18" s="75"/>
      <c r="F18" s="25" t="s">
        <v>6</v>
      </c>
      <c r="G18" s="106" t="str">
        <f>FormGH!B17</f>
        <v>0.553</v>
      </c>
      <c r="H18" s="107"/>
      <c r="I18" s="1" t="s">
        <v>7</v>
      </c>
    </row>
    <row r="19" spans="1:9" ht="45" customHeight="1" x14ac:dyDescent="0.25">
      <c r="A19" s="2"/>
      <c r="B19" s="3" t="s">
        <v>8</v>
      </c>
      <c r="C19" s="4" t="s">
        <v>9</v>
      </c>
      <c r="D19" s="4" t="s">
        <v>10</v>
      </c>
      <c r="E19" s="4" t="s">
        <v>19</v>
      </c>
      <c r="F19" s="105" t="s">
        <v>12</v>
      </c>
      <c r="G19" s="43"/>
      <c r="H19" s="44"/>
      <c r="I19" s="5" t="s">
        <v>20</v>
      </c>
    </row>
    <row r="20" spans="1:9" ht="18.75" customHeight="1" x14ac:dyDescent="0.3">
      <c r="A20" s="55" t="s">
        <v>14</v>
      </c>
      <c r="B20" s="39">
        <v>1.506</v>
      </c>
      <c r="C20" s="39">
        <v>5.5579999999999998</v>
      </c>
      <c r="D20" s="39">
        <v>444.60300000000001</v>
      </c>
      <c r="E20" s="57">
        <f>D20-C20</f>
        <v>439.04500000000002</v>
      </c>
      <c r="F20" s="59">
        <f>((D20-C20)/1000)/(0.75/B20)</f>
        <v>0.88160236000000003</v>
      </c>
      <c r="G20" s="61" t="s">
        <v>15</v>
      </c>
      <c r="H20" s="103"/>
      <c r="I20" s="50">
        <f>ABS(E20-E22)/AVERAGE(E20,E22)</f>
        <v>3.3258710841390038E-2</v>
      </c>
    </row>
    <row r="21" spans="1:9" ht="18.75" customHeight="1" x14ac:dyDescent="0.3">
      <c r="A21" s="100"/>
      <c r="B21" s="98"/>
      <c r="C21" s="98"/>
      <c r="D21" s="41"/>
      <c r="E21" s="100"/>
      <c r="F21" s="102"/>
      <c r="G21" s="53" t="s">
        <v>16</v>
      </c>
      <c r="H21" s="101"/>
      <c r="I21" s="99"/>
    </row>
    <row r="22" spans="1:9" ht="18.75" customHeight="1" x14ac:dyDescent="0.3">
      <c r="A22" s="55" t="s">
        <v>17</v>
      </c>
      <c r="B22" s="39">
        <v>1.5049999999999999</v>
      </c>
      <c r="C22" s="39">
        <v>5.5579999999999998</v>
      </c>
      <c r="D22" s="39">
        <v>459.452</v>
      </c>
      <c r="E22" s="57">
        <f>D22-C22</f>
        <v>453.89400000000001</v>
      </c>
      <c r="F22" s="59">
        <f>((D22-C22)/1000)/(0.75/B22)</f>
        <v>0.91081395999999992</v>
      </c>
      <c r="G22" s="61" t="s">
        <v>15</v>
      </c>
      <c r="H22" s="103"/>
      <c r="I22" s="99"/>
    </row>
    <row r="23" spans="1:9" ht="18.75" customHeight="1" x14ac:dyDescent="0.3">
      <c r="A23" s="100"/>
      <c r="B23" s="98"/>
      <c r="C23" s="98"/>
      <c r="D23" s="41"/>
      <c r="E23" s="100"/>
      <c r="F23" s="102"/>
      <c r="G23" s="53" t="s">
        <v>16</v>
      </c>
      <c r="H23" s="101"/>
      <c r="I23" s="100"/>
    </row>
    <row r="24" spans="1:9" ht="15.75" customHeight="1" x14ac:dyDescent="0.25">
      <c r="A24" s="65" t="s">
        <v>21</v>
      </c>
      <c r="B24" s="74"/>
      <c r="C24" s="74"/>
      <c r="D24" s="74"/>
      <c r="E24" s="75"/>
      <c r="F24" s="25" t="s">
        <v>6</v>
      </c>
      <c r="G24" s="87" t="str">
        <f>FormGH!B22</f>
        <v>0.986</v>
      </c>
      <c r="H24" s="88"/>
      <c r="I24" s="1" t="s">
        <v>7</v>
      </c>
    </row>
    <row r="25" spans="1:9" ht="45" customHeight="1" x14ac:dyDescent="0.25">
      <c r="A25" s="2"/>
      <c r="B25" s="3" t="s">
        <v>8</v>
      </c>
      <c r="C25" s="4" t="s">
        <v>9</v>
      </c>
      <c r="D25" s="4" t="s">
        <v>10</v>
      </c>
      <c r="E25" s="4" t="s">
        <v>22</v>
      </c>
      <c r="F25" s="105" t="s">
        <v>12</v>
      </c>
      <c r="G25" s="43"/>
      <c r="H25" s="44"/>
      <c r="I25" s="5" t="s">
        <v>23</v>
      </c>
    </row>
    <row r="26" spans="1:9" ht="18.75" customHeight="1" x14ac:dyDescent="0.3">
      <c r="A26" s="55" t="s">
        <v>14</v>
      </c>
      <c r="B26" s="39">
        <v>1.506</v>
      </c>
      <c r="C26" s="39">
        <v>147.91200000000001</v>
      </c>
      <c r="D26" s="39">
        <v>9552.9050000000007</v>
      </c>
      <c r="E26" s="57">
        <f>D26-C26</f>
        <v>9404.9930000000004</v>
      </c>
      <c r="F26" s="59">
        <f>((D26-C26)/1000)/(15/B26)</f>
        <v>0.94426129720000007</v>
      </c>
      <c r="G26" s="61" t="s">
        <v>15</v>
      </c>
      <c r="H26" s="103"/>
      <c r="I26" s="50">
        <f>ABS(E26-E28)/AVERAGE(E26,E28)</f>
        <v>1.3597416301872167E-2</v>
      </c>
    </row>
    <row r="27" spans="1:9" ht="18.75" customHeight="1" x14ac:dyDescent="0.3">
      <c r="A27" s="100"/>
      <c r="B27" s="98"/>
      <c r="C27" s="98"/>
      <c r="D27" s="41"/>
      <c r="E27" s="100"/>
      <c r="F27" s="102"/>
      <c r="G27" s="53" t="s">
        <v>16</v>
      </c>
      <c r="H27" s="101"/>
      <c r="I27" s="99"/>
    </row>
    <row r="28" spans="1:9" ht="18.75" customHeight="1" x14ac:dyDescent="0.3">
      <c r="A28" s="55" t="s">
        <v>17</v>
      </c>
      <c r="B28" s="39">
        <v>1.5049999999999999</v>
      </c>
      <c r="C28" s="39">
        <v>147.91200000000001</v>
      </c>
      <c r="D28" s="39">
        <v>9681.6640000000007</v>
      </c>
      <c r="E28" s="57">
        <f>D28-C28</f>
        <v>9533.7520000000004</v>
      </c>
      <c r="F28" s="59">
        <f>((D28-C28)/1000)/(15/B28)</f>
        <v>0.95655311733333326</v>
      </c>
      <c r="G28" s="61" t="s">
        <v>15</v>
      </c>
      <c r="H28" s="103"/>
      <c r="I28" s="99"/>
    </row>
    <row r="29" spans="1:9" ht="18.75" customHeight="1" x14ac:dyDescent="0.3">
      <c r="A29" s="100"/>
      <c r="B29" s="98"/>
      <c r="C29" s="98"/>
      <c r="D29" s="41"/>
      <c r="E29" s="100"/>
      <c r="F29" s="102"/>
      <c r="G29" s="53" t="s">
        <v>16</v>
      </c>
      <c r="H29" s="101"/>
      <c r="I29" s="100"/>
    </row>
    <row r="30" spans="1:9" ht="15.75" customHeight="1" x14ac:dyDescent="0.25">
      <c r="A30" s="42" t="s">
        <v>27</v>
      </c>
      <c r="B30" s="43"/>
      <c r="C30" s="43"/>
      <c r="D30" s="44"/>
      <c r="E30" s="90" t="str">
        <f>FormGH!B27</f>
        <v xml:space="preserve">   IQBAL  NORDIYANA  NASOHA</v>
      </c>
      <c r="F30" s="91"/>
      <c r="G30" s="91"/>
      <c r="H30" s="94" t="str">
        <f>FormGH!B28</f>
        <v>01/10/2024</v>
      </c>
      <c r="I30" s="95"/>
    </row>
    <row r="31" spans="1:9" ht="15.75" customHeight="1" x14ac:dyDescent="0.25">
      <c r="A31" s="45"/>
      <c r="B31" s="46"/>
      <c r="C31" s="46"/>
      <c r="D31" s="47"/>
      <c r="E31" s="92"/>
      <c r="F31" s="93"/>
      <c r="G31" s="93"/>
      <c r="H31" s="96"/>
      <c r="I31" s="97"/>
    </row>
    <row r="32" spans="1:9" ht="15.75" customHeight="1" x14ac:dyDescent="0.25">
      <c r="A32" s="48" t="s">
        <v>28</v>
      </c>
      <c r="B32" s="43"/>
      <c r="C32" s="43"/>
      <c r="D32" s="44"/>
      <c r="E32" s="49"/>
      <c r="F32" s="43"/>
      <c r="G32" s="43"/>
      <c r="H32" s="43"/>
      <c r="I32" s="44"/>
    </row>
    <row r="33" spans="1:9" ht="15.75" customHeight="1" x14ac:dyDescent="0.25">
      <c r="A33" s="45"/>
      <c r="B33" s="46"/>
      <c r="C33" s="46"/>
      <c r="D33" s="47"/>
      <c r="E33" s="46"/>
      <c r="F33" s="46"/>
      <c r="G33" s="46"/>
      <c r="H33" s="46"/>
      <c r="I33" s="47"/>
    </row>
    <row r="34" spans="1:9" ht="15.75" customHeight="1" x14ac:dyDescent="0.25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 x14ac:dyDescent="0.25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 x14ac:dyDescent="0.25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 x14ac:dyDescent="0.25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 x14ac:dyDescent="0.25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 x14ac:dyDescent="0.25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 x14ac:dyDescent="0.25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 x14ac:dyDescent="0.25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 x14ac:dyDescent="0.25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 x14ac:dyDescent="0.25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 x14ac:dyDescent="0.25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 x14ac:dyDescent="0.25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 x14ac:dyDescent="0.25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 x14ac:dyDescent="0.25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 x14ac:dyDescent="0.25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 x14ac:dyDescent="0.25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 x14ac:dyDescent="0.25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 x14ac:dyDescent="0.25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 x14ac:dyDescent="0.25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 x14ac:dyDescent="0.25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 x14ac:dyDescent="0.25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 x14ac:dyDescent="0.25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 x14ac:dyDescent="0.25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 x14ac:dyDescent="0.25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 x14ac:dyDescent="0.25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 x14ac:dyDescent="0.25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 x14ac:dyDescent="0.25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 x14ac:dyDescent="0.25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 x14ac:dyDescent="0.25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 x14ac:dyDescent="0.25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 x14ac:dyDescent="0.25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 x14ac:dyDescent="0.25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 x14ac:dyDescent="0.25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 x14ac:dyDescent="0.25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 x14ac:dyDescent="0.25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 x14ac:dyDescent="0.25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 x14ac:dyDescent="0.25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 x14ac:dyDescent="0.25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 x14ac:dyDescent="0.25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 x14ac:dyDescent="0.25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 x14ac:dyDescent="0.25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 x14ac:dyDescent="0.25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 x14ac:dyDescent="0.25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 x14ac:dyDescent="0.25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 x14ac:dyDescent="0.25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 x14ac:dyDescent="0.25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 x14ac:dyDescent="0.25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 x14ac:dyDescent="0.25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 x14ac:dyDescent="0.25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 x14ac:dyDescent="0.25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 x14ac:dyDescent="0.25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 x14ac:dyDescent="0.25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 x14ac:dyDescent="0.25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 x14ac:dyDescent="0.25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 x14ac:dyDescent="0.25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 x14ac:dyDescent="0.25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 x14ac:dyDescent="0.25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 x14ac:dyDescent="0.25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 x14ac:dyDescent="0.25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 x14ac:dyDescent="0.25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 x14ac:dyDescent="0.25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 x14ac:dyDescent="0.25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 x14ac:dyDescent="0.25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 x14ac:dyDescent="0.25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 x14ac:dyDescent="0.25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 x14ac:dyDescent="0.25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 x14ac:dyDescent="0.25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 x14ac:dyDescent="0.25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 x14ac:dyDescent="0.25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 x14ac:dyDescent="0.25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 x14ac:dyDescent="0.25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 x14ac:dyDescent="0.25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 x14ac:dyDescent="0.25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 x14ac:dyDescent="0.25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 x14ac:dyDescent="0.25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 x14ac:dyDescent="0.25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 x14ac:dyDescent="0.25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 x14ac:dyDescent="0.25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 x14ac:dyDescent="0.25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 x14ac:dyDescent="0.25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 x14ac:dyDescent="0.25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 x14ac:dyDescent="0.25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 x14ac:dyDescent="0.25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 x14ac:dyDescent="0.25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 x14ac:dyDescent="0.25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 x14ac:dyDescent="0.25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 x14ac:dyDescent="0.25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 x14ac:dyDescent="0.25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 x14ac:dyDescent="0.25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 x14ac:dyDescent="0.25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 x14ac:dyDescent="0.25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 x14ac:dyDescent="0.25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 x14ac:dyDescent="0.25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 x14ac:dyDescent="0.25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 x14ac:dyDescent="0.25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 x14ac:dyDescent="0.25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 x14ac:dyDescent="0.25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 x14ac:dyDescent="0.25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 x14ac:dyDescent="0.25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 x14ac:dyDescent="0.25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 x14ac:dyDescent="0.25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 x14ac:dyDescent="0.25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 x14ac:dyDescent="0.25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 x14ac:dyDescent="0.25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 x14ac:dyDescent="0.25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 x14ac:dyDescent="0.25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 x14ac:dyDescent="0.25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 x14ac:dyDescent="0.25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 x14ac:dyDescent="0.25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 x14ac:dyDescent="0.25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 x14ac:dyDescent="0.25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 x14ac:dyDescent="0.25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 x14ac:dyDescent="0.25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 x14ac:dyDescent="0.25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 x14ac:dyDescent="0.25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 x14ac:dyDescent="0.25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 x14ac:dyDescent="0.25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 x14ac:dyDescent="0.25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 x14ac:dyDescent="0.25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 x14ac:dyDescent="0.25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 x14ac:dyDescent="0.25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 x14ac:dyDescent="0.25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 x14ac:dyDescent="0.25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 x14ac:dyDescent="0.25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 x14ac:dyDescent="0.25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 x14ac:dyDescent="0.25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 x14ac:dyDescent="0.25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 x14ac:dyDescent="0.25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 x14ac:dyDescent="0.25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 x14ac:dyDescent="0.25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 x14ac:dyDescent="0.25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 x14ac:dyDescent="0.25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 x14ac:dyDescent="0.25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 x14ac:dyDescent="0.25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 x14ac:dyDescent="0.25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 x14ac:dyDescent="0.25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 x14ac:dyDescent="0.25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 x14ac:dyDescent="0.25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 x14ac:dyDescent="0.25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 x14ac:dyDescent="0.25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 x14ac:dyDescent="0.25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 x14ac:dyDescent="0.25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 x14ac:dyDescent="0.25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 x14ac:dyDescent="0.25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 x14ac:dyDescent="0.25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 x14ac:dyDescent="0.25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 x14ac:dyDescent="0.25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 x14ac:dyDescent="0.25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 x14ac:dyDescent="0.25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 x14ac:dyDescent="0.25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 x14ac:dyDescent="0.25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 x14ac:dyDescent="0.25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 x14ac:dyDescent="0.25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 x14ac:dyDescent="0.25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 x14ac:dyDescent="0.25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 x14ac:dyDescent="0.25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 x14ac:dyDescent="0.25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 x14ac:dyDescent="0.25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 x14ac:dyDescent="0.25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 x14ac:dyDescent="0.25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 x14ac:dyDescent="0.25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 x14ac:dyDescent="0.25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 x14ac:dyDescent="0.25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 x14ac:dyDescent="0.25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 x14ac:dyDescent="0.25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 x14ac:dyDescent="0.25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 x14ac:dyDescent="0.25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 x14ac:dyDescent="0.25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 x14ac:dyDescent="0.25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 x14ac:dyDescent="0.25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 x14ac:dyDescent="0.25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 x14ac:dyDescent="0.25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 x14ac:dyDescent="0.25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 x14ac:dyDescent="0.25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 x14ac:dyDescent="0.25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 x14ac:dyDescent="0.25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 x14ac:dyDescent="0.25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 x14ac:dyDescent="0.25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 x14ac:dyDescent="0.25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 x14ac:dyDescent="0.25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 x14ac:dyDescent="0.25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 x14ac:dyDescent="0.25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 x14ac:dyDescent="0.25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 x14ac:dyDescent="0.25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 x14ac:dyDescent="0.25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 x14ac:dyDescent="0.25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 x14ac:dyDescent="0.25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 x14ac:dyDescent="0.25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 x14ac:dyDescent="0.25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 x14ac:dyDescent="0.25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 x14ac:dyDescent="0.25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 x14ac:dyDescent="0.25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 x14ac:dyDescent="0.25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 x14ac:dyDescent="0.25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 x14ac:dyDescent="0.25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 x14ac:dyDescent="0.25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 x14ac:dyDescent="0.25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 x14ac:dyDescent="0.25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 x14ac:dyDescent="0.25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 x14ac:dyDescent="0.25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 x14ac:dyDescent="0.25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 x14ac:dyDescent="0.25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 x14ac:dyDescent="0.25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 x14ac:dyDescent="0.25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 x14ac:dyDescent="0.25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 x14ac:dyDescent="0.25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 x14ac:dyDescent="0.25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 x14ac:dyDescent="0.25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 x14ac:dyDescent="0.25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 x14ac:dyDescent="0.25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 x14ac:dyDescent="0.25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 x14ac:dyDescent="0.25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 x14ac:dyDescent="0.25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 x14ac:dyDescent="0.25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 x14ac:dyDescent="0.25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 x14ac:dyDescent="0.25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 x14ac:dyDescent="0.25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 x14ac:dyDescent="0.25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 x14ac:dyDescent="0.25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 x14ac:dyDescent="0.25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 x14ac:dyDescent="0.25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 x14ac:dyDescent="0.25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 x14ac:dyDescent="0.25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 x14ac:dyDescent="0.25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 x14ac:dyDescent="0.25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 x14ac:dyDescent="0.25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 x14ac:dyDescent="0.25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 x14ac:dyDescent="0.25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 x14ac:dyDescent="0.25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 x14ac:dyDescent="0.25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 x14ac:dyDescent="0.25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 x14ac:dyDescent="0.25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 x14ac:dyDescent="0.25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 x14ac:dyDescent="0.25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 x14ac:dyDescent="0.25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 x14ac:dyDescent="0.25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 x14ac:dyDescent="0.25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 x14ac:dyDescent="0.25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 x14ac:dyDescent="0.25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 x14ac:dyDescent="0.25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 x14ac:dyDescent="0.25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 x14ac:dyDescent="0.25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 x14ac:dyDescent="0.25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 x14ac:dyDescent="0.25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 x14ac:dyDescent="0.25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 x14ac:dyDescent="0.25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 x14ac:dyDescent="0.25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 x14ac:dyDescent="0.25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 x14ac:dyDescent="0.25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 x14ac:dyDescent="0.25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 x14ac:dyDescent="0.25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 x14ac:dyDescent="0.25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 x14ac:dyDescent="0.25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 x14ac:dyDescent="0.25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 x14ac:dyDescent="0.25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 x14ac:dyDescent="0.25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 x14ac:dyDescent="0.25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 x14ac:dyDescent="0.25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 x14ac:dyDescent="0.25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 x14ac:dyDescent="0.25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 x14ac:dyDescent="0.25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 x14ac:dyDescent="0.25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 x14ac:dyDescent="0.25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 x14ac:dyDescent="0.25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 x14ac:dyDescent="0.25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 x14ac:dyDescent="0.25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 x14ac:dyDescent="0.25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 x14ac:dyDescent="0.25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 x14ac:dyDescent="0.25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 x14ac:dyDescent="0.25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 x14ac:dyDescent="0.25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 x14ac:dyDescent="0.25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 x14ac:dyDescent="0.25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 x14ac:dyDescent="0.25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 x14ac:dyDescent="0.25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 x14ac:dyDescent="0.25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 x14ac:dyDescent="0.25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 x14ac:dyDescent="0.25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 x14ac:dyDescent="0.25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 x14ac:dyDescent="0.25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 x14ac:dyDescent="0.25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 x14ac:dyDescent="0.25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 x14ac:dyDescent="0.25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 x14ac:dyDescent="0.25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 x14ac:dyDescent="0.25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 x14ac:dyDescent="0.25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 x14ac:dyDescent="0.25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 x14ac:dyDescent="0.25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 x14ac:dyDescent="0.25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 x14ac:dyDescent="0.25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 x14ac:dyDescent="0.25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 x14ac:dyDescent="0.25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 x14ac:dyDescent="0.25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 x14ac:dyDescent="0.25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 x14ac:dyDescent="0.25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 x14ac:dyDescent="0.25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 x14ac:dyDescent="0.25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 x14ac:dyDescent="0.25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 x14ac:dyDescent="0.25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 x14ac:dyDescent="0.25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 x14ac:dyDescent="0.25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 x14ac:dyDescent="0.25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 x14ac:dyDescent="0.25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 x14ac:dyDescent="0.25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 x14ac:dyDescent="0.25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 x14ac:dyDescent="0.25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 x14ac:dyDescent="0.25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 x14ac:dyDescent="0.25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 x14ac:dyDescent="0.25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 x14ac:dyDescent="0.25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 x14ac:dyDescent="0.25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 x14ac:dyDescent="0.25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 x14ac:dyDescent="0.25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 x14ac:dyDescent="0.25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 x14ac:dyDescent="0.25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 x14ac:dyDescent="0.25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 x14ac:dyDescent="0.25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 x14ac:dyDescent="0.25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 x14ac:dyDescent="0.25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 x14ac:dyDescent="0.25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 x14ac:dyDescent="0.25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 x14ac:dyDescent="0.25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 x14ac:dyDescent="0.25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 x14ac:dyDescent="0.25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 x14ac:dyDescent="0.25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 x14ac:dyDescent="0.25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 x14ac:dyDescent="0.25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 x14ac:dyDescent="0.25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 x14ac:dyDescent="0.25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 x14ac:dyDescent="0.25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 x14ac:dyDescent="0.25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 x14ac:dyDescent="0.25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 x14ac:dyDescent="0.25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 x14ac:dyDescent="0.25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 x14ac:dyDescent="0.25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 x14ac:dyDescent="0.25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 x14ac:dyDescent="0.25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 x14ac:dyDescent="0.25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 x14ac:dyDescent="0.25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 x14ac:dyDescent="0.25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 x14ac:dyDescent="0.25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 x14ac:dyDescent="0.25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 x14ac:dyDescent="0.25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 x14ac:dyDescent="0.25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 x14ac:dyDescent="0.25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 x14ac:dyDescent="0.25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 x14ac:dyDescent="0.25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 x14ac:dyDescent="0.25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 x14ac:dyDescent="0.25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 x14ac:dyDescent="0.25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 x14ac:dyDescent="0.25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 x14ac:dyDescent="0.25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 x14ac:dyDescent="0.25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 x14ac:dyDescent="0.25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 x14ac:dyDescent="0.25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 x14ac:dyDescent="0.25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 x14ac:dyDescent="0.25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 x14ac:dyDescent="0.25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 x14ac:dyDescent="0.25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 x14ac:dyDescent="0.25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 x14ac:dyDescent="0.25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 x14ac:dyDescent="0.25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 x14ac:dyDescent="0.25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 x14ac:dyDescent="0.25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 x14ac:dyDescent="0.25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 x14ac:dyDescent="0.25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 x14ac:dyDescent="0.25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 x14ac:dyDescent="0.25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 x14ac:dyDescent="0.25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 x14ac:dyDescent="0.25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 x14ac:dyDescent="0.25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 x14ac:dyDescent="0.25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 x14ac:dyDescent="0.25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 x14ac:dyDescent="0.25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 x14ac:dyDescent="0.25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 x14ac:dyDescent="0.25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 x14ac:dyDescent="0.25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 x14ac:dyDescent="0.25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 x14ac:dyDescent="0.25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 x14ac:dyDescent="0.25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 x14ac:dyDescent="0.25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 x14ac:dyDescent="0.25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 x14ac:dyDescent="0.25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 x14ac:dyDescent="0.25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 x14ac:dyDescent="0.25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 x14ac:dyDescent="0.25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 x14ac:dyDescent="0.25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 x14ac:dyDescent="0.25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 x14ac:dyDescent="0.25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 x14ac:dyDescent="0.25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 x14ac:dyDescent="0.25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 x14ac:dyDescent="0.25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 x14ac:dyDescent="0.25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 x14ac:dyDescent="0.25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 x14ac:dyDescent="0.25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 x14ac:dyDescent="0.25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 x14ac:dyDescent="0.25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 x14ac:dyDescent="0.25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 x14ac:dyDescent="0.25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 x14ac:dyDescent="0.25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 x14ac:dyDescent="0.25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 x14ac:dyDescent="0.25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 x14ac:dyDescent="0.25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 x14ac:dyDescent="0.25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 x14ac:dyDescent="0.25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 x14ac:dyDescent="0.25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 x14ac:dyDescent="0.25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 x14ac:dyDescent="0.25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 x14ac:dyDescent="0.25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 x14ac:dyDescent="0.25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 x14ac:dyDescent="0.25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 x14ac:dyDescent="0.25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 x14ac:dyDescent="0.25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 x14ac:dyDescent="0.25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 x14ac:dyDescent="0.25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 x14ac:dyDescent="0.25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 x14ac:dyDescent="0.25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 x14ac:dyDescent="0.25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 x14ac:dyDescent="0.25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 x14ac:dyDescent="0.25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 x14ac:dyDescent="0.25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 x14ac:dyDescent="0.25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 x14ac:dyDescent="0.25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 x14ac:dyDescent="0.25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 x14ac:dyDescent="0.25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 x14ac:dyDescent="0.25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 x14ac:dyDescent="0.25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 x14ac:dyDescent="0.25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 x14ac:dyDescent="0.25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 x14ac:dyDescent="0.25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 x14ac:dyDescent="0.25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 x14ac:dyDescent="0.25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 x14ac:dyDescent="0.25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 x14ac:dyDescent="0.25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 x14ac:dyDescent="0.25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 x14ac:dyDescent="0.25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 x14ac:dyDescent="0.25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 x14ac:dyDescent="0.25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 x14ac:dyDescent="0.25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 x14ac:dyDescent="0.25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 x14ac:dyDescent="0.25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 x14ac:dyDescent="0.25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 x14ac:dyDescent="0.25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 x14ac:dyDescent="0.25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 x14ac:dyDescent="0.25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 x14ac:dyDescent="0.25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 x14ac:dyDescent="0.25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 x14ac:dyDescent="0.25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 x14ac:dyDescent="0.25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 x14ac:dyDescent="0.25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 x14ac:dyDescent="0.25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 x14ac:dyDescent="0.25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 x14ac:dyDescent="0.25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 x14ac:dyDescent="0.25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 x14ac:dyDescent="0.25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 x14ac:dyDescent="0.25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 x14ac:dyDescent="0.25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 x14ac:dyDescent="0.25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 x14ac:dyDescent="0.25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 x14ac:dyDescent="0.25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 x14ac:dyDescent="0.25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 x14ac:dyDescent="0.25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 x14ac:dyDescent="0.25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 x14ac:dyDescent="0.25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 x14ac:dyDescent="0.25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 x14ac:dyDescent="0.25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 x14ac:dyDescent="0.25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 x14ac:dyDescent="0.25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 x14ac:dyDescent="0.25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 x14ac:dyDescent="0.25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 x14ac:dyDescent="0.25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 x14ac:dyDescent="0.25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 x14ac:dyDescent="0.25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 x14ac:dyDescent="0.25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 x14ac:dyDescent="0.25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 x14ac:dyDescent="0.25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 x14ac:dyDescent="0.25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 x14ac:dyDescent="0.25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 x14ac:dyDescent="0.25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 x14ac:dyDescent="0.25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 x14ac:dyDescent="0.25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 x14ac:dyDescent="0.25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 x14ac:dyDescent="0.25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 x14ac:dyDescent="0.25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 x14ac:dyDescent="0.25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 x14ac:dyDescent="0.25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 x14ac:dyDescent="0.25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 x14ac:dyDescent="0.25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 x14ac:dyDescent="0.25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 x14ac:dyDescent="0.25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 x14ac:dyDescent="0.25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 x14ac:dyDescent="0.25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 x14ac:dyDescent="0.25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 x14ac:dyDescent="0.25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 x14ac:dyDescent="0.25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 x14ac:dyDescent="0.25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 x14ac:dyDescent="0.25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 x14ac:dyDescent="0.25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 x14ac:dyDescent="0.25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 x14ac:dyDescent="0.25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 x14ac:dyDescent="0.25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 x14ac:dyDescent="0.25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 x14ac:dyDescent="0.25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 x14ac:dyDescent="0.25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 x14ac:dyDescent="0.25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 x14ac:dyDescent="0.25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 x14ac:dyDescent="0.25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 x14ac:dyDescent="0.25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 x14ac:dyDescent="0.25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 x14ac:dyDescent="0.25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 x14ac:dyDescent="0.25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 x14ac:dyDescent="0.25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 x14ac:dyDescent="0.25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 x14ac:dyDescent="0.25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 x14ac:dyDescent="0.25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 x14ac:dyDescent="0.25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 x14ac:dyDescent="0.25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 x14ac:dyDescent="0.25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 x14ac:dyDescent="0.25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 x14ac:dyDescent="0.25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 x14ac:dyDescent="0.25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 x14ac:dyDescent="0.25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 x14ac:dyDescent="0.25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 x14ac:dyDescent="0.25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 x14ac:dyDescent="0.25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 x14ac:dyDescent="0.25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 x14ac:dyDescent="0.25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 x14ac:dyDescent="0.25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 x14ac:dyDescent="0.25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 x14ac:dyDescent="0.25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 x14ac:dyDescent="0.25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 x14ac:dyDescent="0.25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 x14ac:dyDescent="0.25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 x14ac:dyDescent="0.25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 x14ac:dyDescent="0.25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 x14ac:dyDescent="0.25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 x14ac:dyDescent="0.25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 x14ac:dyDescent="0.25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 x14ac:dyDescent="0.25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 x14ac:dyDescent="0.25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 x14ac:dyDescent="0.25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 x14ac:dyDescent="0.25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 x14ac:dyDescent="0.25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 x14ac:dyDescent="0.25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 x14ac:dyDescent="0.25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 x14ac:dyDescent="0.25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 x14ac:dyDescent="0.25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 x14ac:dyDescent="0.25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 x14ac:dyDescent="0.25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 x14ac:dyDescent="0.25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 x14ac:dyDescent="0.25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 x14ac:dyDescent="0.25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 x14ac:dyDescent="0.25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 x14ac:dyDescent="0.25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 x14ac:dyDescent="0.25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 x14ac:dyDescent="0.25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 x14ac:dyDescent="0.25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 x14ac:dyDescent="0.25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 x14ac:dyDescent="0.25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 x14ac:dyDescent="0.25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 x14ac:dyDescent="0.25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 x14ac:dyDescent="0.25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 x14ac:dyDescent="0.25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 x14ac:dyDescent="0.25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 x14ac:dyDescent="0.25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 x14ac:dyDescent="0.25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 x14ac:dyDescent="0.25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 x14ac:dyDescent="0.25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 x14ac:dyDescent="0.25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 x14ac:dyDescent="0.25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 x14ac:dyDescent="0.25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 x14ac:dyDescent="0.25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 x14ac:dyDescent="0.25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 x14ac:dyDescent="0.25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 x14ac:dyDescent="0.25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 x14ac:dyDescent="0.25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 x14ac:dyDescent="0.25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 x14ac:dyDescent="0.25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 x14ac:dyDescent="0.25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 x14ac:dyDescent="0.25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 x14ac:dyDescent="0.25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 x14ac:dyDescent="0.25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 x14ac:dyDescent="0.25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 x14ac:dyDescent="0.25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 x14ac:dyDescent="0.25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 x14ac:dyDescent="0.25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 x14ac:dyDescent="0.25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 x14ac:dyDescent="0.25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 x14ac:dyDescent="0.25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 x14ac:dyDescent="0.25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 x14ac:dyDescent="0.25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 x14ac:dyDescent="0.25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 x14ac:dyDescent="0.25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 x14ac:dyDescent="0.25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 x14ac:dyDescent="0.25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 x14ac:dyDescent="0.25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 x14ac:dyDescent="0.25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 x14ac:dyDescent="0.25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 x14ac:dyDescent="0.25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 x14ac:dyDescent="0.25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 x14ac:dyDescent="0.25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 x14ac:dyDescent="0.25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 x14ac:dyDescent="0.25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 x14ac:dyDescent="0.25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 x14ac:dyDescent="0.25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 x14ac:dyDescent="0.25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 x14ac:dyDescent="0.25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 x14ac:dyDescent="0.25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 x14ac:dyDescent="0.25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 x14ac:dyDescent="0.25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 x14ac:dyDescent="0.25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 x14ac:dyDescent="0.25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 x14ac:dyDescent="0.25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 x14ac:dyDescent="0.25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 x14ac:dyDescent="0.25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 x14ac:dyDescent="0.25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 x14ac:dyDescent="0.25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 x14ac:dyDescent="0.25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 x14ac:dyDescent="0.25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 x14ac:dyDescent="0.25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 x14ac:dyDescent="0.25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 x14ac:dyDescent="0.25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 x14ac:dyDescent="0.25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 x14ac:dyDescent="0.25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 x14ac:dyDescent="0.25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 x14ac:dyDescent="0.25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 x14ac:dyDescent="0.25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 x14ac:dyDescent="0.25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 x14ac:dyDescent="0.25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 x14ac:dyDescent="0.25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 x14ac:dyDescent="0.25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 x14ac:dyDescent="0.25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 x14ac:dyDescent="0.25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 x14ac:dyDescent="0.25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 x14ac:dyDescent="0.25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 x14ac:dyDescent="0.25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 x14ac:dyDescent="0.25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 x14ac:dyDescent="0.25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 x14ac:dyDescent="0.25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 x14ac:dyDescent="0.25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 x14ac:dyDescent="0.25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 x14ac:dyDescent="0.25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 x14ac:dyDescent="0.25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 x14ac:dyDescent="0.25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 x14ac:dyDescent="0.25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 x14ac:dyDescent="0.25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 x14ac:dyDescent="0.25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 x14ac:dyDescent="0.25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 x14ac:dyDescent="0.25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 x14ac:dyDescent="0.25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 x14ac:dyDescent="0.25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 x14ac:dyDescent="0.25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 x14ac:dyDescent="0.25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 x14ac:dyDescent="0.25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 x14ac:dyDescent="0.25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 x14ac:dyDescent="0.25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 x14ac:dyDescent="0.25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 x14ac:dyDescent="0.25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 x14ac:dyDescent="0.25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 x14ac:dyDescent="0.25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 x14ac:dyDescent="0.25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 x14ac:dyDescent="0.25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 x14ac:dyDescent="0.25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 x14ac:dyDescent="0.25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 x14ac:dyDescent="0.25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 x14ac:dyDescent="0.25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 x14ac:dyDescent="0.25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 x14ac:dyDescent="0.25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 x14ac:dyDescent="0.25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 x14ac:dyDescent="0.25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 x14ac:dyDescent="0.25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 x14ac:dyDescent="0.25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 x14ac:dyDescent="0.25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 x14ac:dyDescent="0.25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 x14ac:dyDescent="0.25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 x14ac:dyDescent="0.25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 x14ac:dyDescent="0.25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 x14ac:dyDescent="0.25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 x14ac:dyDescent="0.25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 x14ac:dyDescent="0.25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 x14ac:dyDescent="0.25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 x14ac:dyDescent="0.25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 x14ac:dyDescent="0.25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 x14ac:dyDescent="0.25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 x14ac:dyDescent="0.25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 x14ac:dyDescent="0.25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 x14ac:dyDescent="0.25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 x14ac:dyDescent="0.25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 x14ac:dyDescent="0.25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 x14ac:dyDescent="0.25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 x14ac:dyDescent="0.25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 x14ac:dyDescent="0.25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 x14ac:dyDescent="0.25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 x14ac:dyDescent="0.25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 x14ac:dyDescent="0.25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 x14ac:dyDescent="0.25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 x14ac:dyDescent="0.25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 x14ac:dyDescent="0.25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 x14ac:dyDescent="0.25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 x14ac:dyDescent="0.25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 x14ac:dyDescent="0.25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 x14ac:dyDescent="0.25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 x14ac:dyDescent="0.25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 x14ac:dyDescent="0.25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 x14ac:dyDescent="0.25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 x14ac:dyDescent="0.25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 x14ac:dyDescent="0.25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 x14ac:dyDescent="0.25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 x14ac:dyDescent="0.25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 x14ac:dyDescent="0.25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 x14ac:dyDescent="0.25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 x14ac:dyDescent="0.25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 x14ac:dyDescent="0.25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 x14ac:dyDescent="0.25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 x14ac:dyDescent="0.25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 x14ac:dyDescent="0.25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 x14ac:dyDescent="0.25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 x14ac:dyDescent="0.25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 x14ac:dyDescent="0.25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 x14ac:dyDescent="0.25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 x14ac:dyDescent="0.25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 x14ac:dyDescent="0.25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 x14ac:dyDescent="0.25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 x14ac:dyDescent="0.25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 x14ac:dyDescent="0.25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 x14ac:dyDescent="0.25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 x14ac:dyDescent="0.25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 x14ac:dyDescent="0.25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 x14ac:dyDescent="0.25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 x14ac:dyDescent="0.25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 x14ac:dyDescent="0.25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 x14ac:dyDescent="0.25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 x14ac:dyDescent="0.25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 x14ac:dyDescent="0.25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 x14ac:dyDescent="0.25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 x14ac:dyDescent="0.25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 x14ac:dyDescent="0.25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 x14ac:dyDescent="0.25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 x14ac:dyDescent="0.25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 x14ac:dyDescent="0.25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 x14ac:dyDescent="0.25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 x14ac:dyDescent="0.25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 x14ac:dyDescent="0.25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 x14ac:dyDescent="0.25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 x14ac:dyDescent="0.25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 x14ac:dyDescent="0.25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 x14ac:dyDescent="0.25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 x14ac:dyDescent="0.25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 x14ac:dyDescent="0.25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 x14ac:dyDescent="0.25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 x14ac:dyDescent="0.25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 x14ac:dyDescent="0.25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 x14ac:dyDescent="0.25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 x14ac:dyDescent="0.25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 x14ac:dyDescent="0.25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 x14ac:dyDescent="0.25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 x14ac:dyDescent="0.25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 x14ac:dyDescent="0.25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 x14ac:dyDescent="0.25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 x14ac:dyDescent="0.25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 x14ac:dyDescent="0.25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 x14ac:dyDescent="0.25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 x14ac:dyDescent="0.25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 x14ac:dyDescent="0.25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 x14ac:dyDescent="0.25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 x14ac:dyDescent="0.25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 x14ac:dyDescent="0.25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 x14ac:dyDescent="0.25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 x14ac:dyDescent="0.25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 x14ac:dyDescent="0.25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 x14ac:dyDescent="0.25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 x14ac:dyDescent="0.25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 x14ac:dyDescent="0.25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 x14ac:dyDescent="0.25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 x14ac:dyDescent="0.25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 x14ac:dyDescent="0.25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 x14ac:dyDescent="0.25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 x14ac:dyDescent="0.25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 x14ac:dyDescent="0.25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 x14ac:dyDescent="0.25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 x14ac:dyDescent="0.25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 x14ac:dyDescent="0.25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 x14ac:dyDescent="0.25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 x14ac:dyDescent="0.25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 x14ac:dyDescent="0.25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 x14ac:dyDescent="0.25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 x14ac:dyDescent="0.25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 x14ac:dyDescent="0.25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 x14ac:dyDescent="0.25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 x14ac:dyDescent="0.25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 x14ac:dyDescent="0.25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 x14ac:dyDescent="0.25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 x14ac:dyDescent="0.25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 x14ac:dyDescent="0.25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 x14ac:dyDescent="0.25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 x14ac:dyDescent="0.25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 x14ac:dyDescent="0.25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 x14ac:dyDescent="0.25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 x14ac:dyDescent="0.25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 x14ac:dyDescent="0.25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 x14ac:dyDescent="0.25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 x14ac:dyDescent="0.25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 x14ac:dyDescent="0.25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 x14ac:dyDescent="0.25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 x14ac:dyDescent="0.25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 x14ac:dyDescent="0.25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 x14ac:dyDescent="0.25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 x14ac:dyDescent="0.25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 x14ac:dyDescent="0.25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 x14ac:dyDescent="0.25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 x14ac:dyDescent="0.25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 x14ac:dyDescent="0.25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 x14ac:dyDescent="0.25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 x14ac:dyDescent="0.25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 x14ac:dyDescent="0.25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 x14ac:dyDescent="0.25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 x14ac:dyDescent="0.25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 x14ac:dyDescent="0.25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 x14ac:dyDescent="0.25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 x14ac:dyDescent="0.25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 x14ac:dyDescent="0.25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 x14ac:dyDescent="0.25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 x14ac:dyDescent="0.25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 x14ac:dyDescent="0.25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 x14ac:dyDescent="0.25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 x14ac:dyDescent="0.25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 x14ac:dyDescent="0.25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 x14ac:dyDescent="0.25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 x14ac:dyDescent="0.25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 x14ac:dyDescent="0.25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 x14ac:dyDescent="0.25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 x14ac:dyDescent="0.25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 x14ac:dyDescent="0.25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 x14ac:dyDescent="0.25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 x14ac:dyDescent="0.25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 x14ac:dyDescent="0.25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 x14ac:dyDescent="0.25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 x14ac:dyDescent="0.25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 x14ac:dyDescent="0.25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 x14ac:dyDescent="0.25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 x14ac:dyDescent="0.25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 x14ac:dyDescent="0.25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 x14ac:dyDescent="0.25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 x14ac:dyDescent="0.25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 x14ac:dyDescent="0.25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 x14ac:dyDescent="0.25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 x14ac:dyDescent="0.25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 x14ac:dyDescent="0.25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 x14ac:dyDescent="0.25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 x14ac:dyDescent="0.25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 x14ac:dyDescent="0.25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 x14ac:dyDescent="0.25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 x14ac:dyDescent="0.25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 x14ac:dyDescent="0.25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 x14ac:dyDescent="0.25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 x14ac:dyDescent="0.25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 x14ac:dyDescent="0.25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 x14ac:dyDescent="0.25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 x14ac:dyDescent="0.25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 x14ac:dyDescent="0.25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 x14ac:dyDescent="0.25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 x14ac:dyDescent="0.25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 x14ac:dyDescent="0.25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 x14ac:dyDescent="0.25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 x14ac:dyDescent="0.25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 x14ac:dyDescent="0.25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 x14ac:dyDescent="0.25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 x14ac:dyDescent="0.25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 x14ac:dyDescent="0.25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 x14ac:dyDescent="0.25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 x14ac:dyDescent="0.25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 x14ac:dyDescent="0.25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 x14ac:dyDescent="0.25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 x14ac:dyDescent="0.25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 x14ac:dyDescent="0.25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 x14ac:dyDescent="0.25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 x14ac:dyDescent="0.25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 x14ac:dyDescent="0.25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 x14ac:dyDescent="0.25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 x14ac:dyDescent="0.25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 x14ac:dyDescent="0.25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 x14ac:dyDescent="0.25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 x14ac:dyDescent="0.25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 x14ac:dyDescent="0.25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 x14ac:dyDescent="0.25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 x14ac:dyDescent="0.25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 x14ac:dyDescent="0.25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 x14ac:dyDescent="0.25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 x14ac:dyDescent="0.25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 x14ac:dyDescent="0.25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 x14ac:dyDescent="0.25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 x14ac:dyDescent="0.25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 x14ac:dyDescent="0.25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 x14ac:dyDescent="0.25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 x14ac:dyDescent="0.25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 x14ac:dyDescent="0.25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 x14ac:dyDescent="0.25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 x14ac:dyDescent="0.25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 x14ac:dyDescent="0.25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 x14ac:dyDescent="0.25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 x14ac:dyDescent="0.25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 x14ac:dyDescent="0.25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 x14ac:dyDescent="0.25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 x14ac:dyDescent="0.25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 x14ac:dyDescent="0.25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 x14ac:dyDescent="0.25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 x14ac:dyDescent="0.25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 x14ac:dyDescent="0.25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 x14ac:dyDescent="0.25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 x14ac:dyDescent="0.25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 x14ac:dyDescent="0.25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 x14ac:dyDescent="0.25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 x14ac:dyDescent="0.25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 x14ac:dyDescent="0.25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 x14ac:dyDescent="0.25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 x14ac:dyDescent="0.25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 x14ac:dyDescent="0.25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 x14ac:dyDescent="0.25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 x14ac:dyDescent="0.25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 x14ac:dyDescent="0.25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 x14ac:dyDescent="0.25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 x14ac:dyDescent="0.25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 x14ac:dyDescent="0.25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 x14ac:dyDescent="0.25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 x14ac:dyDescent="0.25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 x14ac:dyDescent="0.25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 x14ac:dyDescent="0.25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 x14ac:dyDescent="0.25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 x14ac:dyDescent="0.25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 x14ac:dyDescent="0.25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 x14ac:dyDescent="0.25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 x14ac:dyDescent="0.25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 x14ac:dyDescent="0.25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 x14ac:dyDescent="0.25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 x14ac:dyDescent="0.25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 x14ac:dyDescent="0.25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 x14ac:dyDescent="0.25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 x14ac:dyDescent="0.25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 x14ac:dyDescent="0.25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 x14ac:dyDescent="0.25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 x14ac:dyDescent="0.25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 x14ac:dyDescent="0.25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 x14ac:dyDescent="0.25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 x14ac:dyDescent="0.25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 x14ac:dyDescent="0.25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 x14ac:dyDescent="0.25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 x14ac:dyDescent="0.25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 x14ac:dyDescent="0.25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 x14ac:dyDescent="0.25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 x14ac:dyDescent="0.25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 x14ac:dyDescent="0.25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 x14ac:dyDescent="0.25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 x14ac:dyDescent="0.25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 x14ac:dyDescent="0.25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 x14ac:dyDescent="0.25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 x14ac:dyDescent="0.25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 x14ac:dyDescent="0.25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 x14ac:dyDescent="0.25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 x14ac:dyDescent="0.25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 x14ac:dyDescent="0.25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 x14ac:dyDescent="0.25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 x14ac:dyDescent="0.25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3">
    <mergeCell ref="G6:H6"/>
    <mergeCell ref="G12:H12"/>
    <mergeCell ref="G18:H18"/>
    <mergeCell ref="G24:H24"/>
    <mergeCell ref="E30:G31"/>
    <mergeCell ref="H30:I31"/>
    <mergeCell ref="F19:H19"/>
    <mergeCell ref="I20:I23"/>
    <mergeCell ref="G21:H21"/>
    <mergeCell ref="F22:F23"/>
    <mergeCell ref="G22:H22"/>
    <mergeCell ref="G23:H23"/>
    <mergeCell ref="F20:F21"/>
    <mergeCell ref="G20:H20"/>
    <mergeCell ref="I14:I17"/>
    <mergeCell ref="G15:H15"/>
    <mergeCell ref="F16:F17"/>
    <mergeCell ref="G16:H16"/>
    <mergeCell ref="G17:H17"/>
    <mergeCell ref="E16:E17"/>
    <mergeCell ref="A18:E18"/>
    <mergeCell ref="A16:A17"/>
    <mergeCell ref="C20:C21"/>
    <mergeCell ref="D20:D21"/>
    <mergeCell ref="E20:E21"/>
    <mergeCell ref="B16:B17"/>
    <mergeCell ref="C16:C17"/>
    <mergeCell ref="D16:D17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B20:B21"/>
    <mergeCell ref="D5:I5"/>
    <mergeCell ref="D8:D9"/>
    <mergeCell ref="E8:E9"/>
    <mergeCell ref="A5:C5"/>
    <mergeCell ref="A6:E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A1:I1"/>
    <mergeCell ref="A2:I2"/>
    <mergeCell ref="A3:C3"/>
    <mergeCell ref="D3:I3"/>
    <mergeCell ref="A4:C4"/>
    <mergeCell ref="D4:I4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3:H13"/>
    <mergeCell ref="G14:H14"/>
    <mergeCell ref="C28:C29"/>
    <mergeCell ref="D28:D29"/>
    <mergeCell ref="A30:D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&amp;LPKKK/HMS/003A/003B/003C/003D&amp;R1-April-2024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FormTitan</vt:lpstr>
      <vt:lpstr>FormGH</vt:lpstr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2024-10-21T08:37:14Z</cp:lastPrinted>
  <dcterms:created xsi:type="dcterms:W3CDTF">2006-09-16T00:00:00Z</dcterms:created>
  <dcterms:modified xsi:type="dcterms:W3CDTF">2024-10-21T08:37:33Z</dcterms:modified>
</cp:coreProperties>
</file>