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uqmanul\Desktop\"/>
    </mc:Choice>
  </mc:AlternateContent>
  <bookViews>
    <workbookView xWindow="-120" yWindow="-120" windowWidth="29040" windowHeight="15840" activeTab="2"/>
  </bookViews>
  <sheets>
    <sheet name="Sartorius TOP PAN" sheetId="7" r:id="rId1"/>
    <sheet name="Mettler Toledo" sheetId="8" r:id="rId2"/>
    <sheet name="Sartorius" sheetId="9" r:id="rId3"/>
  </sheets>
  <definedNames>
    <definedName name="_xlnm.Print_Area" localSheetId="1">'Mettler Toledo'!$H$3:$L$39</definedName>
    <definedName name="_xlnm.Print_Area" localSheetId="2">Sartorius!$H$3:$L$38</definedName>
    <definedName name="_xlnm.Print_Area" localSheetId="0">'Sartorius TOP PAN'!$A$3:$G$43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72" i="9" l="1"/>
  <c r="S65" i="9"/>
  <c r="S58" i="9"/>
  <c r="S51" i="9"/>
  <c r="S44" i="9"/>
  <c r="S37" i="9"/>
  <c r="S30" i="9"/>
  <c r="S23" i="9"/>
  <c r="S16" i="9"/>
  <c r="S9" i="9"/>
  <c r="S71" i="8"/>
  <c r="S64" i="8"/>
  <c r="S57" i="8"/>
  <c r="S50" i="8"/>
  <c r="S43" i="8"/>
  <c r="S36" i="8"/>
  <c r="S29" i="8"/>
  <c r="S22" i="8"/>
  <c r="S15" i="8"/>
  <c r="S8" i="8"/>
  <c r="S36" i="7"/>
  <c r="S29" i="7"/>
  <c r="S22" i="7" l="1"/>
  <c r="S15" i="7"/>
  <c r="S8" i="7"/>
  <c r="C46" i="9" l="1"/>
  <c r="B78" i="9" s="1"/>
  <c r="C78" i="9" s="1"/>
  <c r="D42" i="9"/>
  <c r="D41" i="9"/>
  <c r="L21" i="9"/>
  <c r="K21" i="9"/>
  <c r="L18" i="9"/>
  <c r="K18" i="9"/>
  <c r="C46" i="8"/>
  <c r="D42" i="8"/>
  <c r="B73" i="8" s="1"/>
  <c r="C73" i="8" s="1"/>
  <c r="D41" i="8"/>
  <c r="L21" i="8"/>
  <c r="K21" i="8"/>
  <c r="L18" i="8"/>
  <c r="K18" i="8"/>
  <c r="B73" i="9" l="1"/>
  <c r="C73" i="9" s="1"/>
  <c r="D80" i="9" s="1"/>
  <c r="B54" i="9"/>
  <c r="D54" i="9" s="1"/>
  <c r="B62" i="8"/>
  <c r="D62" i="8" s="1"/>
  <c r="B78" i="8"/>
  <c r="C78" i="8" s="1"/>
  <c r="D80" i="8" s="1"/>
  <c r="B54" i="8"/>
  <c r="D54" i="8" s="1"/>
  <c r="B62" i="9"/>
  <c r="D62" i="9" s="1"/>
  <c r="C46" i="7"/>
  <c r="D42" i="7"/>
  <c r="B73" i="7" s="1"/>
  <c r="C73" i="7" s="1"/>
  <c r="D41" i="7"/>
  <c r="L21" i="7"/>
  <c r="K21" i="7"/>
  <c r="L18" i="7"/>
  <c r="K18" i="7"/>
  <c r="B62" i="7" l="1"/>
  <c r="D62" i="7" s="1"/>
  <c r="B78" i="7"/>
  <c r="C78" i="7" s="1"/>
  <c r="D80" i="7" s="1"/>
  <c r="B54" i="7"/>
  <c r="D54" i="7" s="1"/>
</calcChain>
</file>

<file path=xl/sharedStrings.xml><?xml version="1.0" encoding="utf-8"?>
<sst xmlns="http://schemas.openxmlformats.org/spreadsheetml/2006/main" count="547" uniqueCount="100">
  <si>
    <t>Name of Analytical Balance :</t>
  </si>
  <si>
    <t>No.</t>
  </si>
  <si>
    <t>Mean:</t>
  </si>
  <si>
    <t>Class of Standard Weight:</t>
  </si>
  <si>
    <t>E2</t>
  </si>
  <si>
    <t xml:space="preserve">REPEATABILITY TEST </t>
  </si>
  <si>
    <t>Asset No. of Standard Weight:</t>
  </si>
  <si>
    <t>Standard Weight Calib. Date:</t>
  </si>
  <si>
    <t>Certificate No:</t>
  </si>
  <si>
    <t>Standard Weight Calib. Due Date:</t>
  </si>
  <si>
    <t>Assessment Against Repeatability Requirement</t>
  </si>
  <si>
    <t>Pass/Fail</t>
  </si>
  <si>
    <t>Repeatibility tolerance</t>
  </si>
  <si>
    <t>2 x SD</t>
  </si>
  <si>
    <t>Smallest Net Weight</t>
  </si>
  <si>
    <t>Desired smallest net weight (g) :</t>
  </si>
  <si>
    <t>Result (%)</t>
  </si>
  <si>
    <t>Class:</t>
  </si>
  <si>
    <t>Asset No.:</t>
  </si>
  <si>
    <t>Calibration date:</t>
  </si>
  <si>
    <t>Calibration due date:</t>
  </si>
  <si>
    <t>Assessment Against Accuracy Requirement</t>
  </si>
  <si>
    <t>&lt;  0.10%</t>
  </si>
  <si>
    <t>Date:</t>
  </si>
  <si>
    <t>Sartorius MSE 225S-100-DU (006-005353)</t>
  </si>
  <si>
    <t>Calculate 0.41d</t>
  </si>
  <si>
    <t>Standard Deviation (SD):</t>
  </si>
  <si>
    <t>Readability of weighing balance (d):</t>
  </si>
  <si>
    <t xml:space="preserve">1) If SD &gt; 0.41d, use SD value </t>
  </si>
  <si>
    <t>1) If SD &lt; 0.41d, use 0.41d value as the SD for the calculation</t>
  </si>
  <si>
    <t>2 x 0.41d</t>
  </si>
  <si>
    <t>MINIMUM WEIGHT CALCULATION</t>
  </si>
  <si>
    <t>By using value SD from Repeatability test</t>
  </si>
  <si>
    <t>Minimum weight formula: 2000 X SD</t>
  </si>
  <si>
    <t>SD</t>
  </si>
  <si>
    <t>Minimum weight (g)</t>
  </si>
  <si>
    <t>SD=0.41d</t>
  </si>
  <si>
    <t>Must be done every month</t>
  </si>
  <si>
    <t>Test Load (g) (maximum load capacity)</t>
  </si>
  <si>
    <t>Test Load (g) (frequent capacity used)</t>
  </si>
  <si>
    <t>Accuracy testing meets the requirement of 0.05%</t>
  </si>
  <si>
    <t>&gt;  0.10%</t>
  </si>
  <si>
    <t>SENSITIVITY CHECK</t>
  </si>
  <si>
    <t>Methodology Development Unit</t>
  </si>
  <si>
    <t>Sartorius MCA3203S-2S00-R (006-000453)</t>
  </si>
  <si>
    <t xml:space="preserve">Carbon Slip </t>
  </si>
  <si>
    <t xml:space="preserve">Analyst: </t>
  </si>
  <si>
    <t>Second Checker:</t>
  </si>
  <si>
    <t>First Checker:</t>
  </si>
  <si>
    <t>Carbon Slip</t>
  </si>
  <si>
    <t>Must be done every 3 months</t>
  </si>
  <si>
    <t>Analyst:</t>
  </si>
  <si>
    <t>PASS</t>
  </si>
  <si>
    <t xml:space="preserve">Calibration Range (g) : </t>
  </si>
  <si>
    <t xml:space="preserve">1.2 - 3200 </t>
  </si>
  <si>
    <t>Maximum Load Capacity (g) :</t>
  </si>
  <si>
    <t>Standard/Test Weight (g) :</t>
  </si>
  <si>
    <t>Conventional Value (g)</t>
  </si>
  <si>
    <t>Display Value (g)</t>
  </si>
  <si>
    <t>Balance:</t>
  </si>
  <si>
    <t>Max. Load Capacity (g):</t>
  </si>
  <si>
    <t>Standard Weight (g):</t>
  </si>
  <si>
    <t>F1</t>
  </si>
  <si>
    <t>0.05 - 200</t>
  </si>
  <si>
    <t>2 and 200</t>
  </si>
  <si>
    <t>Deviation (g)</t>
  </si>
  <si>
    <r>
      <t xml:space="preserve">Tolerance (g), </t>
    </r>
    <r>
      <rPr>
        <b/>
        <sz val="10"/>
        <rFont val="Calibri"/>
        <family val="2"/>
      </rPr>
      <t>≤</t>
    </r>
    <r>
      <rPr>
        <b/>
        <sz val="10"/>
        <rFont val="Arial Narrow"/>
        <family val="2"/>
      </rPr>
      <t xml:space="preserve"> 0.05%</t>
    </r>
  </si>
  <si>
    <t>Mettler Toledo (006-000056)</t>
  </si>
  <si>
    <t>0.02 - 200</t>
  </si>
  <si>
    <t>Accuracy Test</t>
  </si>
  <si>
    <t>006-004872 (KKM/BPFK/H/14/52)</t>
  </si>
  <si>
    <t>006-003632 (KKM/BPFK/H/01/3)</t>
  </si>
  <si>
    <t>F2</t>
  </si>
  <si>
    <t>SST/SA/R/2022E/1325</t>
  </si>
  <si>
    <t xml:space="preserve">Desired smallest net weight: </t>
  </si>
  <si>
    <t>SST/SA/R/2022K/1834</t>
  </si>
  <si>
    <t>Standard Weight Info:</t>
  </si>
  <si>
    <t>JANGAN PRINT PAGE INI</t>
  </si>
  <si>
    <t>MB 2kg</t>
  </si>
  <si>
    <t>MB 100g</t>
  </si>
  <si>
    <t>UPM 100g</t>
  </si>
  <si>
    <t xml:space="preserve">Conventional Value: </t>
  </si>
  <si>
    <t>g</t>
  </si>
  <si>
    <t>SST/SA/R/2022K/1431</t>
  </si>
  <si>
    <t>UPR 100g</t>
  </si>
  <si>
    <t>006-003631 (KKM/BPFK/H/01/3)</t>
  </si>
  <si>
    <t>SST/SA/R/2022E/1324</t>
  </si>
  <si>
    <t>UPR 1kg</t>
  </si>
  <si>
    <t xml:space="preserve">Dikemaskini: </t>
  </si>
  <si>
    <t>UPM 200g (DG2)</t>
  </si>
  <si>
    <t>UPM 200g (DG3)</t>
  </si>
  <si>
    <t>UPM 10g</t>
  </si>
  <si>
    <t>UPM 2g (C17)</t>
  </si>
  <si>
    <t>UPM 2g (C18)</t>
  </si>
  <si>
    <t>UPR 200g(.)</t>
  </si>
  <si>
    <t>UPR 200g</t>
  </si>
  <si>
    <t>UPR 10g</t>
  </si>
  <si>
    <t>UPR 2g(.)</t>
  </si>
  <si>
    <t>UPR 2g</t>
  </si>
  <si>
    <t>006-004828 (KKM/BPFK/H/11/62)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</si>
</sst>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000"/>
    <numFmt numFmtId="165" formatCode="0.0000000000"/>
    <numFmt numFmtId="166" formatCode="0.00000000"/>
    <numFmt numFmtId="167" formatCode="0.000000"/>
    <numFmt numFmtId="168" formatCode="0.0000"/>
    <numFmt numFmtId="169" formatCode="0.000"/>
    <numFmt numFmtId="170" formatCode="[$-409]d\-mmm\-yy;@"/>
    <numFmt numFmtId="171" formatCode="0.0000000"/>
  </numFmts>
  <fonts count="18" x14ac:knownFonts="1">
    <font>
      <sz val="10"/>
      <name val="Arial"/>
    </font>
    <font>
      <b/>
      <sz val="14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b/>
      <sz val="10"/>
      <name val="Calibri"/>
      <family val="2"/>
    </font>
    <font>
      <b/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i/>
      <sz val="10"/>
      <name val="Arial Narrow"/>
      <family val="2"/>
    </font>
    <font>
      <sz val="10"/>
      <name val="Arial"/>
      <family val="2"/>
    </font>
    <font>
      <sz val="12"/>
      <name val="Arial Narrow"/>
      <family val="2"/>
    </font>
    <font>
      <sz val="11"/>
      <name val="Arial"/>
      <family val="2"/>
    </font>
    <font>
      <sz val="10"/>
      <color rgb="FFFF0000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name val="Arial"/>
      <family val="2"/>
    </font>
    <font>
      <u/>
      <sz val="1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center"/>
    </xf>
    <xf numFmtId="0" fontId="6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10" fontId="7" fillId="0" borderId="3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9" fillId="0" borderId="0" xfId="0" applyFont="1"/>
    <xf numFmtId="166" fontId="7" fillId="0" borderId="3" xfId="0" applyNumberFormat="1" applyFont="1" applyBorder="1" applyAlignment="1">
      <alignment horizontal="center"/>
    </xf>
    <xf numFmtId="168" fontId="8" fillId="0" borderId="0" xfId="0" applyNumberFormat="1" applyFont="1" applyAlignment="1">
      <alignment horizontal="left"/>
    </xf>
    <xf numFmtId="167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8" fontId="2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Alignment="1">
      <alignment horizontal="right"/>
    </xf>
    <xf numFmtId="165" fontId="2" fillId="0" borderId="0" xfId="0" applyNumberFormat="1" applyFont="1"/>
    <xf numFmtId="165" fontId="13" fillId="0" borderId="0" xfId="0" applyNumberFormat="1" applyFont="1"/>
    <xf numFmtId="0" fontId="3" fillId="0" borderId="2" xfId="0" applyFont="1" applyBorder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 vertical="center" indent="4" readingOrder="1"/>
    </xf>
    <xf numFmtId="0" fontId="15" fillId="0" borderId="0" xfId="0" applyFont="1" applyAlignment="1">
      <alignment horizontal="left" vertical="center" indent="4" readingOrder="1"/>
    </xf>
    <xf numFmtId="0" fontId="15" fillId="0" borderId="0" xfId="0" applyFont="1" applyAlignment="1">
      <alignment horizontal="right"/>
    </xf>
    <xf numFmtId="0" fontId="12" fillId="0" borderId="0" xfId="0" applyFont="1"/>
    <xf numFmtId="0" fontId="11" fillId="0" borderId="0" xfId="0" applyFont="1"/>
    <xf numFmtId="0" fontId="3" fillId="0" borderId="0" xfId="0" applyFont="1"/>
    <xf numFmtId="167" fontId="2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center"/>
    </xf>
    <xf numFmtId="14" fontId="2" fillId="0" borderId="0" xfId="0" applyNumberFormat="1" applyFont="1"/>
    <xf numFmtId="168" fontId="2" fillId="0" borderId="1" xfId="0" applyNumberFormat="1" applyFont="1" applyBorder="1"/>
    <xf numFmtId="168" fontId="7" fillId="0" borderId="3" xfId="0" applyNumberFormat="1" applyFont="1" applyBorder="1" applyAlignment="1">
      <alignment horizontal="center"/>
    </xf>
    <xf numFmtId="169" fontId="7" fillId="0" borderId="3" xfId="0" applyNumberFormat="1" applyFont="1" applyBorder="1" applyAlignment="1">
      <alignment horizontal="center"/>
    </xf>
    <xf numFmtId="0" fontId="1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9" fontId="2" fillId="0" borderId="1" xfId="0" applyNumberFormat="1" applyFont="1" applyBorder="1"/>
    <xf numFmtId="171" fontId="2" fillId="0" borderId="1" xfId="0" applyNumberFormat="1" applyFont="1" applyBorder="1"/>
    <xf numFmtId="170" fontId="7" fillId="0" borderId="0" xfId="0" applyNumberFormat="1" applyFont="1"/>
    <xf numFmtId="170" fontId="8" fillId="0" borderId="0" xfId="0" applyNumberFormat="1" applyFont="1"/>
    <xf numFmtId="0" fontId="8" fillId="0" borderId="3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8" xfId="0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" xfId="0" applyNumberFormat="1" applyFont="1" applyBorder="1"/>
    <xf numFmtId="164" fontId="7" fillId="0" borderId="3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9" fontId="7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7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4" borderId="0" xfId="0" applyFont="1" applyFill="1"/>
    <xf numFmtId="0" fontId="0" fillId="4" borderId="0" xfId="0" applyFill="1"/>
    <xf numFmtId="0" fontId="0" fillId="0" borderId="7" xfId="0" applyBorder="1"/>
    <xf numFmtId="0" fontId="16" fillId="0" borderId="0" xfId="0" applyFont="1"/>
    <xf numFmtId="169" fontId="0" fillId="0" borderId="0" xfId="0" applyNumberFormat="1"/>
    <xf numFmtId="14" fontId="16" fillId="0" borderId="0" xfId="0" applyNumberFormat="1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0" xfId="0" applyNumberFormat="1"/>
    <xf numFmtId="167" fontId="0" fillId="0" borderId="0" xfId="0" applyNumberForma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2" fillId="0" borderId="0" xfId="0" applyFont="1"/>
    <xf numFmtId="0" fontId="4" fillId="0" borderId="0" xfId="0" applyFont="1"/>
    <xf numFmtId="14" fontId="4" fillId="0" borderId="0" xfId="0" applyNumberFormat="1" applyFont="1" applyAlignment="1">
      <alignment horizontal="left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169" fontId="7" fillId="0" borderId="5" xfId="0" applyNumberFormat="1" applyFont="1" applyBorder="1" applyAlignment="1">
      <alignment horizontal="center" vertical="center"/>
    </xf>
    <xf numFmtId="169" fontId="7" fillId="0" borderId="6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right"/>
    </xf>
    <xf numFmtId="0" fontId="17" fillId="0" borderId="0" xfId="0" applyFont="1" applyAlignment="1">
      <alignment horizontal="center"/>
    </xf>
    <xf numFmtId="15" fontId="8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right" wrapText="1"/>
    </xf>
    <xf numFmtId="0" fontId="8" fillId="0" borderId="7" xfId="0" applyFont="1" applyBorder="1" applyAlignment="1">
      <alignment horizontal="right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3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2" fontId="7" fillId="0" borderId="5" xfId="0" applyNumberFormat="1" applyFont="1" applyBorder="1" applyAlignment="1">
      <alignment horizontal="center" vertical="center"/>
    </xf>
    <xf numFmtId="2" fontId="7" fillId="0" borderId="6" xfId="0" applyNumberFormat="1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15" fontId="7" fillId="5" borderId="5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/>
    </xf>
    <xf numFmtId="169" fontId="2" fillId="5" borderId="1" xfId="0" applyNumberFormat="1" applyFont="1" applyFill="1" applyBorder="1" applyAlignment="1">
      <alignment horizontal="center"/>
    </xf>
    <xf numFmtId="168" fontId="2" fillId="5" borderId="1" xfId="0" applyNumberFormat="1" applyFont="1" applyFill="1" applyBorder="1" applyAlignment="1">
      <alignment horizontal="center" vertical="center"/>
    </xf>
    <xf numFmtId="169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/>
    <xf numFmtId="14" fontId="4" fillId="5" borderId="1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167" fontId="2" fillId="5" borderId="1" xfId="0" applyNumberFormat="1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1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9"/>
  <sheetViews>
    <sheetView topLeftCell="A4" zoomScale="90" zoomScaleNormal="90" workbookViewId="0">
      <selection activeCell="I11" sqref="I11"/>
    </sheetView>
  </sheetViews>
  <sheetFormatPr defaultColWidth="8.85546875" defaultRowHeight="12.75" x14ac:dyDescent="0.2"/>
  <cols>
    <col min="1" max="1" width="4" customWidth="1"/>
    <col min="2" max="2" width="16.7109375" customWidth="1"/>
    <col min="3" max="3" width="24.42578125" customWidth="1"/>
    <col min="4" max="4" width="20" customWidth="1"/>
    <col min="5" max="5" width="8.5703125" customWidth="1"/>
    <col min="7" max="7" width="3.85546875" customWidth="1"/>
    <col min="8" max="8" width="20.5703125" customWidth="1"/>
    <col min="9" max="9" width="23" customWidth="1"/>
    <col min="10" max="10" width="14.7109375" customWidth="1"/>
    <col min="11" max="11" width="10.28515625" customWidth="1"/>
    <col min="12" max="12" width="25.28515625" customWidth="1"/>
    <col min="13" max="13" width="2.85546875" customWidth="1"/>
    <col min="14" max="14" width="3.5703125" customWidth="1"/>
    <col min="16" max="16" width="10.140625" customWidth="1"/>
    <col min="18" max="18" width="10.5703125" customWidth="1"/>
    <col min="19" max="19" width="12.7109375" customWidth="1"/>
  </cols>
  <sheetData>
    <row r="1" spans="1:21" x14ac:dyDescent="0.2">
      <c r="A1" s="39" t="s">
        <v>50</v>
      </c>
      <c r="H1" t="s">
        <v>37</v>
      </c>
    </row>
    <row r="2" spans="1:21" ht="2.25" customHeight="1" thickBot="1" x14ac:dyDescent="0.25"/>
    <row r="3" spans="1:21" ht="18" x14ac:dyDescent="0.25">
      <c r="A3" s="106" t="s">
        <v>43</v>
      </c>
      <c r="B3" s="106"/>
      <c r="C3" s="106"/>
      <c r="D3" s="106"/>
      <c r="E3" s="106"/>
      <c r="F3" s="106"/>
      <c r="G3" s="106"/>
      <c r="H3" s="106" t="s">
        <v>43</v>
      </c>
      <c r="I3" s="106"/>
      <c r="J3" s="106"/>
      <c r="K3" s="106"/>
      <c r="L3" s="106"/>
      <c r="O3" s="74"/>
      <c r="P3" s="75"/>
      <c r="Q3" s="75"/>
      <c r="R3" s="75"/>
      <c r="S3" s="75"/>
      <c r="T3" s="75"/>
      <c r="U3" s="76"/>
    </row>
    <row r="4" spans="1:21" ht="15.75" x14ac:dyDescent="0.25">
      <c r="A4" s="99" t="s">
        <v>5</v>
      </c>
      <c r="B4" s="99"/>
      <c r="C4" s="99"/>
      <c r="D4" s="99"/>
      <c r="E4" s="99"/>
      <c r="F4" s="99"/>
      <c r="G4" s="35"/>
      <c r="H4" s="99" t="s">
        <v>42</v>
      </c>
      <c r="I4" s="99"/>
      <c r="J4" s="99"/>
      <c r="K4" s="99"/>
      <c r="L4" s="99"/>
      <c r="O4" s="77"/>
      <c r="P4" s="78" t="s">
        <v>77</v>
      </c>
      <c r="Q4" s="78"/>
      <c r="R4" s="79"/>
      <c r="U4" s="80"/>
    </row>
    <row r="5" spans="1:2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77"/>
      <c r="U5" s="80"/>
    </row>
    <row r="6" spans="1:21" ht="17.25" thickBot="1" x14ac:dyDescent="0.35">
      <c r="A6" s="1"/>
      <c r="B6" s="108" t="s">
        <v>0</v>
      </c>
      <c r="C6" s="109"/>
      <c r="D6" s="110" t="s">
        <v>44</v>
      </c>
      <c r="E6" s="111"/>
      <c r="F6" s="8"/>
      <c r="G6" s="1"/>
      <c r="H6" s="17" t="s">
        <v>69</v>
      </c>
      <c r="I6" s="17"/>
      <c r="J6" s="1"/>
      <c r="K6" s="1"/>
      <c r="L6" s="1"/>
      <c r="O6" s="77"/>
      <c r="P6" s="81" t="s">
        <v>76</v>
      </c>
      <c r="U6" s="80"/>
    </row>
    <row r="7" spans="1:21" ht="12.75" customHeight="1" thickBot="1" x14ac:dyDescent="0.35">
      <c r="A7" s="1"/>
      <c r="B7" s="12"/>
      <c r="C7" s="12"/>
      <c r="D7" s="52"/>
      <c r="E7" s="52"/>
      <c r="F7" s="8"/>
      <c r="G7" s="1"/>
      <c r="H7" s="1"/>
      <c r="I7" s="1"/>
      <c r="J7" s="1"/>
      <c r="K7" s="1"/>
      <c r="L7" s="1"/>
      <c r="O7" s="77"/>
      <c r="P7" s="39"/>
      <c r="U7" s="80"/>
    </row>
    <row r="8" spans="1:21" ht="17.25" thickBot="1" x14ac:dyDescent="0.35">
      <c r="A8" s="1"/>
      <c r="B8" s="90" t="s">
        <v>55</v>
      </c>
      <c r="C8" s="90"/>
      <c r="D8" s="102">
        <v>3200</v>
      </c>
      <c r="E8" s="96"/>
      <c r="F8" s="8"/>
      <c r="G8" s="1"/>
      <c r="H8" s="12" t="s">
        <v>59</v>
      </c>
      <c r="I8" s="1" t="s">
        <v>44</v>
      </c>
      <c r="J8" s="1"/>
      <c r="K8" s="1"/>
      <c r="L8" s="1"/>
      <c r="O8" s="77"/>
      <c r="P8" s="81" t="s">
        <v>78</v>
      </c>
      <c r="Q8" s="39" t="s">
        <v>81</v>
      </c>
      <c r="S8" s="82">
        <f>2000+0.004</f>
        <v>2000.0039999999999</v>
      </c>
      <c r="T8" s="39" t="s">
        <v>82</v>
      </c>
      <c r="U8" s="80"/>
    </row>
    <row r="9" spans="1:21" ht="17.25" thickBot="1" x14ac:dyDescent="0.35">
      <c r="A9" s="1"/>
      <c r="B9" s="12"/>
      <c r="C9" s="12"/>
      <c r="D9" s="52"/>
      <c r="E9" s="52"/>
      <c r="F9" s="8"/>
      <c r="G9" s="1"/>
      <c r="H9" s="12" t="s">
        <v>60</v>
      </c>
      <c r="I9" s="57">
        <v>3200</v>
      </c>
      <c r="J9" s="1"/>
      <c r="K9" s="1"/>
      <c r="L9" s="1"/>
      <c r="O9" s="77"/>
      <c r="P9" s="107" t="s">
        <v>17</v>
      </c>
      <c r="Q9" s="107"/>
      <c r="R9" s="1" t="s">
        <v>72</v>
      </c>
      <c r="U9" s="80"/>
    </row>
    <row r="10" spans="1:21" ht="17.25" thickBot="1" x14ac:dyDescent="0.35">
      <c r="A10" s="1"/>
      <c r="B10" s="112" t="s">
        <v>53</v>
      </c>
      <c r="C10" s="112"/>
      <c r="D10" s="102" t="s">
        <v>54</v>
      </c>
      <c r="E10" s="96"/>
      <c r="F10" s="8"/>
      <c r="G10" s="1"/>
      <c r="H10" s="12" t="s">
        <v>61</v>
      </c>
      <c r="I10" s="128">
        <v>100</v>
      </c>
      <c r="J10" s="129">
        <v>1000</v>
      </c>
      <c r="K10" s="129"/>
      <c r="L10" s="128">
        <v>2000</v>
      </c>
      <c r="O10" s="77"/>
      <c r="P10" s="107" t="s">
        <v>18</v>
      </c>
      <c r="Q10" s="107"/>
      <c r="R10" s="3" t="s">
        <v>99</v>
      </c>
      <c r="U10" s="80"/>
    </row>
    <row r="11" spans="1:21" ht="17.25" thickBot="1" x14ac:dyDescent="0.35">
      <c r="A11" s="1"/>
      <c r="B11" s="12"/>
      <c r="C11" s="12"/>
      <c r="D11" s="52"/>
      <c r="E11" s="52"/>
      <c r="F11" s="8"/>
      <c r="G11" s="1"/>
      <c r="H11" s="8" t="s">
        <v>17</v>
      </c>
      <c r="I11" s="130"/>
      <c r="J11" s="131"/>
      <c r="K11" s="131"/>
      <c r="L11" s="130"/>
      <c r="M11" s="1"/>
      <c r="O11" s="77"/>
      <c r="P11" s="107" t="s">
        <v>19</v>
      </c>
      <c r="Q11" s="107"/>
      <c r="R11" s="66">
        <v>44894</v>
      </c>
      <c r="U11" s="80"/>
    </row>
    <row r="12" spans="1:21" ht="17.25" thickBot="1" x14ac:dyDescent="0.35">
      <c r="A12" s="1"/>
      <c r="B12" s="90" t="s">
        <v>15</v>
      </c>
      <c r="C12" s="90"/>
      <c r="D12" s="100">
        <v>1.2</v>
      </c>
      <c r="E12" s="101"/>
      <c r="F12" s="8"/>
      <c r="G12" s="1"/>
      <c r="H12" s="8" t="s">
        <v>18</v>
      </c>
      <c r="I12" s="132"/>
      <c r="J12" s="133"/>
      <c r="K12" s="133"/>
      <c r="L12" s="132"/>
      <c r="M12" s="1"/>
      <c r="O12" s="77"/>
      <c r="P12" s="107" t="s">
        <v>20</v>
      </c>
      <c r="Q12" s="107"/>
      <c r="R12" s="66">
        <v>45259</v>
      </c>
      <c r="U12" s="80"/>
    </row>
    <row r="13" spans="1:21" ht="17.25" thickBot="1" x14ac:dyDescent="0.35">
      <c r="A13" s="1"/>
      <c r="B13" s="12"/>
      <c r="C13" s="12"/>
      <c r="D13" s="52"/>
      <c r="E13" s="52"/>
      <c r="F13" s="8"/>
      <c r="G13" s="1"/>
      <c r="H13" s="8" t="s">
        <v>19</v>
      </c>
      <c r="I13" s="134"/>
      <c r="J13" s="135"/>
      <c r="K13" s="135"/>
      <c r="L13" s="134"/>
      <c r="M13" s="41"/>
      <c r="O13" s="77"/>
      <c r="P13" s="107" t="s">
        <v>8</v>
      </c>
      <c r="Q13" s="107"/>
      <c r="R13" s="67" t="s">
        <v>75</v>
      </c>
      <c r="U13" s="80"/>
    </row>
    <row r="14" spans="1:21" ht="17.25" thickBot="1" x14ac:dyDescent="0.35">
      <c r="A14" s="1"/>
      <c r="B14" s="90" t="s">
        <v>56</v>
      </c>
      <c r="C14" s="90"/>
      <c r="D14" s="102">
        <v>100</v>
      </c>
      <c r="E14" s="96"/>
      <c r="F14" s="8"/>
      <c r="G14" s="1"/>
      <c r="H14" s="8" t="s">
        <v>20</v>
      </c>
      <c r="I14" s="134"/>
      <c r="J14" s="135"/>
      <c r="K14" s="135"/>
      <c r="L14" s="134"/>
      <c r="M14" s="41"/>
      <c r="O14" s="77"/>
      <c r="U14" s="80"/>
    </row>
    <row r="15" spans="1:21" ht="17.25" thickBot="1" x14ac:dyDescent="0.35">
      <c r="A15" s="1"/>
      <c r="B15" s="13"/>
      <c r="C15" s="13"/>
      <c r="D15" s="52"/>
      <c r="E15" s="52"/>
      <c r="F15" s="8"/>
      <c r="G15" s="1"/>
      <c r="H15" s="8" t="s">
        <v>8</v>
      </c>
      <c r="I15" s="136"/>
      <c r="J15" s="137"/>
      <c r="K15" s="137"/>
      <c r="L15" s="136"/>
      <c r="M15" s="1"/>
      <c r="O15" s="77"/>
      <c r="P15" s="81" t="s">
        <v>79</v>
      </c>
      <c r="Q15" s="39" t="s">
        <v>81</v>
      </c>
      <c r="S15">
        <f>100+0.0003</f>
        <v>100.0003</v>
      </c>
      <c r="T15" s="39" t="s">
        <v>82</v>
      </c>
      <c r="U15" s="80"/>
    </row>
    <row r="16" spans="1:21" ht="17.25" thickBot="1" x14ac:dyDescent="0.35">
      <c r="A16" s="1"/>
      <c r="B16" s="90" t="s">
        <v>3</v>
      </c>
      <c r="C16" s="103"/>
      <c r="D16" s="117"/>
      <c r="E16" s="118"/>
      <c r="F16" s="8"/>
      <c r="G16" s="1"/>
      <c r="O16" s="77"/>
      <c r="P16" s="107" t="s">
        <v>17</v>
      </c>
      <c r="Q16" s="107"/>
      <c r="R16" s="1" t="s">
        <v>72</v>
      </c>
      <c r="U16" s="80"/>
    </row>
    <row r="17" spans="1:21" ht="30" customHeight="1" thickBot="1" x14ac:dyDescent="0.35">
      <c r="A17" s="1"/>
      <c r="B17" s="13"/>
      <c r="C17" s="13"/>
      <c r="D17" s="53"/>
      <c r="E17" s="53"/>
      <c r="F17" s="8"/>
      <c r="G17" s="1"/>
      <c r="H17" s="58" t="s">
        <v>38</v>
      </c>
      <c r="I17" s="59" t="s">
        <v>57</v>
      </c>
      <c r="J17" s="59" t="s">
        <v>58</v>
      </c>
      <c r="K17" s="59" t="s">
        <v>65</v>
      </c>
      <c r="L17" s="58" t="s">
        <v>66</v>
      </c>
      <c r="O17" s="77"/>
      <c r="P17" s="107" t="s">
        <v>18</v>
      </c>
      <c r="Q17" s="107"/>
      <c r="R17" s="3" t="s">
        <v>99</v>
      </c>
      <c r="U17" s="80"/>
    </row>
    <row r="18" spans="1:21" ht="17.25" thickBot="1" x14ac:dyDescent="0.35">
      <c r="A18" s="1"/>
      <c r="B18" s="13"/>
      <c r="C18" s="13" t="s">
        <v>6</v>
      </c>
      <c r="D18" s="119"/>
      <c r="E18" s="120"/>
      <c r="F18" s="8"/>
      <c r="G18" s="1"/>
      <c r="H18" s="60">
        <v>3000</v>
      </c>
      <c r="I18" s="124"/>
      <c r="J18" s="125"/>
      <c r="K18" s="61">
        <f>J18-I18</f>
        <v>0</v>
      </c>
      <c r="L18" s="61">
        <f>H18*0.05/100</f>
        <v>1.5</v>
      </c>
      <c r="O18" s="77"/>
      <c r="P18" s="107" t="s">
        <v>19</v>
      </c>
      <c r="Q18" s="107"/>
      <c r="R18" s="66">
        <v>44894</v>
      </c>
      <c r="U18" s="80"/>
    </row>
    <row r="19" spans="1:21" ht="17.25" thickBot="1" x14ac:dyDescent="0.35">
      <c r="A19" s="1"/>
      <c r="B19" s="13"/>
      <c r="C19" s="13"/>
      <c r="D19" s="54"/>
      <c r="E19" s="54"/>
      <c r="F19" s="8"/>
      <c r="G19" s="1"/>
      <c r="H19" s="62"/>
      <c r="I19" s="62"/>
      <c r="J19" s="62"/>
      <c r="K19" s="63"/>
      <c r="L19" s="63"/>
      <c r="O19" s="77"/>
      <c r="P19" s="107" t="s">
        <v>20</v>
      </c>
      <c r="Q19" s="107"/>
      <c r="R19" s="66">
        <v>45259</v>
      </c>
      <c r="U19" s="80"/>
    </row>
    <row r="20" spans="1:21" ht="27.75" customHeight="1" thickBot="1" x14ac:dyDescent="0.35">
      <c r="A20" s="1"/>
      <c r="B20" s="13"/>
      <c r="C20" s="13" t="s">
        <v>27</v>
      </c>
      <c r="D20" s="94">
        <v>1E-3</v>
      </c>
      <c r="E20" s="95"/>
      <c r="F20" s="8"/>
      <c r="G20" s="1"/>
      <c r="H20" s="58" t="s">
        <v>39</v>
      </c>
      <c r="I20" s="59" t="s">
        <v>57</v>
      </c>
      <c r="J20" s="59" t="s">
        <v>58</v>
      </c>
      <c r="K20" s="59" t="s">
        <v>65</v>
      </c>
      <c r="L20" s="58" t="s">
        <v>66</v>
      </c>
      <c r="O20" s="77"/>
      <c r="P20" s="107" t="s">
        <v>8</v>
      </c>
      <c r="Q20" s="107"/>
      <c r="R20" s="67" t="s">
        <v>75</v>
      </c>
      <c r="U20" s="80"/>
    </row>
    <row r="21" spans="1:21" ht="16.5" x14ac:dyDescent="0.3">
      <c r="A21" s="1"/>
      <c r="B21" s="13"/>
      <c r="C21" s="13"/>
      <c r="D21" s="54"/>
      <c r="E21" s="54"/>
      <c r="F21" s="8"/>
      <c r="G21" s="1"/>
      <c r="H21" s="2">
        <v>100</v>
      </c>
      <c r="I21" s="126"/>
      <c r="J21" s="123"/>
      <c r="K21" s="5">
        <f>J21-I21</f>
        <v>0</v>
      </c>
      <c r="L21" s="5">
        <f>H21*0.05/100</f>
        <v>0.05</v>
      </c>
      <c r="O21" s="77"/>
      <c r="U21" s="80"/>
    </row>
    <row r="22" spans="1:21" ht="14.25" customHeight="1" thickBot="1" x14ac:dyDescent="0.35">
      <c r="A22" s="1"/>
      <c r="B22" s="13"/>
      <c r="C22" s="13"/>
      <c r="D22" s="52"/>
      <c r="E22" s="52"/>
      <c r="F22" s="8"/>
      <c r="G22" s="1"/>
      <c r="O22" s="77"/>
      <c r="P22" s="81" t="s">
        <v>80</v>
      </c>
      <c r="Q22" s="39" t="s">
        <v>81</v>
      </c>
      <c r="S22">
        <f>100-0.00002</f>
        <v>99.999979999999994</v>
      </c>
      <c r="T22" s="39" t="s">
        <v>82</v>
      </c>
      <c r="U22" s="80"/>
    </row>
    <row r="23" spans="1:21" ht="17.25" thickBot="1" x14ac:dyDescent="0.35">
      <c r="A23" s="1"/>
      <c r="B23" s="90" t="s">
        <v>7</v>
      </c>
      <c r="C23" s="90"/>
      <c r="D23" s="121"/>
      <c r="E23" s="118"/>
      <c r="F23" s="8"/>
      <c r="G23" s="1"/>
      <c r="H23" s="6" t="s">
        <v>21</v>
      </c>
      <c r="O23" s="77"/>
      <c r="P23" s="107" t="s">
        <v>17</v>
      </c>
      <c r="Q23" s="107"/>
      <c r="R23" s="39" t="s">
        <v>4</v>
      </c>
      <c r="U23" s="80"/>
    </row>
    <row r="24" spans="1:21" ht="17.25" thickBot="1" x14ac:dyDescent="0.35">
      <c r="A24" s="1"/>
      <c r="B24" s="13"/>
      <c r="C24" s="13"/>
      <c r="D24" s="53"/>
      <c r="E24" s="53"/>
      <c r="F24" s="8"/>
      <c r="G24" s="1"/>
      <c r="H24" s="1" t="s">
        <v>40</v>
      </c>
      <c r="I24" s="1"/>
      <c r="J24" s="1"/>
      <c r="K24" s="127" t="s">
        <v>52</v>
      </c>
      <c r="O24" s="77"/>
      <c r="P24" s="107" t="s">
        <v>18</v>
      </c>
      <c r="Q24" s="107"/>
      <c r="R24" s="3" t="s">
        <v>70</v>
      </c>
      <c r="U24" s="80"/>
    </row>
    <row r="25" spans="1:21" ht="17.25" thickBot="1" x14ac:dyDescent="0.35">
      <c r="A25" s="1"/>
      <c r="B25" s="90" t="s">
        <v>9</v>
      </c>
      <c r="C25" s="90"/>
      <c r="D25" s="121"/>
      <c r="E25" s="118"/>
      <c r="F25" s="8"/>
      <c r="G25" s="1"/>
      <c r="O25" s="77"/>
      <c r="P25" s="107" t="s">
        <v>19</v>
      </c>
      <c r="Q25" s="107"/>
      <c r="R25" s="66">
        <v>44887</v>
      </c>
      <c r="U25" s="80"/>
    </row>
    <row r="26" spans="1:21" ht="17.25" thickBot="1" x14ac:dyDescent="0.35">
      <c r="A26" s="1"/>
      <c r="B26" s="40"/>
      <c r="C26" s="40"/>
      <c r="D26" s="52"/>
      <c r="E26" s="52"/>
      <c r="F26" s="8"/>
      <c r="G26" s="1"/>
      <c r="H26" s="56" t="s">
        <v>45</v>
      </c>
      <c r="I26" s="12"/>
      <c r="J26" s="12" t="s">
        <v>51</v>
      </c>
      <c r="K26" s="49"/>
      <c r="L26" s="50" t="s">
        <v>23</v>
      </c>
      <c r="O26" s="77"/>
      <c r="P26" s="107" t="s">
        <v>20</v>
      </c>
      <c r="Q26" s="107"/>
      <c r="R26" s="66">
        <v>45252</v>
      </c>
      <c r="U26" s="80"/>
    </row>
    <row r="27" spans="1:21" ht="17.25" thickBot="1" x14ac:dyDescent="0.35">
      <c r="A27" s="1"/>
      <c r="B27" s="90" t="s">
        <v>8</v>
      </c>
      <c r="C27" s="90"/>
      <c r="D27" s="117"/>
      <c r="E27" s="118"/>
      <c r="F27" s="8"/>
      <c r="G27" s="1"/>
      <c r="I27" s="12"/>
      <c r="J27" s="8"/>
      <c r="K27" s="10"/>
      <c r="L27" s="10"/>
      <c r="O27" s="77"/>
      <c r="P27" s="107" t="s">
        <v>8</v>
      </c>
      <c r="Q27" s="107"/>
      <c r="R27" s="3" t="s">
        <v>83</v>
      </c>
      <c r="U27" s="80"/>
    </row>
    <row r="28" spans="1:21" ht="16.5" x14ac:dyDescent="0.3">
      <c r="A28" s="1"/>
      <c r="B28" s="1"/>
      <c r="C28" s="1"/>
      <c r="D28" s="1"/>
      <c r="E28" s="1"/>
      <c r="F28" s="1"/>
      <c r="G28" s="1"/>
      <c r="I28" s="12"/>
      <c r="J28" s="12"/>
      <c r="K28" s="8"/>
      <c r="L28" s="8"/>
      <c r="O28" s="77"/>
      <c r="U28" s="80"/>
    </row>
    <row r="29" spans="1:21" ht="16.5" x14ac:dyDescent="0.3">
      <c r="A29" s="1"/>
      <c r="B29" s="1"/>
      <c r="C29" s="1"/>
      <c r="D29" s="1"/>
      <c r="E29" s="1"/>
      <c r="F29" s="1"/>
      <c r="G29" s="1"/>
      <c r="I29" s="13"/>
      <c r="J29" s="12"/>
      <c r="K29" s="8"/>
      <c r="L29" s="50"/>
      <c r="O29" s="77"/>
      <c r="P29" s="81" t="s">
        <v>84</v>
      </c>
      <c r="Q29" s="39" t="s">
        <v>81</v>
      </c>
      <c r="S29">
        <f>100-0.00004</f>
        <v>99.999960000000002</v>
      </c>
      <c r="T29" s="39" t="s">
        <v>82</v>
      </c>
      <c r="U29" s="80"/>
    </row>
    <row r="30" spans="1:21" ht="15" customHeight="1" x14ac:dyDescent="0.3">
      <c r="A30" s="1"/>
      <c r="B30" s="11" t="s">
        <v>1</v>
      </c>
      <c r="C30" s="11" t="s">
        <v>57</v>
      </c>
      <c r="D30" s="55" t="s">
        <v>58</v>
      </c>
      <c r="E30" s="104" t="s">
        <v>49</v>
      </c>
      <c r="F30" s="104"/>
      <c r="G30" s="1"/>
      <c r="I30" s="12"/>
      <c r="J30" s="12"/>
      <c r="K30" s="8"/>
      <c r="L30" s="50"/>
      <c r="O30" s="77"/>
      <c r="P30" s="107" t="s">
        <v>17</v>
      </c>
      <c r="Q30" s="107"/>
      <c r="R30" s="39" t="s">
        <v>4</v>
      </c>
      <c r="U30" s="80"/>
    </row>
    <row r="31" spans="1:21" ht="15" customHeight="1" x14ac:dyDescent="0.3">
      <c r="A31" s="1"/>
      <c r="B31" s="2">
        <v>1</v>
      </c>
      <c r="C31" s="122"/>
      <c r="D31" s="123"/>
      <c r="E31" s="1"/>
      <c r="F31" s="1"/>
      <c r="G31" s="1"/>
      <c r="J31" s="12" t="s">
        <v>48</v>
      </c>
      <c r="L31" s="50" t="s">
        <v>23</v>
      </c>
      <c r="O31" s="77"/>
      <c r="P31" s="107" t="s">
        <v>18</v>
      </c>
      <c r="Q31" s="107"/>
      <c r="R31" s="3" t="s">
        <v>85</v>
      </c>
      <c r="U31" s="80"/>
    </row>
    <row r="32" spans="1:21" ht="15" customHeight="1" x14ac:dyDescent="0.3">
      <c r="A32" s="1"/>
      <c r="B32" s="2">
        <v>2</v>
      </c>
      <c r="C32" s="122"/>
      <c r="D32" s="123"/>
      <c r="E32" s="1"/>
      <c r="F32" s="1"/>
      <c r="G32" s="1"/>
      <c r="O32" s="77"/>
      <c r="P32" s="107" t="s">
        <v>19</v>
      </c>
      <c r="Q32" s="107"/>
      <c r="R32" s="66">
        <v>44709</v>
      </c>
      <c r="U32" s="80"/>
    </row>
    <row r="33" spans="1:21" ht="15" customHeight="1" x14ac:dyDescent="0.3">
      <c r="A33" s="1"/>
      <c r="B33" s="2">
        <v>3</v>
      </c>
      <c r="C33" s="122"/>
      <c r="D33" s="123"/>
      <c r="E33" s="1"/>
      <c r="F33" s="3"/>
      <c r="G33" s="1"/>
      <c r="J33" s="12"/>
      <c r="L33" s="50"/>
      <c r="O33" s="77"/>
      <c r="P33" s="107" t="s">
        <v>20</v>
      </c>
      <c r="Q33" s="107"/>
      <c r="R33" s="66">
        <v>45074</v>
      </c>
      <c r="U33" s="80"/>
    </row>
    <row r="34" spans="1:21" ht="15" customHeight="1" x14ac:dyDescent="0.3">
      <c r="A34" s="1"/>
      <c r="B34" s="2">
        <v>4</v>
      </c>
      <c r="C34" s="122"/>
      <c r="D34" s="123"/>
      <c r="E34" s="1"/>
      <c r="F34" s="3"/>
      <c r="G34" s="1"/>
      <c r="J34" s="12"/>
      <c r="L34" s="50"/>
      <c r="O34" s="77"/>
      <c r="P34" s="107" t="s">
        <v>8</v>
      </c>
      <c r="Q34" s="107"/>
      <c r="R34" s="3" t="s">
        <v>86</v>
      </c>
      <c r="U34" s="80"/>
    </row>
    <row r="35" spans="1:21" ht="15" customHeight="1" x14ac:dyDescent="0.3">
      <c r="A35" s="1"/>
      <c r="B35" s="2">
        <v>5</v>
      </c>
      <c r="C35" s="122"/>
      <c r="D35" s="123"/>
      <c r="E35" s="1"/>
      <c r="F35" s="3"/>
      <c r="G35" s="1"/>
      <c r="J35" s="12"/>
      <c r="L35" s="50"/>
      <c r="O35" s="77"/>
      <c r="U35" s="80"/>
    </row>
    <row r="36" spans="1:21" ht="15" customHeight="1" x14ac:dyDescent="0.3">
      <c r="A36" s="1"/>
      <c r="B36" s="2">
        <v>6</v>
      </c>
      <c r="C36" s="122"/>
      <c r="D36" s="123"/>
      <c r="E36" s="1"/>
      <c r="F36" s="1"/>
      <c r="G36" s="1"/>
      <c r="J36" s="12" t="s">
        <v>47</v>
      </c>
      <c r="L36" s="50" t="s">
        <v>23</v>
      </c>
      <c r="O36" s="77"/>
      <c r="P36" s="81" t="s">
        <v>87</v>
      </c>
      <c r="Q36" s="39" t="s">
        <v>81</v>
      </c>
      <c r="S36">
        <f>1000+0.0012</f>
        <v>1000.0012</v>
      </c>
      <c r="T36" s="39" t="s">
        <v>82</v>
      </c>
      <c r="U36" s="80"/>
    </row>
    <row r="37" spans="1:21" ht="15" customHeight="1" x14ac:dyDescent="0.3">
      <c r="A37" s="1"/>
      <c r="B37" s="2">
        <v>7</v>
      </c>
      <c r="C37" s="122"/>
      <c r="D37" s="123"/>
      <c r="E37" s="1"/>
      <c r="F37" s="1"/>
      <c r="G37" s="1"/>
      <c r="O37" s="77"/>
      <c r="P37" s="107" t="s">
        <v>17</v>
      </c>
      <c r="Q37" s="107"/>
      <c r="R37" s="91" t="s">
        <v>62</v>
      </c>
      <c r="S37" s="91"/>
      <c r="U37" s="80"/>
    </row>
    <row r="38" spans="1:21" ht="15" customHeight="1" x14ac:dyDescent="0.3">
      <c r="A38" s="1"/>
      <c r="B38" s="2">
        <v>8</v>
      </c>
      <c r="C38" s="122"/>
      <c r="D38" s="123"/>
      <c r="E38" s="1"/>
      <c r="F38" s="1"/>
      <c r="G38" s="1"/>
      <c r="O38" s="77"/>
      <c r="P38" s="107" t="s">
        <v>18</v>
      </c>
      <c r="Q38" s="107"/>
      <c r="R38" s="92" t="s">
        <v>71</v>
      </c>
      <c r="S38" s="92"/>
      <c r="U38" s="80"/>
    </row>
    <row r="39" spans="1:21" ht="15" customHeight="1" x14ac:dyDescent="0.3">
      <c r="A39" s="1"/>
      <c r="B39" s="2">
        <v>9</v>
      </c>
      <c r="C39" s="122"/>
      <c r="D39" s="123"/>
      <c r="E39" s="1"/>
      <c r="F39" s="1"/>
      <c r="G39" s="1"/>
      <c r="O39" s="77"/>
      <c r="P39" s="107" t="s">
        <v>19</v>
      </c>
      <c r="Q39" s="107"/>
      <c r="R39" s="93">
        <v>44709</v>
      </c>
      <c r="S39" s="93"/>
      <c r="U39" s="80"/>
    </row>
    <row r="40" spans="1:21" ht="15" customHeight="1" x14ac:dyDescent="0.3">
      <c r="A40" s="1"/>
      <c r="B40" s="2">
        <v>10</v>
      </c>
      <c r="C40" s="122"/>
      <c r="D40" s="123"/>
      <c r="E40" s="1"/>
      <c r="F40" s="1"/>
      <c r="G40" s="1"/>
      <c r="O40" s="77"/>
      <c r="P40" s="107" t="s">
        <v>20</v>
      </c>
      <c r="Q40" s="107"/>
      <c r="R40" s="93">
        <v>45074</v>
      </c>
      <c r="S40" s="93"/>
      <c r="U40" s="80"/>
    </row>
    <row r="41" spans="1:21" ht="16.5" x14ac:dyDescent="0.3">
      <c r="A41" s="1"/>
      <c r="B41" s="1"/>
      <c r="C41" s="4" t="s">
        <v>2</v>
      </c>
      <c r="D41" s="47" t="e">
        <f>AVERAGE(D31:D40)</f>
        <v>#DIV/0!</v>
      </c>
      <c r="E41" s="1"/>
      <c r="F41" s="1"/>
      <c r="G41" s="1"/>
      <c r="O41" s="77"/>
      <c r="P41" s="107" t="s">
        <v>8</v>
      </c>
      <c r="Q41" s="107"/>
      <c r="R41" s="89" t="s">
        <v>73</v>
      </c>
      <c r="S41" s="89"/>
      <c r="U41" s="80"/>
    </row>
    <row r="42" spans="1:21" ht="15.75" x14ac:dyDescent="0.25">
      <c r="A42" s="1"/>
      <c r="B42" s="1"/>
      <c r="C42" s="4" t="s">
        <v>26</v>
      </c>
      <c r="D42" s="48" t="e">
        <f>STDEV(D31:D40)</f>
        <v>#DIV/0!</v>
      </c>
      <c r="E42" s="1"/>
      <c r="F42" s="1"/>
      <c r="G42" s="1"/>
      <c r="O42" s="77"/>
      <c r="U42" s="80"/>
    </row>
    <row r="43" spans="1:21" ht="15.75" x14ac:dyDescent="0.25">
      <c r="A43" s="1"/>
      <c r="B43" s="1"/>
      <c r="C43" s="25"/>
      <c r="D43" s="26"/>
      <c r="E43" s="1"/>
      <c r="F43" s="1"/>
      <c r="G43" s="1"/>
      <c r="O43" s="77"/>
      <c r="P43" s="81" t="s">
        <v>88</v>
      </c>
      <c r="Q43" s="81"/>
      <c r="R43" s="83">
        <v>44937</v>
      </c>
      <c r="U43" s="80"/>
    </row>
    <row r="44" spans="1:21" ht="16.5" thickBot="1" x14ac:dyDescent="0.3">
      <c r="A44" s="34"/>
      <c r="B44" s="35" t="s">
        <v>10</v>
      </c>
      <c r="C44" s="25"/>
      <c r="D44" s="26"/>
      <c r="E44" s="1"/>
      <c r="F44" s="1"/>
      <c r="G44" s="1"/>
      <c r="O44" s="84"/>
      <c r="P44" s="85"/>
      <c r="Q44" s="85"/>
      <c r="R44" s="85"/>
      <c r="S44" s="85"/>
      <c r="T44" s="85"/>
      <c r="U44" s="86"/>
    </row>
    <row r="45" spans="1:21" ht="16.5" thickBot="1" x14ac:dyDescent="0.3">
      <c r="A45" s="1"/>
      <c r="B45" s="1"/>
      <c r="C45" s="25"/>
      <c r="D45" s="26"/>
      <c r="E45" s="1"/>
      <c r="F45" s="1"/>
      <c r="G45" s="1"/>
    </row>
    <row r="46" spans="1:21" ht="17.25" thickBot="1" x14ac:dyDescent="0.35">
      <c r="A46" s="1"/>
      <c r="B46" s="8" t="s">
        <v>25</v>
      </c>
      <c r="C46" s="28">
        <f>0.41*D20</f>
        <v>4.0999999999999999E-4</v>
      </c>
      <c r="D46" s="26"/>
      <c r="E46" s="1"/>
      <c r="F46" s="1"/>
      <c r="G46" s="1"/>
    </row>
    <row r="47" spans="1:21" ht="15.75" x14ac:dyDescent="0.25">
      <c r="A47" s="1"/>
      <c r="B47" s="1"/>
      <c r="C47" s="25"/>
      <c r="D47" s="26"/>
      <c r="E47" s="1"/>
      <c r="F47" s="1"/>
      <c r="G47" s="1"/>
    </row>
    <row r="48" spans="1:21" ht="16.5" x14ac:dyDescent="0.3">
      <c r="A48" s="31" t="s">
        <v>28</v>
      </c>
      <c r="B48" s="32"/>
      <c r="C48" s="33"/>
      <c r="D48" s="27"/>
      <c r="E48" s="1"/>
      <c r="F48" s="1"/>
      <c r="G48" s="1"/>
    </row>
    <row r="49" spans="1:7" x14ac:dyDescent="0.2">
      <c r="A49" s="30"/>
      <c r="B49" s="29"/>
      <c r="D49" s="27"/>
      <c r="E49" s="1"/>
      <c r="F49" s="1"/>
      <c r="G49" s="1"/>
    </row>
    <row r="50" spans="1:7" ht="16.5" x14ac:dyDescent="0.3">
      <c r="A50" s="1"/>
      <c r="B50" s="15" t="s">
        <v>13</v>
      </c>
      <c r="C50" s="9" t="s">
        <v>41</v>
      </c>
      <c r="D50" s="27"/>
      <c r="E50" s="1"/>
      <c r="F50" s="1"/>
      <c r="G50" s="1"/>
    </row>
    <row r="51" spans="1:7" ht="16.5" x14ac:dyDescent="0.3">
      <c r="A51" s="1"/>
      <c r="B51" s="10" t="s">
        <v>14</v>
      </c>
      <c r="C51" s="13"/>
      <c r="D51" s="26"/>
      <c r="E51" s="1"/>
      <c r="F51" s="1"/>
      <c r="G51" s="1"/>
    </row>
    <row r="52" spans="1:7" ht="16.5" x14ac:dyDescent="0.3">
      <c r="A52" s="1"/>
      <c r="B52" s="12"/>
      <c r="C52" s="13"/>
      <c r="D52" s="12"/>
      <c r="E52" s="8"/>
      <c r="F52" s="1"/>
      <c r="G52" s="1"/>
    </row>
    <row r="53" spans="1:7" ht="16.5" x14ac:dyDescent="0.3">
      <c r="A53" s="1"/>
      <c r="B53" s="11" t="s">
        <v>16</v>
      </c>
      <c r="C53" s="11" t="s">
        <v>12</v>
      </c>
      <c r="D53" s="11" t="s">
        <v>11</v>
      </c>
      <c r="E53" s="8"/>
      <c r="F53" s="1"/>
      <c r="G53" s="1"/>
    </row>
    <row r="54" spans="1:7" ht="16.5" x14ac:dyDescent="0.3">
      <c r="A54" s="1"/>
      <c r="B54" s="44" t="e">
        <f>(2*D42/D12)*100</f>
        <v>#DIV/0!</v>
      </c>
      <c r="C54" s="14">
        <v>1E-3</v>
      </c>
      <c r="D54" s="51" t="e">
        <f>IF(B54&lt;0.1, "PASS", "FAIL")</f>
        <v>#DIV/0!</v>
      </c>
      <c r="E54" s="8"/>
      <c r="F54" s="1"/>
      <c r="G54" s="1"/>
    </row>
    <row r="55" spans="1:7" ht="16.5" x14ac:dyDescent="0.3">
      <c r="A55" s="1"/>
      <c r="B55" s="12"/>
      <c r="C55" s="13"/>
      <c r="D55" s="12"/>
      <c r="E55" s="8"/>
      <c r="F55" s="1"/>
      <c r="G55" s="1"/>
    </row>
    <row r="56" spans="1:7" ht="16.5" x14ac:dyDescent="0.3">
      <c r="A56" s="31" t="s">
        <v>29</v>
      </c>
      <c r="B56" s="32"/>
      <c r="C56" s="33"/>
      <c r="D56" s="27"/>
      <c r="E56" s="8"/>
      <c r="F56" s="1"/>
      <c r="G56" s="1"/>
    </row>
    <row r="57" spans="1:7" ht="16.5" x14ac:dyDescent="0.3">
      <c r="A57" s="30"/>
      <c r="B57" s="29"/>
      <c r="D57" s="27"/>
      <c r="E57" s="8"/>
      <c r="F57" s="1"/>
      <c r="G57" s="1"/>
    </row>
    <row r="58" spans="1:7" ht="16.5" x14ac:dyDescent="0.3">
      <c r="A58" s="1"/>
      <c r="B58" s="15" t="s">
        <v>30</v>
      </c>
      <c r="C58" s="9" t="s">
        <v>22</v>
      </c>
      <c r="D58" s="27"/>
      <c r="E58" s="8"/>
      <c r="F58" s="1"/>
      <c r="G58" s="1"/>
    </row>
    <row r="59" spans="1:7" ht="16.5" x14ac:dyDescent="0.3">
      <c r="A59" s="1"/>
      <c r="B59" s="10" t="s">
        <v>14</v>
      </c>
      <c r="C59" s="13"/>
      <c r="D59" s="26"/>
      <c r="E59" s="8"/>
      <c r="F59" s="1"/>
      <c r="G59" s="1"/>
    </row>
    <row r="60" spans="1:7" ht="16.5" x14ac:dyDescent="0.3">
      <c r="A60" s="1"/>
      <c r="B60" s="12"/>
      <c r="C60" s="13"/>
      <c r="D60" s="12"/>
      <c r="E60" s="8"/>
      <c r="F60" s="1"/>
      <c r="G60" s="1"/>
    </row>
    <row r="61" spans="1:7" ht="16.5" x14ac:dyDescent="0.3">
      <c r="A61" s="1"/>
      <c r="B61" s="11" t="s">
        <v>16</v>
      </c>
      <c r="C61" s="11" t="s">
        <v>12</v>
      </c>
      <c r="D61" s="11" t="s">
        <v>11</v>
      </c>
      <c r="E61" s="8"/>
      <c r="F61" s="1"/>
      <c r="G61" s="1"/>
    </row>
    <row r="62" spans="1:7" ht="16.5" x14ac:dyDescent="0.3">
      <c r="A62" s="1"/>
      <c r="B62" s="44">
        <f>(2*C46/D12)*100</f>
        <v>6.8333333333333329E-2</v>
      </c>
      <c r="C62" s="14">
        <v>1E-3</v>
      </c>
      <c r="D62" s="51" t="str">
        <f>IF(B62&lt;0.1, "PASS", "FAIL")</f>
        <v>PASS</v>
      </c>
      <c r="E62" s="8"/>
      <c r="F62" s="1"/>
      <c r="G62" s="1"/>
    </row>
    <row r="63" spans="1:7" ht="16.5" x14ac:dyDescent="0.3">
      <c r="A63" s="1"/>
      <c r="B63" s="68"/>
      <c r="C63" s="69"/>
      <c r="D63" s="40"/>
      <c r="E63" s="8"/>
      <c r="F63" s="1"/>
      <c r="G63" s="1"/>
    </row>
    <row r="64" spans="1:7" ht="15.75" x14ac:dyDescent="0.25">
      <c r="A64" s="99" t="s">
        <v>31</v>
      </c>
      <c r="B64" s="99"/>
      <c r="C64" s="99"/>
      <c r="D64" s="99"/>
      <c r="E64" s="99"/>
      <c r="F64" s="99"/>
      <c r="G64" s="1"/>
    </row>
    <row r="65" spans="1:7" ht="16.5" x14ac:dyDescent="0.3">
      <c r="A65" s="1"/>
      <c r="B65" s="68"/>
      <c r="C65" s="69"/>
      <c r="D65" s="40"/>
      <c r="E65" s="8"/>
      <c r="F65" s="1"/>
      <c r="G65" s="1"/>
    </row>
    <row r="66" spans="1:7" ht="16.5" x14ac:dyDescent="0.3">
      <c r="A66" s="38"/>
      <c r="B66" s="38" t="s">
        <v>32</v>
      </c>
      <c r="C66" s="37"/>
      <c r="D66" s="40"/>
      <c r="E66" s="8"/>
      <c r="F66" s="1"/>
      <c r="G66" s="1"/>
    </row>
    <row r="67" spans="1:7" ht="16.5" x14ac:dyDescent="0.3">
      <c r="B67" s="21"/>
      <c r="C67" s="21"/>
      <c r="D67" s="40"/>
      <c r="E67" s="8"/>
      <c r="F67" s="1"/>
      <c r="G67" s="1"/>
    </row>
    <row r="68" spans="1:7" ht="16.5" x14ac:dyDescent="0.3">
      <c r="A68" s="72"/>
      <c r="B68" s="72" t="s">
        <v>33</v>
      </c>
      <c r="C68" s="72"/>
      <c r="D68" s="72"/>
      <c r="E68" s="8"/>
      <c r="F68" s="1"/>
      <c r="G68" s="1"/>
    </row>
    <row r="69" spans="1:7" ht="16.5" x14ac:dyDescent="0.3">
      <c r="A69" s="21"/>
      <c r="B69" s="36"/>
      <c r="C69" s="23"/>
      <c r="D69" s="40"/>
      <c r="E69" s="8"/>
      <c r="F69" s="1"/>
      <c r="G69" s="1"/>
    </row>
    <row r="70" spans="1:7" ht="16.5" x14ac:dyDescent="0.3">
      <c r="A70" s="31" t="s">
        <v>28</v>
      </c>
      <c r="B70" s="32"/>
      <c r="C70" s="33"/>
      <c r="D70" s="40"/>
      <c r="E70" s="8"/>
      <c r="F70" s="1"/>
      <c r="G70" s="1"/>
    </row>
    <row r="71" spans="1:7" ht="16.5" x14ac:dyDescent="0.3">
      <c r="A71" s="30"/>
      <c r="B71" s="29"/>
      <c r="D71" s="40"/>
      <c r="E71" s="8"/>
      <c r="F71" s="1"/>
      <c r="G71" s="1"/>
    </row>
    <row r="72" spans="1:7" ht="16.5" x14ac:dyDescent="0.3">
      <c r="A72" s="1"/>
      <c r="B72" s="11" t="s">
        <v>34</v>
      </c>
      <c r="C72" s="11" t="s">
        <v>35</v>
      </c>
      <c r="D72" s="40"/>
      <c r="E72" s="8"/>
      <c r="F72" s="1"/>
      <c r="G72" s="1"/>
    </row>
    <row r="73" spans="1:7" ht="16.5" x14ac:dyDescent="0.3">
      <c r="A73" s="1"/>
      <c r="B73" s="18" t="e">
        <f>D42</f>
        <v>#DIV/0!</v>
      </c>
      <c r="C73" s="44" t="e">
        <f>B73*2000</f>
        <v>#DIV/0!</v>
      </c>
      <c r="D73" s="40"/>
      <c r="E73" s="8"/>
      <c r="F73" s="1"/>
      <c r="G73" s="1"/>
    </row>
    <row r="74" spans="1:7" ht="16.5" x14ac:dyDescent="0.3">
      <c r="A74" s="1"/>
      <c r="B74" s="12"/>
      <c r="C74" s="13"/>
      <c r="D74" s="40"/>
      <c r="E74" s="8"/>
      <c r="F74" s="1"/>
      <c r="G74" s="1"/>
    </row>
    <row r="75" spans="1:7" ht="16.5" x14ac:dyDescent="0.3">
      <c r="A75" s="31" t="s">
        <v>29</v>
      </c>
      <c r="B75" s="32"/>
      <c r="C75" s="33"/>
      <c r="D75" s="40"/>
      <c r="E75" s="8"/>
      <c r="F75" s="1"/>
      <c r="G75" s="1"/>
    </row>
    <row r="76" spans="1:7" ht="16.5" x14ac:dyDescent="0.3">
      <c r="A76" s="1"/>
      <c r="D76" s="40"/>
      <c r="E76" s="8"/>
      <c r="F76" s="1"/>
      <c r="G76" s="1"/>
    </row>
    <row r="77" spans="1:7" ht="16.5" x14ac:dyDescent="0.3">
      <c r="A77" s="1"/>
      <c r="B77" s="11" t="s">
        <v>36</v>
      </c>
      <c r="C77" s="11" t="s">
        <v>35</v>
      </c>
      <c r="D77" s="40"/>
      <c r="E77" s="8"/>
      <c r="F77" s="1"/>
      <c r="G77" s="1"/>
    </row>
    <row r="78" spans="1:7" ht="16.5" x14ac:dyDescent="0.3">
      <c r="B78" s="18">
        <f>C46</f>
        <v>4.0999999999999999E-4</v>
      </c>
      <c r="C78" s="44">
        <f>2000*B78</f>
        <v>0.82</v>
      </c>
      <c r="D78" s="12"/>
      <c r="E78" s="8"/>
      <c r="F78" s="1"/>
      <c r="G78" s="1"/>
    </row>
    <row r="79" spans="1:7" ht="16.5" x14ac:dyDescent="0.3">
      <c r="B79" s="70"/>
      <c r="C79" s="68"/>
      <c r="D79" s="12"/>
      <c r="E79" s="8"/>
      <c r="F79" s="1"/>
      <c r="G79" s="1"/>
    </row>
    <row r="80" spans="1:7" ht="16.5" x14ac:dyDescent="0.3">
      <c r="A80" s="8"/>
      <c r="B80" s="12" t="s">
        <v>74</v>
      </c>
      <c r="C80" s="73"/>
      <c r="D80" s="71" t="e">
        <f>IF(AND(C73&lt;D12, C78&lt;D12), "MAINTAIN", "READJUST")</f>
        <v>#DIV/0!</v>
      </c>
      <c r="E80" s="8"/>
      <c r="F80" s="1"/>
      <c r="G80" s="1"/>
    </row>
    <row r="81" spans="1:7" ht="16.5" x14ac:dyDescent="0.3">
      <c r="A81" s="8"/>
      <c r="B81" s="12"/>
      <c r="C81" s="8"/>
      <c r="D81" s="40"/>
      <c r="E81" s="8"/>
      <c r="F81" s="1"/>
      <c r="G81" s="1"/>
    </row>
    <row r="82" spans="1:7" ht="31.5" customHeight="1" x14ac:dyDescent="0.3">
      <c r="B82" s="97" t="s">
        <v>46</v>
      </c>
      <c r="C82" s="97"/>
      <c r="D82" s="105" t="s">
        <v>23</v>
      </c>
      <c r="E82" s="105"/>
      <c r="F82" s="6"/>
      <c r="G82" s="1"/>
    </row>
    <row r="83" spans="1:7" ht="15" customHeight="1" x14ac:dyDescent="0.3">
      <c r="A83" s="6"/>
      <c r="B83" s="19"/>
      <c r="C83" s="46"/>
      <c r="D83" s="12"/>
      <c r="E83" s="12"/>
      <c r="F83" s="6"/>
      <c r="G83" s="1"/>
    </row>
    <row r="84" spans="1:7" ht="33.75" customHeight="1" x14ac:dyDescent="0.3">
      <c r="A84" s="1"/>
      <c r="B84" s="97" t="s">
        <v>48</v>
      </c>
      <c r="C84" s="97"/>
      <c r="D84" s="98" t="s">
        <v>23</v>
      </c>
      <c r="E84" s="98"/>
      <c r="F84" s="6"/>
      <c r="G84" s="1"/>
    </row>
    <row r="85" spans="1:7" ht="16.5" x14ac:dyDescent="0.3">
      <c r="A85" s="1"/>
      <c r="B85" s="45"/>
      <c r="C85" s="46"/>
      <c r="D85" s="12"/>
      <c r="E85" s="12"/>
      <c r="F85" s="6"/>
      <c r="G85" s="1"/>
    </row>
    <row r="86" spans="1:7" ht="31.5" customHeight="1" x14ac:dyDescent="0.3">
      <c r="A86" s="1"/>
      <c r="B86" s="97" t="s">
        <v>47</v>
      </c>
      <c r="C86" s="97"/>
      <c r="D86" s="98" t="s">
        <v>23</v>
      </c>
      <c r="E86" s="98"/>
      <c r="F86" s="6"/>
      <c r="G86" s="1"/>
    </row>
    <row r="87" spans="1:7" ht="16.5" x14ac:dyDescent="0.3">
      <c r="A87" s="1"/>
      <c r="B87" s="8"/>
      <c r="C87" s="8"/>
      <c r="D87" s="8"/>
      <c r="E87" s="8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</sheetData>
  <mergeCells count="68">
    <mergeCell ref="P39:Q39"/>
    <mergeCell ref="P40:Q40"/>
    <mergeCell ref="P41:Q41"/>
    <mergeCell ref="R37:S37"/>
    <mergeCell ref="R38:S38"/>
    <mergeCell ref="R39:S39"/>
    <mergeCell ref="R40:S40"/>
    <mergeCell ref="R41:S41"/>
    <mergeCell ref="P32:Q32"/>
    <mergeCell ref="P33:Q33"/>
    <mergeCell ref="P34:Q34"/>
    <mergeCell ref="P37:Q37"/>
    <mergeCell ref="P38:Q38"/>
    <mergeCell ref="P25:Q25"/>
    <mergeCell ref="P26:Q26"/>
    <mergeCell ref="P27:Q27"/>
    <mergeCell ref="P30:Q30"/>
    <mergeCell ref="P31:Q31"/>
    <mergeCell ref="P18:Q18"/>
    <mergeCell ref="P19:Q19"/>
    <mergeCell ref="P20:Q20"/>
    <mergeCell ref="P23:Q23"/>
    <mergeCell ref="P24:Q24"/>
    <mergeCell ref="P11:Q11"/>
    <mergeCell ref="P12:Q12"/>
    <mergeCell ref="P13:Q13"/>
    <mergeCell ref="P16:Q16"/>
    <mergeCell ref="P17:Q17"/>
    <mergeCell ref="A3:G3"/>
    <mergeCell ref="H3:L3"/>
    <mergeCell ref="H4:L4"/>
    <mergeCell ref="P9:Q9"/>
    <mergeCell ref="P10:Q10"/>
    <mergeCell ref="B6:C6"/>
    <mergeCell ref="D6:E6"/>
    <mergeCell ref="B8:C8"/>
    <mergeCell ref="D8:E8"/>
    <mergeCell ref="B10:C10"/>
    <mergeCell ref="D10:E10"/>
    <mergeCell ref="J10:K10"/>
    <mergeCell ref="A4:F4"/>
    <mergeCell ref="B86:C86"/>
    <mergeCell ref="D86:E86"/>
    <mergeCell ref="A64:F64"/>
    <mergeCell ref="D12:E12"/>
    <mergeCell ref="B14:C14"/>
    <mergeCell ref="D14:E14"/>
    <mergeCell ref="B16:C16"/>
    <mergeCell ref="D16:E16"/>
    <mergeCell ref="B84:C84"/>
    <mergeCell ref="E30:F30"/>
    <mergeCell ref="B82:C82"/>
    <mergeCell ref="D82:E82"/>
    <mergeCell ref="D84:E84"/>
    <mergeCell ref="B27:C27"/>
    <mergeCell ref="D27:E27"/>
    <mergeCell ref="D18:E18"/>
    <mergeCell ref="D20:E20"/>
    <mergeCell ref="B23:C23"/>
    <mergeCell ref="D23:E23"/>
    <mergeCell ref="B25:C25"/>
    <mergeCell ref="D25:E25"/>
    <mergeCell ref="J15:K15"/>
    <mergeCell ref="B12:C12"/>
    <mergeCell ref="J11:K11"/>
    <mergeCell ref="J12:K12"/>
    <mergeCell ref="J13:K13"/>
    <mergeCell ref="J14:K14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topLeftCell="A7" workbookViewId="0">
      <selection activeCell="J10" sqref="J10:K10"/>
    </sheetView>
  </sheetViews>
  <sheetFormatPr defaultColWidth="8.85546875" defaultRowHeight="12.75" x14ac:dyDescent="0.2"/>
  <cols>
    <col min="1" max="1" width="4" customWidth="1"/>
    <col min="2" max="2" width="16.7109375" customWidth="1"/>
    <col min="3" max="3" width="24.42578125" customWidth="1"/>
    <col min="4" max="4" width="20" customWidth="1"/>
    <col min="5" max="5" width="8.5703125" customWidth="1"/>
    <col min="7" max="7" width="3.85546875" customWidth="1"/>
    <col min="8" max="8" width="20.5703125" customWidth="1"/>
    <col min="9" max="9" width="24" customWidth="1"/>
    <col min="10" max="10" width="15.28515625" customWidth="1"/>
    <col min="11" max="11" width="11.7109375" customWidth="1"/>
    <col min="12" max="12" width="17.28515625" customWidth="1"/>
    <col min="13" max="13" width="2.85546875" customWidth="1"/>
    <col min="14" max="14" width="5.28515625" customWidth="1"/>
    <col min="16" max="16" width="15.140625" customWidth="1"/>
    <col min="19" max="19" width="9.5703125" bestFit="1" customWidth="1"/>
  </cols>
  <sheetData>
    <row r="1" spans="1:21" x14ac:dyDescent="0.2">
      <c r="A1" s="39" t="s">
        <v>50</v>
      </c>
      <c r="H1" t="s">
        <v>37</v>
      </c>
    </row>
    <row r="2" spans="1:21" ht="2.25" customHeight="1" thickBot="1" x14ac:dyDescent="0.25"/>
    <row r="3" spans="1:21" ht="18" x14ac:dyDescent="0.25">
      <c r="A3" s="106" t="s">
        <v>43</v>
      </c>
      <c r="B3" s="106"/>
      <c r="C3" s="106"/>
      <c r="D3" s="106"/>
      <c r="E3" s="106"/>
      <c r="F3" s="106"/>
      <c r="G3" s="106"/>
      <c r="H3" s="106" t="s">
        <v>43</v>
      </c>
      <c r="I3" s="106"/>
      <c r="J3" s="106"/>
      <c r="K3" s="106"/>
      <c r="L3" s="106"/>
      <c r="O3" s="74"/>
      <c r="P3" s="75"/>
      <c r="Q3" s="75"/>
      <c r="R3" s="75"/>
      <c r="S3" s="75"/>
      <c r="T3" s="75"/>
      <c r="U3" s="76"/>
    </row>
    <row r="4" spans="1:21" ht="15.75" x14ac:dyDescent="0.25">
      <c r="A4" s="99" t="s">
        <v>5</v>
      </c>
      <c r="B4" s="99"/>
      <c r="C4" s="99"/>
      <c r="D4" s="99"/>
      <c r="E4" s="99"/>
      <c r="F4" s="99"/>
      <c r="G4" s="35"/>
      <c r="H4" s="99" t="s">
        <v>42</v>
      </c>
      <c r="I4" s="99"/>
      <c r="J4" s="99"/>
      <c r="K4" s="99"/>
      <c r="L4" s="99"/>
      <c r="O4" s="77"/>
      <c r="P4" s="78" t="s">
        <v>77</v>
      </c>
      <c r="Q4" s="78"/>
      <c r="R4" s="79"/>
      <c r="U4" s="80"/>
    </row>
    <row r="5" spans="1:2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77"/>
      <c r="U5" s="80"/>
    </row>
    <row r="6" spans="1:21" ht="17.25" thickBot="1" x14ac:dyDescent="0.35">
      <c r="A6" s="1"/>
      <c r="B6" s="108" t="s">
        <v>0</v>
      </c>
      <c r="C6" s="109"/>
      <c r="D6" s="102" t="s">
        <v>67</v>
      </c>
      <c r="E6" s="96"/>
      <c r="F6" s="8"/>
      <c r="G6" s="1"/>
      <c r="H6" s="17" t="s">
        <v>69</v>
      </c>
      <c r="I6" s="17"/>
      <c r="J6" s="1"/>
      <c r="K6" s="1"/>
      <c r="L6" s="1"/>
      <c r="O6" s="77"/>
      <c r="P6" s="81" t="s">
        <v>76</v>
      </c>
      <c r="U6" s="80"/>
    </row>
    <row r="7" spans="1:21" ht="12.75" customHeight="1" thickBot="1" x14ac:dyDescent="0.35">
      <c r="A7" s="1"/>
      <c r="B7" s="12"/>
      <c r="C7" s="12"/>
      <c r="D7" s="52"/>
      <c r="E7" s="52"/>
      <c r="F7" s="8"/>
      <c r="G7" s="1"/>
      <c r="H7" s="1"/>
      <c r="I7" s="1"/>
      <c r="J7" s="1"/>
      <c r="K7" s="1"/>
      <c r="L7" s="1"/>
      <c r="O7" s="77"/>
      <c r="P7" s="39"/>
      <c r="U7" s="80"/>
    </row>
    <row r="8" spans="1:21" ht="17.25" thickBot="1" x14ac:dyDescent="0.35">
      <c r="A8" s="1"/>
      <c r="B8" s="90" t="s">
        <v>55</v>
      </c>
      <c r="C8" s="90"/>
      <c r="D8" s="102">
        <v>220</v>
      </c>
      <c r="E8" s="96"/>
      <c r="F8" s="8"/>
      <c r="G8" s="1"/>
      <c r="H8" s="12" t="s">
        <v>59</v>
      </c>
      <c r="I8" s="1" t="s">
        <v>67</v>
      </c>
      <c r="J8" s="1"/>
      <c r="K8" s="1"/>
      <c r="L8" s="1"/>
      <c r="O8" s="77"/>
      <c r="P8" s="81" t="s">
        <v>89</v>
      </c>
      <c r="Q8" s="39" t="s">
        <v>81</v>
      </c>
      <c r="S8" s="87">
        <f>200+0.00003</f>
        <v>200.00003000000001</v>
      </c>
      <c r="T8" s="39" t="s">
        <v>82</v>
      </c>
      <c r="U8" s="80"/>
    </row>
    <row r="9" spans="1:21" ht="17.25" thickBot="1" x14ac:dyDescent="0.35">
      <c r="A9" s="1"/>
      <c r="B9" s="12"/>
      <c r="C9" s="12"/>
      <c r="D9" s="52"/>
      <c r="E9" s="52"/>
      <c r="F9" s="8"/>
      <c r="G9" s="1"/>
      <c r="H9" s="12" t="s">
        <v>60</v>
      </c>
      <c r="I9" s="57">
        <v>220</v>
      </c>
      <c r="J9" s="1"/>
      <c r="K9" s="1"/>
      <c r="L9" s="1"/>
      <c r="O9" s="77"/>
      <c r="P9" s="107" t="s">
        <v>17</v>
      </c>
      <c r="Q9" s="107"/>
      <c r="R9" s="39" t="s">
        <v>4</v>
      </c>
      <c r="U9" s="80"/>
    </row>
    <row r="10" spans="1:21" ht="17.25" thickBot="1" x14ac:dyDescent="0.35">
      <c r="A10" s="1"/>
      <c r="B10" s="112" t="s">
        <v>53</v>
      </c>
      <c r="C10" s="112"/>
      <c r="D10" s="102" t="s">
        <v>63</v>
      </c>
      <c r="E10" s="96"/>
      <c r="F10" s="8"/>
      <c r="G10" s="1"/>
      <c r="H10" s="12" t="s">
        <v>61</v>
      </c>
      <c r="I10" s="57" t="s">
        <v>64</v>
      </c>
      <c r="J10" s="140"/>
      <c r="K10" s="140"/>
      <c r="L10" s="57"/>
      <c r="O10" s="77"/>
      <c r="P10" s="107" t="s">
        <v>18</v>
      </c>
      <c r="Q10" s="107"/>
      <c r="R10" s="3" t="s">
        <v>70</v>
      </c>
      <c r="U10" s="80"/>
    </row>
    <row r="11" spans="1:21" ht="17.25" thickBot="1" x14ac:dyDescent="0.35">
      <c r="A11" s="1"/>
      <c r="B11" s="12"/>
      <c r="C11" s="12"/>
      <c r="D11" s="52"/>
      <c r="E11" s="52"/>
      <c r="F11" s="8"/>
      <c r="G11" s="1"/>
      <c r="H11" s="8" t="s">
        <v>17</v>
      </c>
      <c r="I11" s="130"/>
      <c r="J11" s="141"/>
      <c r="K11" s="141"/>
      <c r="L11" s="1"/>
      <c r="O11" s="77"/>
      <c r="P11" s="107" t="s">
        <v>19</v>
      </c>
      <c r="Q11" s="107"/>
      <c r="R11" s="66">
        <v>44887</v>
      </c>
      <c r="U11" s="80"/>
    </row>
    <row r="12" spans="1:21" ht="17.25" thickBot="1" x14ac:dyDescent="0.35">
      <c r="A12" s="1"/>
      <c r="B12" s="90" t="s">
        <v>15</v>
      </c>
      <c r="C12" s="90"/>
      <c r="D12" s="115">
        <v>0.16</v>
      </c>
      <c r="E12" s="116"/>
      <c r="F12" s="8"/>
      <c r="G12" s="1"/>
      <c r="H12" s="8" t="s">
        <v>18</v>
      </c>
      <c r="I12" s="130"/>
      <c r="J12" s="141"/>
      <c r="K12" s="141"/>
      <c r="L12" s="1"/>
      <c r="O12" s="77"/>
      <c r="P12" s="107" t="s">
        <v>20</v>
      </c>
      <c r="Q12" s="107"/>
      <c r="R12" s="66">
        <v>45252</v>
      </c>
      <c r="U12" s="80"/>
    </row>
    <row r="13" spans="1:21" ht="17.25" thickBot="1" x14ac:dyDescent="0.35">
      <c r="A13" s="1"/>
      <c r="B13" s="12"/>
      <c r="C13" s="12"/>
      <c r="D13" s="52"/>
      <c r="E13" s="52"/>
      <c r="F13" s="8"/>
      <c r="G13" s="1"/>
      <c r="H13" s="8" t="s">
        <v>19</v>
      </c>
      <c r="I13" s="139"/>
      <c r="J13" s="142"/>
      <c r="K13" s="142"/>
      <c r="L13" s="1"/>
      <c r="O13" s="77"/>
      <c r="P13" s="107" t="s">
        <v>8</v>
      </c>
      <c r="Q13" s="107"/>
      <c r="R13" s="3" t="s">
        <v>83</v>
      </c>
      <c r="U13" s="80"/>
    </row>
    <row r="14" spans="1:21" ht="17.25" thickBot="1" x14ac:dyDescent="0.35">
      <c r="A14" s="1"/>
      <c r="B14" s="90" t="s">
        <v>56</v>
      </c>
      <c r="C14" s="90"/>
      <c r="D14" s="102">
        <v>10</v>
      </c>
      <c r="E14" s="96"/>
      <c r="F14" s="8"/>
      <c r="G14" s="1"/>
      <c r="H14" s="8" t="s">
        <v>20</v>
      </c>
      <c r="I14" s="139"/>
      <c r="J14" s="142"/>
      <c r="K14" s="142"/>
      <c r="L14" s="1"/>
      <c r="O14" s="77"/>
      <c r="U14" s="80"/>
    </row>
    <row r="15" spans="1:21" ht="17.25" thickBot="1" x14ac:dyDescent="0.35">
      <c r="A15" s="1"/>
      <c r="B15" s="13"/>
      <c r="C15" s="13"/>
      <c r="D15" s="52"/>
      <c r="E15" s="52"/>
      <c r="F15" s="8"/>
      <c r="G15" s="1"/>
      <c r="H15" s="8" t="s">
        <v>8</v>
      </c>
      <c r="I15" s="130"/>
      <c r="J15" s="140"/>
      <c r="K15" s="140"/>
      <c r="L15" s="1"/>
      <c r="O15" s="77"/>
      <c r="P15" s="81" t="s">
        <v>90</v>
      </c>
      <c r="Q15" s="39" t="s">
        <v>81</v>
      </c>
      <c r="S15" s="87">
        <f>200+0.00002</f>
        <v>200.00002000000001</v>
      </c>
      <c r="T15" s="39" t="s">
        <v>82</v>
      </c>
      <c r="U15" s="80"/>
    </row>
    <row r="16" spans="1:21" ht="17.25" thickBot="1" x14ac:dyDescent="0.35">
      <c r="A16" s="1"/>
      <c r="B16" s="90" t="s">
        <v>3</v>
      </c>
      <c r="C16" s="103"/>
      <c r="D16" s="117"/>
      <c r="E16" s="118"/>
      <c r="F16" s="8"/>
      <c r="G16" s="1"/>
      <c r="O16" s="77"/>
      <c r="P16" s="107" t="s">
        <v>17</v>
      </c>
      <c r="Q16" s="107"/>
      <c r="R16" s="39" t="s">
        <v>4</v>
      </c>
      <c r="U16" s="80"/>
    </row>
    <row r="17" spans="1:21" ht="30" customHeight="1" thickBot="1" x14ac:dyDescent="0.35">
      <c r="A17" s="1"/>
      <c r="B17" s="13"/>
      <c r="C17" s="13"/>
      <c r="D17" s="53"/>
      <c r="E17" s="53"/>
      <c r="F17" s="8"/>
      <c r="G17" s="1"/>
      <c r="H17" s="16" t="s">
        <v>38</v>
      </c>
      <c r="I17" s="7" t="s">
        <v>57</v>
      </c>
      <c r="J17" s="7" t="s">
        <v>58</v>
      </c>
      <c r="K17" s="7" t="s">
        <v>65</v>
      </c>
      <c r="L17" s="16" t="s">
        <v>66</v>
      </c>
      <c r="O17" s="77"/>
      <c r="P17" s="107" t="s">
        <v>18</v>
      </c>
      <c r="Q17" s="107"/>
      <c r="R17" s="3" t="s">
        <v>70</v>
      </c>
      <c r="U17" s="80"/>
    </row>
    <row r="18" spans="1:21" ht="17.25" thickBot="1" x14ac:dyDescent="0.35">
      <c r="A18" s="1"/>
      <c r="B18" s="13"/>
      <c r="C18" s="13" t="s">
        <v>6</v>
      </c>
      <c r="D18" s="119"/>
      <c r="E18" s="120"/>
      <c r="F18" s="8"/>
      <c r="G18" s="1"/>
      <c r="H18" s="2">
        <v>200</v>
      </c>
      <c r="I18" s="122"/>
      <c r="J18" s="126"/>
      <c r="K18" s="5">
        <f>J18-I18</f>
        <v>0</v>
      </c>
      <c r="L18" s="5">
        <f>H18*0.05/100</f>
        <v>0.1</v>
      </c>
      <c r="O18" s="77"/>
      <c r="P18" s="107" t="s">
        <v>19</v>
      </c>
      <c r="Q18" s="107"/>
      <c r="R18" s="66">
        <v>44887</v>
      </c>
      <c r="U18" s="80"/>
    </row>
    <row r="19" spans="1:21" ht="17.25" thickBot="1" x14ac:dyDescent="0.35">
      <c r="A19" s="1"/>
      <c r="B19" s="13"/>
      <c r="C19" s="13"/>
      <c r="D19" s="54"/>
      <c r="E19" s="54"/>
      <c r="F19" s="8"/>
      <c r="G19" s="1"/>
      <c r="H19" s="21"/>
      <c r="I19" s="21"/>
      <c r="J19" s="21"/>
      <c r="K19" s="22"/>
      <c r="L19" s="22"/>
      <c r="O19" s="77"/>
      <c r="P19" s="107" t="s">
        <v>20</v>
      </c>
      <c r="Q19" s="107"/>
      <c r="R19" s="66">
        <v>45252</v>
      </c>
      <c r="U19" s="80"/>
    </row>
    <row r="20" spans="1:21" ht="27.75" customHeight="1" thickBot="1" x14ac:dyDescent="0.35">
      <c r="A20" s="1"/>
      <c r="B20" s="13"/>
      <c r="C20" s="13" t="s">
        <v>27</v>
      </c>
      <c r="D20" s="94">
        <v>1E-4</v>
      </c>
      <c r="E20" s="95"/>
      <c r="F20" s="8"/>
      <c r="G20" s="1"/>
      <c r="H20" s="16" t="s">
        <v>39</v>
      </c>
      <c r="I20" s="7" t="s">
        <v>57</v>
      </c>
      <c r="J20" s="7" t="s">
        <v>58</v>
      </c>
      <c r="K20" s="7" t="s">
        <v>65</v>
      </c>
      <c r="L20" s="16" t="s">
        <v>66</v>
      </c>
      <c r="O20" s="77"/>
      <c r="P20" s="107" t="s">
        <v>8</v>
      </c>
      <c r="Q20" s="107"/>
      <c r="R20" s="3" t="s">
        <v>83</v>
      </c>
      <c r="U20" s="80"/>
    </row>
    <row r="21" spans="1:21" ht="16.5" x14ac:dyDescent="0.3">
      <c r="A21" s="1"/>
      <c r="B21" s="13"/>
      <c r="C21" s="13"/>
      <c r="D21" s="54"/>
      <c r="E21" s="54"/>
      <c r="F21" s="8"/>
      <c r="G21" s="1"/>
      <c r="H21" s="2">
        <v>2</v>
      </c>
      <c r="I21" s="138"/>
      <c r="J21" s="126"/>
      <c r="K21" s="20">
        <f>J21-I21</f>
        <v>0</v>
      </c>
      <c r="L21" s="20">
        <f>H21*0.05/100</f>
        <v>1E-3</v>
      </c>
      <c r="O21" s="77"/>
      <c r="U21" s="80"/>
    </row>
    <row r="22" spans="1:21" ht="14.25" customHeight="1" thickBot="1" x14ac:dyDescent="0.35">
      <c r="A22" s="1"/>
      <c r="B22" s="13"/>
      <c r="C22" s="13"/>
      <c r="D22" s="52"/>
      <c r="E22" s="52"/>
      <c r="F22" s="8"/>
      <c r="G22" s="1"/>
      <c r="O22" s="77"/>
      <c r="P22" s="81" t="s">
        <v>91</v>
      </c>
      <c r="Q22" s="39" t="s">
        <v>81</v>
      </c>
      <c r="S22">
        <f>10-0.000009</f>
        <v>9.9999909999999996</v>
      </c>
      <c r="T22" s="39" t="s">
        <v>82</v>
      </c>
      <c r="U22" s="80"/>
    </row>
    <row r="23" spans="1:21" ht="17.25" thickBot="1" x14ac:dyDescent="0.35">
      <c r="A23" s="1"/>
      <c r="B23" s="90" t="s">
        <v>7</v>
      </c>
      <c r="C23" s="90"/>
      <c r="D23" s="121"/>
      <c r="E23" s="118"/>
      <c r="F23" s="8"/>
      <c r="G23" s="1"/>
      <c r="H23" s="6" t="s">
        <v>21</v>
      </c>
      <c r="O23" s="77"/>
      <c r="P23" s="107" t="s">
        <v>17</v>
      </c>
      <c r="Q23" s="107"/>
      <c r="R23" s="39" t="s">
        <v>4</v>
      </c>
      <c r="U23" s="80"/>
    </row>
    <row r="24" spans="1:21" ht="17.25" thickBot="1" x14ac:dyDescent="0.35">
      <c r="A24" s="1"/>
      <c r="B24" s="13"/>
      <c r="C24" s="13"/>
      <c r="D24" s="53"/>
      <c r="E24" s="53"/>
      <c r="F24" s="8"/>
      <c r="G24" s="1"/>
      <c r="H24" s="1" t="s">
        <v>40</v>
      </c>
      <c r="I24" s="1"/>
      <c r="J24" s="1"/>
      <c r="K24" s="24" t="s">
        <v>52</v>
      </c>
      <c r="O24" s="77"/>
      <c r="P24" s="107" t="s">
        <v>18</v>
      </c>
      <c r="Q24" s="107"/>
      <c r="R24" s="3" t="s">
        <v>70</v>
      </c>
      <c r="U24" s="80"/>
    </row>
    <row r="25" spans="1:21" ht="17.25" thickBot="1" x14ac:dyDescent="0.35">
      <c r="A25" s="1"/>
      <c r="B25" s="90" t="s">
        <v>9</v>
      </c>
      <c r="C25" s="90"/>
      <c r="D25" s="121"/>
      <c r="E25" s="118"/>
      <c r="F25" s="8"/>
      <c r="G25" s="1"/>
      <c r="O25" s="77"/>
      <c r="P25" s="107" t="s">
        <v>19</v>
      </c>
      <c r="Q25" s="107"/>
      <c r="R25" s="66">
        <v>44887</v>
      </c>
      <c r="U25" s="80"/>
    </row>
    <row r="26" spans="1:21" ht="17.25" thickBot="1" x14ac:dyDescent="0.35">
      <c r="A26" s="1"/>
      <c r="B26" s="40"/>
      <c r="C26" s="40"/>
      <c r="D26" s="52"/>
      <c r="E26" s="52"/>
      <c r="F26" s="8"/>
      <c r="G26" s="1"/>
      <c r="H26" s="56" t="s">
        <v>45</v>
      </c>
      <c r="I26" s="12"/>
      <c r="J26" s="12" t="s">
        <v>51</v>
      </c>
      <c r="K26" s="49"/>
      <c r="L26" s="50" t="s">
        <v>23</v>
      </c>
      <c r="O26" s="77"/>
      <c r="P26" s="107" t="s">
        <v>20</v>
      </c>
      <c r="Q26" s="107"/>
      <c r="R26" s="66">
        <v>45252</v>
      </c>
      <c r="U26" s="80"/>
    </row>
    <row r="27" spans="1:21" ht="17.25" thickBot="1" x14ac:dyDescent="0.35">
      <c r="A27" s="1"/>
      <c r="B27" s="90" t="s">
        <v>8</v>
      </c>
      <c r="C27" s="90"/>
      <c r="D27" s="117"/>
      <c r="E27" s="118"/>
      <c r="F27" s="8"/>
      <c r="G27" s="1"/>
      <c r="I27" s="12"/>
      <c r="J27" s="8"/>
      <c r="K27" s="10"/>
      <c r="L27" s="10"/>
      <c r="O27" s="77"/>
      <c r="P27" s="107" t="s">
        <v>8</v>
      </c>
      <c r="Q27" s="107"/>
      <c r="R27" s="3" t="s">
        <v>83</v>
      </c>
      <c r="U27" s="80"/>
    </row>
    <row r="28" spans="1:21" ht="16.5" x14ac:dyDescent="0.3">
      <c r="A28" s="1"/>
      <c r="B28" s="1"/>
      <c r="C28" s="1"/>
      <c r="D28" s="1"/>
      <c r="E28" s="1"/>
      <c r="F28" s="1"/>
      <c r="G28" s="1"/>
      <c r="I28" s="12"/>
      <c r="J28" s="12"/>
      <c r="K28" s="8"/>
      <c r="L28" s="8"/>
      <c r="O28" s="77"/>
      <c r="U28" s="80"/>
    </row>
    <row r="29" spans="1:21" ht="16.5" x14ac:dyDescent="0.3">
      <c r="A29" s="1"/>
      <c r="B29" s="1"/>
      <c r="C29" s="1"/>
      <c r="D29" s="1"/>
      <c r="E29" s="1"/>
      <c r="F29" s="1"/>
      <c r="G29" s="1"/>
      <c r="I29" s="13"/>
      <c r="J29" s="12"/>
      <c r="K29" s="8"/>
      <c r="L29" s="50"/>
      <c r="O29" s="77"/>
      <c r="P29" s="81" t="s">
        <v>92</v>
      </c>
      <c r="Q29" s="39" t="s">
        <v>81</v>
      </c>
      <c r="S29">
        <f>2+0.000008</f>
        <v>2.0000079999999998</v>
      </c>
      <c r="T29" s="39" t="s">
        <v>82</v>
      </c>
      <c r="U29" s="80"/>
    </row>
    <row r="30" spans="1:21" ht="15" customHeight="1" x14ac:dyDescent="0.3">
      <c r="A30" s="1"/>
      <c r="B30" s="11" t="s">
        <v>1</v>
      </c>
      <c r="C30" s="11" t="s">
        <v>57</v>
      </c>
      <c r="D30" s="55" t="s">
        <v>58</v>
      </c>
      <c r="E30" s="104" t="s">
        <v>49</v>
      </c>
      <c r="F30" s="104"/>
      <c r="G30" s="1"/>
      <c r="I30" s="12"/>
      <c r="J30" s="12"/>
      <c r="K30" s="8"/>
      <c r="L30" s="50"/>
      <c r="O30" s="77"/>
      <c r="P30" s="107" t="s">
        <v>17</v>
      </c>
      <c r="Q30" s="107"/>
      <c r="R30" s="39" t="s">
        <v>4</v>
      </c>
      <c r="U30" s="80"/>
    </row>
    <row r="31" spans="1:21" ht="15" customHeight="1" x14ac:dyDescent="0.3">
      <c r="A31" s="1"/>
      <c r="B31" s="2">
        <v>1</v>
      </c>
      <c r="C31" s="138"/>
      <c r="D31" s="126"/>
      <c r="E31" s="1"/>
      <c r="F31" s="1"/>
      <c r="G31" s="1"/>
      <c r="J31" s="12" t="s">
        <v>48</v>
      </c>
      <c r="L31" s="50" t="s">
        <v>23</v>
      </c>
      <c r="O31" s="77"/>
      <c r="P31" s="107" t="s">
        <v>18</v>
      </c>
      <c r="Q31" s="107"/>
      <c r="R31" s="3" t="s">
        <v>70</v>
      </c>
      <c r="U31" s="80"/>
    </row>
    <row r="32" spans="1:21" ht="15" customHeight="1" x14ac:dyDescent="0.3">
      <c r="A32" s="1"/>
      <c r="B32" s="2">
        <v>2</v>
      </c>
      <c r="C32" s="138"/>
      <c r="D32" s="126"/>
      <c r="E32" s="1"/>
      <c r="F32" s="1"/>
      <c r="G32" s="1"/>
      <c r="O32" s="77"/>
      <c r="P32" s="107" t="s">
        <v>19</v>
      </c>
      <c r="Q32" s="107"/>
      <c r="R32" s="66">
        <v>44887</v>
      </c>
      <c r="U32" s="80"/>
    </row>
    <row r="33" spans="1:21" ht="15" customHeight="1" x14ac:dyDescent="0.3">
      <c r="A33" s="1"/>
      <c r="B33" s="2">
        <v>3</v>
      </c>
      <c r="C33" s="138"/>
      <c r="D33" s="126"/>
      <c r="E33" s="1"/>
      <c r="F33" s="3"/>
      <c r="G33" s="1"/>
      <c r="J33" s="12"/>
      <c r="L33" s="50"/>
      <c r="O33" s="77"/>
      <c r="P33" s="107" t="s">
        <v>20</v>
      </c>
      <c r="Q33" s="107"/>
      <c r="R33" s="66">
        <v>45252</v>
      </c>
      <c r="U33" s="80"/>
    </row>
    <row r="34" spans="1:21" ht="15" customHeight="1" x14ac:dyDescent="0.3">
      <c r="A34" s="1"/>
      <c r="B34" s="2">
        <v>4</v>
      </c>
      <c r="C34" s="138"/>
      <c r="D34" s="126"/>
      <c r="E34" s="1"/>
      <c r="F34" s="3"/>
      <c r="G34" s="1"/>
      <c r="J34" s="12"/>
      <c r="L34" s="50"/>
      <c r="O34" s="77"/>
      <c r="P34" s="107" t="s">
        <v>8</v>
      </c>
      <c r="Q34" s="107"/>
      <c r="R34" s="3" t="s">
        <v>83</v>
      </c>
      <c r="U34" s="80"/>
    </row>
    <row r="35" spans="1:21" ht="15" customHeight="1" x14ac:dyDescent="0.3">
      <c r="A35" s="1"/>
      <c r="B35" s="2">
        <v>5</v>
      </c>
      <c r="C35" s="138"/>
      <c r="D35" s="126"/>
      <c r="E35" s="1"/>
      <c r="F35" s="3"/>
      <c r="G35" s="1"/>
      <c r="J35" s="12"/>
      <c r="L35" s="50"/>
      <c r="O35" s="77"/>
      <c r="U35" s="80"/>
    </row>
    <row r="36" spans="1:21" ht="15" customHeight="1" x14ac:dyDescent="0.3">
      <c r="A36" s="1"/>
      <c r="B36" s="2">
        <v>6</v>
      </c>
      <c r="C36" s="138"/>
      <c r="D36" s="126"/>
      <c r="E36" s="1"/>
      <c r="F36" s="1"/>
      <c r="G36" s="1"/>
      <c r="J36" s="12" t="s">
        <v>47</v>
      </c>
      <c r="L36" s="50" t="s">
        <v>23</v>
      </c>
      <c r="O36" s="77"/>
      <c r="P36" s="81" t="s">
        <v>93</v>
      </c>
      <c r="Q36" s="39" t="s">
        <v>81</v>
      </c>
      <c r="S36">
        <f>2+0.000009</f>
        <v>2.0000089999999999</v>
      </c>
      <c r="T36" s="39" t="s">
        <v>82</v>
      </c>
      <c r="U36" s="80"/>
    </row>
    <row r="37" spans="1:21" ht="15" customHeight="1" x14ac:dyDescent="0.3">
      <c r="A37" s="1"/>
      <c r="B37" s="2">
        <v>7</v>
      </c>
      <c r="C37" s="138"/>
      <c r="D37" s="126"/>
      <c r="E37" s="1"/>
      <c r="F37" s="1"/>
      <c r="G37" s="1"/>
      <c r="O37" s="77"/>
      <c r="P37" s="107" t="s">
        <v>17</v>
      </c>
      <c r="Q37" s="107"/>
      <c r="R37" s="39" t="s">
        <v>4</v>
      </c>
      <c r="U37" s="80"/>
    </row>
    <row r="38" spans="1:21" ht="15" customHeight="1" x14ac:dyDescent="0.3">
      <c r="A38" s="1"/>
      <c r="B38" s="2">
        <v>8</v>
      </c>
      <c r="C38" s="138"/>
      <c r="D38" s="126"/>
      <c r="E38" s="1"/>
      <c r="F38" s="1"/>
      <c r="G38" s="1"/>
      <c r="O38" s="77"/>
      <c r="P38" s="107" t="s">
        <v>18</v>
      </c>
      <c r="Q38" s="107"/>
      <c r="R38" s="3" t="s">
        <v>70</v>
      </c>
      <c r="U38" s="80"/>
    </row>
    <row r="39" spans="1:21" ht="15" customHeight="1" x14ac:dyDescent="0.3">
      <c r="A39" s="1"/>
      <c r="B39" s="2">
        <v>9</v>
      </c>
      <c r="C39" s="138"/>
      <c r="D39" s="126"/>
      <c r="E39" s="1"/>
      <c r="F39" s="1"/>
      <c r="G39" s="1"/>
      <c r="O39" s="77"/>
      <c r="P39" s="107" t="s">
        <v>19</v>
      </c>
      <c r="Q39" s="107"/>
      <c r="R39" s="66">
        <v>44887</v>
      </c>
      <c r="U39" s="80"/>
    </row>
    <row r="40" spans="1:21" ht="15" customHeight="1" x14ac:dyDescent="0.3">
      <c r="A40" s="1"/>
      <c r="B40" s="2">
        <v>10</v>
      </c>
      <c r="C40" s="138"/>
      <c r="D40" s="126"/>
      <c r="E40" s="1"/>
      <c r="F40" s="1"/>
      <c r="G40" s="1"/>
      <c r="O40" s="77"/>
      <c r="P40" s="107" t="s">
        <v>20</v>
      </c>
      <c r="Q40" s="107"/>
      <c r="R40" s="66">
        <v>45252</v>
      </c>
      <c r="U40" s="80"/>
    </row>
    <row r="41" spans="1:21" ht="16.5" x14ac:dyDescent="0.3">
      <c r="A41" s="1"/>
      <c r="B41" s="1"/>
      <c r="C41" s="4" t="s">
        <v>2</v>
      </c>
      <c r="D41" s="42" t="e">
        <f>AVERAGE(D31:D40)</f>
        <v>#DIV/0!</v>
      </c>
      <c r="E41" s="1"/>
      <c r="F41" s="1"/>
      <c r="G41" s="1"/>
      <c r="O41" s="77"/>
      <c r="P41" s="107" t="s">
        <v>8</v>
      </c>
      <c r="Q41" s="107"/>
      <c r="R41" s="3" t="s">
        <v>83</v>
      </c>
      <c r="U41" s="80"/>
    </row>
    <row r="42" spans="1:21" ht="15.75" x14ac:dyDescent="0.25">
      <c r="A42" s="1"/>
      <c r="B42" s="1"/>
      <c r="C42" s="4" t="s">
        <v>26</v>
      </c>
      <c r="D42" s="48" t="e">
        <f>STDEV(D31:D40)</f>
        <v>#DIV/0!</v>
      </c>
      <c r="E42" s="1"/>
      <c r="F42" s="1"/>
      <c r="G42" s="1"/>
      <c r="O42" s="77"/>
      <c r="U42" s="80"/>
    </row>
    <row r="43" spans="1:21" ht="15.75" x14ac:dyDescent="0.25">
      <c r="A43" s="1"/>
      <c r="B43" s="1"/>
      <c r="C43" s="25"/>
      <c r="D43" s="26"/>
      <c r="E43" s="1"/>
      <c r="F43" s="1"/>
      <c r="G43" s="1"/>
      <c r="O43" s="77"/>
      <c r="P43" s="81" t="s">
        <v>94</v>
      </c>
      <c r="Q43" s="39" t="s">
        <v>81</v>
      </c>
      <c r="S43" s="87">
        <f>200-0.00003</f>
        <v>199.99996999999999</v>
      </c>
      <c r="T43" s="39" t="s">
        <v>82</v>
      </c>
      <c r="U43" s="80"/>
    </row>
    <row r="44" spans="1:21" ht="16.5" x14ac:dyDescent="0.3">
      <c r="A44" s="34"/>
      <c r="B44" s="35" t="s">
        <v>10</v>
      </c>
      <c r="C44" s="25"/>
      <c r="D44" s="26"/>
      <c r="E44" s="1"/>
      <c r="F44" s="1"/>
      <c r="G44" s="1"/>
      <c r="O44" s="77"/>
      <c r="P44" s="107" t="s">
        <v>17</v>
      </c>
      <c r="Q44" s="107"/>
      <c r="R44" s="39" t="s">
        <v>4</v>
      </c>
      <c r="U44" s="80"/>
    </row>
    <row r="45" spans="1:21" ht="17.25" thickBot="1" x14ac:dyDescent="0.35">
      <c r="A45" s="1"/>
      <c r="B45" s="1"/>
      <c r="C45" s="25"/>
      <c r="D45" s="26"/>
      <c r="E45" s="1"/>
      <c r="F45" s="1"/>
      <c r="G45" s="1"/>
      <c r="O45" s="77"/>
      <c r="P45" s="107" t="s">
        <v>18</v>
      </c>
      <c r="Q45" s="107"/>
      <c r="R45" s="3" t="s">
        <v>85</v>
      </c>
      <c r="U45" s="80"/>
    </row>
    <row r="46" spans="1:21" ht="17.25" thickBot="1" x14ac:dyDescent="0.35">
      <c r="A46" s="1"/>
      <c r="B46" s="8" t="s">
        <v>25</v>
      </c>
      <c r="C46" s="28">
        <f>0.41*D20</f>
        <v>4.1E-5</v>
      </c>
      <c r="D46" s="26"/>
      <c r="E46" s="1"/>
      <c r="F46" s="1"/>
      <c r="G46" s="1"/>
      <c r="O46" s="77"/>
      <c r="P46" s="107" t="s">
        <v>19</v>
      </c>
      <c r="Q46" s="107"/>
      <c r="R46" s="66">
        <v>44709</v>
      </c>
      <c r="U46" s="80"/>
    </row>
    <row r="47" spans="1:21" ht="16.5" x14ac:dyDescent="0.3">
      <c r="A47" s="1"/>
      <c r="B47" s="1"/>
      <c r="C47" s="25"/>
      <c r="D47" s="26"/>
      <c r="E47" s="1"/>
      <c r="F47" s="1"/>
      <c r="G47" s="1"/>
      <c r="O47" s="77"/>
      <c r="P47" s="107" t="s">
        <v>20</v>
      </c>
      <c r="Q47" s="107"/>
      <c r="R47" s="66">
        <v>45074</v>
      </c>
      <c r="U47" s="80"/>
    </row>
    <row r="48" spans="1:21" ht="16.5" x14ac:dyDescent="0.3">
      <c r="A48" s="31" t="s">
        <v>28</v>
      </c>
      <c r="B48" s="32"/>
      <c r="C48" s="33"/>
      <c r="D48" s="27"/>
      <c r="E48" s="1"/>
      <c r="F48" s="1"/>
      <c r="G48" s="1"/>
      <c r="O48" s="77"/>
      <c r="P48" s="107" t="s">
        <v>8</v>
      </c>
      <c r="Q48" s="107"/>
      <c r="R48" s="3" t="s">
        <v>86</v>
      </c>
      <c r="U48" s="80"/>
    </row>
    <row r="49" spans="1:21" x14ac:dyDescent="0.2">
      <c r="A49" s="30"/>
      <c r="B49" s="29"/>
      <c r="D49" s="27"/>
      <c r="E49" s="1"/>
      <c r="F49" s="1"/>
      <c r="G49" s="1"/>
      <c r="O49" s="77"/>
      <c r="U49" s="80"/>
    </row>
    <row r="50" spans="1:21" ht="16.5" x14ac:dyDescent="0.3">
      <c r="A50" s="1"/>
      <c r="B50" s="15" t="s">
        <v>13</v>
      </c>
      <c r="C50" s="9" t="s">
        <v>41</v>
      </c>
      <c r="D50" s="27"/>
      <c r="E50" s="1"/>
      <c r="F50" s="1"/>
      <c r="G50" s="1"/>
      <c r="O50" s="77"/>
      <c r="P50" s="81" t="s">
        <v>95</v>
      </c>
      <c r="Q50" s="39" t="s">
        <v>81</v>
      </c>
      <c r="S50" s="87">
        <f>200-0.0001</f>
        <v>199.9999</v>
      </c>
      <c r="T50" s="39" t="s">
        <v>82</v>
      </c>
      <c r="U50" s="80"/>
    </row>
    <row r="51" spans="1:21" ht="16.5" x14ac:dyDescent="0.3">
      <c r="A51" s="1"/>
      <c r="B51" s="10" t="s">
        <v>14</v>
      </c>
      <c r="C51" s="13"/>
      <c r="D51" s="26"/>
      <c r="E51" s="1"/>
      <c r="F51" s="1"/>
      <c r="G51" s="1"/>
      <c r="O51" s="77"/>
      <c r="P51" s="107" t="s">
        <v>17</v>
      </c>
      <c r="Q51" s="107"/>
      <c r="R51" s="39" t="s">
        <v>4</v>
      </c>
      <c r="U51" s="80"/>
    </row>
    <row r="52" spans="1:21" ht="16.5" x14ac:dyDescent="0.3">
      <c r="A52" s="1"/>
      <c r="B52" s="12"/>
      <c r="C52" s="13"/>
      <c r="D52" s="12"/>
      <c r="E52" s="8"/>
      <c r="F52" s="1"/>
      <c r="G52" s="1"/>
      <c r="O52" s="77"/>
      <c r="P52" s="107" t="s">
        <v>18</v>
      </c>
      <c r="Q52" s="107"/>
      <c r="R52" s="3" t="s">
        <v>85</v>
      </c>
      <c r="U52" s="80"/>
    </row>
    <row r="53" spans="1:21" ht="16.5" x14ac:dyDescent="0.3">
      <c r="A53" s="1"/>
      <c r="B53" s="11" t="s">
        <v>16</v>
      </c>
      <c r="C53" s="11" t="s">
        <v>12</v>
      </c>
      <c r="D53" s="11" t="s">
        <v>11</v>
      </c>
      <c r="E53" s="8"/>
      <c r="F53" s="1"/>
      <c r="G53" s="1"/>
      <c r="O53" s="77"/>
      <c r="P53" s="107" t="s">
        <v>19</v>
      </c>
      <c r="Q53" s="107"/>
      <c r="R53" s="66">
        <v>44709</v>
      </c>
      <c r="U53" s="80"/>
    </row>
    <row r="54" spans="1:21" ht="16.5" x14ac:dyDescent="0.3">
      <c r="A54" s="1"/>
      <c r="B54" s="44" t="e">
        <f>(2*D42/D12)*100</f>
        <v>#DIV/0!</v>
      </c>
      <c r="C54" s="14">
        <v>1E-3</v>
      </c>
      <c r="D54" s="51" t="e">
        <f>IF(B54&lt;0.1, "PASS", "FAIL")</f>
        <v>#DIV/0!</v>
      </c>
      <c r="E54" s="8"/>
      <c r="F54" s="1"/>
      <c r="G54" s="1"/>
      <c r="O54" s="77"/>
      <c r="P54" s="107" t="s">
        <v>20</v>
      </c>
      <c r="Q54" s="107"/>
      <c r="R54" s="66">
        <v>45074</v>
      </c>
      <c r="U54" s="80"/>
    </row>
    <row r="55" spans="1:21" ht="16.5" x14ac:dyDescent="0.3">
      <c r="A55" s="1"/>
      <c r="B55" s="12"/>
      <c r="C55" s="13"/>
      <c r="D55" s="12"/>
      <c r="E55" s="8"/>
      <c r="F55" s="1"/>
      <c r="G55" s="1"/>
      <c r="O55" s="77"/>
      <c r="P55" s="107" t="s">
        <v>8</v>
      </c>
      <c r="Q55" s="107"/>
      <c r="R55" s="3" t="s">
        <v>86</v>
      </c>
      <c r="U55" s="80"/>
    </row>
    <row r="56" spans="1:21" ht="16.5" x14ac:dyDescent="0.3">
      <c r="A56" s="31" t="s">
        <v>29</v>
      </c>
      <c r="B56" s="32"/>
      <c r="C56" s="33"/>
      <c r="D56" s="27"/>
      <c r="E56" s="8"/>
      <c r="F56" s="1"/>
      <c r="G56" s="1"/>
      <c r="O56" s="77"/>
      <c r="U56" s="80"/>
    </row>
    <row r="57" spans="1:21" ht="16.5" x14ac:dyDescent="0.3">
      <c r="A57" s="30"/>
      <c r="B57" s="29"/>
      <c r="D57" s="27"/>
      <c r="E57" s="8"/>
      <c r="F57" s="1"/>
      <c r="G57" s="1"/>
      <c r="O57" s="77"/>
      <c r="P57" s="81" t="s">
        <v>96</v>
      </c>
      <c r="Q57" s="39" t="s">
        <v>81</v>
      </c>
      <c r="S57" s="88">
        <f>10+0.000001</f>
        <v>10.000000999999999</v>
      </c>
      <c r="T57" s="39" t="s">
        <v>82</v>
      </c>
      <c r="U57" s="80"/>
    </row>
    <row r="58" spans="1:21" ht="16.5" x14ac:dyDescent="0.3">
      <c r="A58" s="1"/>
      <c r="B58" s="15" t="s">
        <v>30</v>
      </c>
      <c r="C58" s="9" t="s">
        <v>22</v>
      </c>
      <c r="D58" s="27"/>
      <c r="E58" s="8"/>
      <c r="F58" s="1"/>
      <c r="G58" s="1"/>
      <c r="O58" s="77"/>
      <c r="P58" s="107" t="s">
        <v>17</v>
      </c>
      <c r="Q58" s="107"/>
      <c r="R58" s="39" t="s">
        <v>4</v>
      </c>
      <c r="U58" s="80"/>
    </row>
    <row r="59" spans="1:21" ht="16.5" x14ac:dyDescent="0.3">
      <c r="A59" s="1"/>
      <c r="B59" s="10" t="s">
        <v>14</v>
      </c>
      <c r="C59" s="13"/>
      <c r="D59" s="26"/>
      <c r="E59" s="8"/>
      <c r="F59" s="1"/>
      <c r="G59" s="1"/>
      <c r="O59" s="77"/>
      <c r="P59" s="107" t="s">
        <v>18</v>
      </c>
      <c r="Q59" s="107"/>
      <c r="R59" s="3" t="s">
        <v>85</v>
      </c>
      <c r="U59" s="80"/>
    </row>
    <row r="60" spans="1:21" ht="16.5" x14ac:dyDescent="0.3">
      <c r="A60" s="1"/>
      <c r="B60" s="12"/>
      <c r="C60" s="13"/>
      <c r="D60" s="12"/>
      <c r="E60" s="8"/>
      <c r="F60" s="1"/>
      <c r="G60" s="1"/>
      <c r="O60" s="77"/>
      <c r="P60" s="107" t="s">
        <v>19</v>
      </c>
      <c r="Q60" s="107"/>
      <c r="R60" s="66">
        <v>44709</v>
      </c>
      <c r="U60" s="80"/>
    </row>
    <row r="61" spans="1:21" ht="16.5" x14ac:dyDescent="0.3">
      <c r="A61" s="1"/>
      <c r="B61" s="11" t="s">
        <v>16</v>
      </c>
      <c r="C61" s="11" t="s">
        <v>12</v>
      </c>
      <c r="D61" s="11" t="s">
        <v>11</v>
      </c>
      <c r="E61" s="8"/>
      <c r="F61" s="1"/>
      <c r="G61" s="1"/>
      <c r="O61" s="77"/>
      <c r="P61" s="107" t="s">
        <v>20</v>
      </c>
      <c r="Q61" s="107"/>
      <c r="R61" s="66">
        <v>45074</v>
      </c>
      <c r="U61" s="80"/>
    </row>
    <row r="62" spans="1:21" ht="16.5" x14ac:dyDescent="0.3">
      <c r="A62" s="1"/>
      <c r="B62" s="44">
        <f>(2*C46/D12)*100</f>
        <v>5.1250000000000004E-2</v>
      </c>
      <c r="C62" s="14">
        <v>1E-3</v>
      </c>
      <c r="D62" s="51" t="str">
        <f>IF(B62&lt;0.1, "PASS", "FAIL")</f>
        <v>PASS</v>
      </c>
      <c r="E62" s="8"/>
      <c r="F62" s="1"/>
      <c r="G62" s="1"/>
      <c r="O62" s="77"/>
      <c r="P62" s="107" t="s">
        <v>8</v>
      </c>
      <c r="Q62" s="107"/>
      <c r="R62" s="3" t="s">
        <v>86</v>
      </c>
      <c r="U62" s="80"/>
    </row>
    <row r="63" spans="1:21" ht="16.5" x14ac:dyDescent="0.3">
      <c r="A63" s="1"/>
      <c r="B63" s="68"/>
      <c r="C63" s="69"/>
      <c r="D63" s="40"/>
      <c r="E63" s="8"/>
      <c r="F63" s="1"/>
      <c r="G63" s="1"/>
      <c r="O63" s="77"/>
      <c r="U63" s="80"/>
    </row>
    <row r="64" spans="1:21" ht="15.75" x14ac:dyDescent="0.25">
      <c r="A64" s="99" t="s">
        <v>31</v>
      </c>
      <c r="B64" s="99"/>
      <c r="C64" s="99"/>
      <c r="D64" s="99"/>
      <c r="E64" s="99"/>
      <c r="F64" s="99"/>
      <c r="G64" s="1"/>
      <c r="O64" s="77"/>
      <c r="P64" s="81" t="s">
        <v>97</v>
      </c>
      <c r="Q64" s="39" t="s">
        <v>81</v>
      </c>
      <c r="S64" s="88">
        <f>2+0.000008</f>
        <v>2.0000079999999998</v>
      </c>
      <c r="T64" s="39" t="s">
        <v>82</v>
      </c>
      <c r="U64" s="80"/>
    </row>
    <row r="65" spans="1:21" ht="16.5" x14ac:dyDescent="0.3">
      <c r="A65" s="1"/>
      <c r="B65" s="68"/>
      <c r="C65" s="69"/>
      <c r="D65" s="40"/>
      <c r="E65" s="8"/>
      <c r="F65" s="1"/>
      <c r="G65" s="1"/>
      <c r="O65" s="77"/>
      <c r="P65" s="107" t="s">
        <v>17</v>
      </c>
      <c r="Q65" s="107"/>
      <c r="R65" s="39" t="s">
        <v>4</v>
      </c>
      <c r="U65" s="80"/>
    </row>
    <row r="66" spans="1:21" ht="16.5" x14ac:dyDescent="0.3">
      <c r="A66" s="38"/>
      <c r="B66" s="38" t="s">
        <v>32</v>
      </c>
      <c r="C66" s="37"/>
      <c r="D66" s="40"/>
      <c r="E66" s="8"/>
      <c r="F66" s="1"/>
      <c r="G66" s="1"/>
      <c r="O66" s="77"/>
      <c r="P66" s="107" t="s">
        <v>18</v>
      </c>
      <c r="Q66" s="107"/>
      <c r="R66" s="3" t="s">
        <v>85</v>
      </c>
      <c r="U66" s="80"/>
    </row>
    <row r="67" spans="1:21" ht="16.5" x14ac:dyDescent="0.3">
      <c r="B67" s="21"/>
      <c r="C67" s="21"/>
      <c r="D67" s="40"/>
      <c r="E67" s="8"/>
      <c r="F67" s="1"/>
      <c r="G67" s="1"/>
      <c r="O67" s="77"/>
      <c r="P67" s="107" t="s">
        <v>19</v>
      </c>
      <c r="Q67" s="107"/>
      <c r="R67" s="66">
        <v>44709</v>
      </c>
      <c r="U67" s="80"/>
    </row>
    <row r="68" spans="1:21" ht="16.5" x14ac:dyDescent="0.3">
      <c r="A68" s="72"/>
      <c r="B68" s="72" t="s">
        <v>33</v>
      </c>
      <c r="C68" s="72"/>
      <c r="D68" s="72"/>
      <c r="E68" s="8"/>
      <c r="F68" s="1"/>
      <c r="G68" s="1"/>
      <c r="O68" s="77"/>
      <c r="P68" s="107" t="s">
        <v>20</v>
      </c>
      <c r="Q68" s="107"/>
      <c r="R68" s="66">
        <v>45074</v>
      </c>
      <c r="U68" s="80"/>
    </row>
    <row r="69" spans="1:21" ht="16.5" x14ac:dyDescent="0.3">
      <c r="A69" s="21"/>
      <c r="B69" s="36"/>
      <c r="C69" s="23"/>
      <c r="D69" s="40"/>
      <c r="E69" s="8"/>
      <c r="F69" s="1"/>
      <c r="G69" s="1"/>
      <c r="O69" s="77"/>
      <c r="P69" s="107" t="s">
        <v>8</v>
      </c>
      <c r="Q69" s="107"/>
      <c r="R69" s="3" t="s">
        <v>86</v>
      </c>
      <c r="U69" s="80"/>
    </row>
    <row r="70" spans="1:21" ht="16.5" x14ac:dyDescent="0.3">
      <c r="A70" s="31" t="s">
        <v>28</v>
      </c>
      <c r="B70" s="32"/>
      <c r="C70" s="33"/>
      <c r="D70" s="40"/>
      <c r="E70" s="8"/>
      <c r="F70" s="1"/>
      <c r="G70" s="1"/>
      <c r="O70" s="77"/>
      <c r="U70" s="80"/>
    </row>
    <row r="71" spans="1:21" ht="16.5" x14ac:dyDescent="0.3">
      <c r="A71" s="30"/>
      <c r="B71" s="29"/>
      <c r="D71" s="40"/>
      <c r="E71" s="8"/>
      <c r="F71" s="1"/>
      <c r="G71" s="1"/>
      <c r="O71" s="77"/>
      <c r="P71" s="81" t="s">
        <v>98</v>
      </c>
      <c r="Q71" s="39" t="s">
        <v>81</v>
      </c>
      <c r="S71" s="88">
        <f>2+0.000001</f>
        <v>2.0000010000000001</v>
      </c>
      <c r="T71" s="39" t="s">
        <v>82</v>
      </c>
      <c r="U71" s="80"/>
    </row>
    <row r="72" spans="1:21" ht="16.5" x14ac:dyDescent="0.3">
      <c r="A72" s="1"/>
      <c r="B72" s="11" t="s">
        <v>34</v>
      </c>
      <c r="C72" s="11" t="s">
        <v>35</v>
      </c>
      <c r="D72" s="40"/>
      <c r="E72" s="8"/>
      <c r="F72" s="1"/>
      <c r="G72" s="1"/>
      <c r="O72" s="77"/>
      <c r="P72" s="107" t="s">
        <v>17</v>
      </c>
      <c r="Q72" s="107"/>
      <c r="R72" s="39" t="s">
        <v>4</v>
      </c>
      <c r="U72" s="80"/>
    </row>
    <row r="73" spans="1:21" ht="16.5" x14ac:dyDescent="0.3">
      <c r="A73" s="1"/>
      <c r="B73" s="18" t="e">
        <f>D42</f>
        <v>#DIV/0!</v>
      </c>
      <c r="C73" s="43" t="e">
        <f>B73*2000</f>
        <v>#DIV/0!</v>
      </c>
      <c r="D73" s="40"/>
      <c r="E73" s="8"/>
      <c r="F73" s="1"/>
      <c r="G73" s="1"/>
      <c r="O73" s="77"/>
      <c r="P73" s="107" t="s">
        <v>18</v>
      </c>
      <c r="Q73" s="107"/>
      <c r="R73" s="3" t="s">
        <v>85</v>
      </c>
      <c r="U73" s="80"/>
    </row>
    <row r="74" spans="1:21" ht="16.5" x14ac:dyDescent="0.3">
      <c r="A74" s="1"/>
      <c r="B74" s="12"/>
      <c r="C74" s="13"/>
      <c r="D74" s="40"/>
      <c r="E74" s="8"/>
      <c r="F74" s="1"/>
      <c r="G74" s="1"/>
      <c r="O74" s="77"/>
      <c r="P74" s="107" t="s">
        <v>19</v>
      </c>
      <c r="Q74" s="107"/>
      <c r="R74" s="66">
        <v>44709</v>
      </c>
      <c r="U74" s="80"/>
    </row>
    <row r="75" spans="1:21" ht="16.5" x14ac:dyDescent="0.3">
      <c r="A75" s="31" t="s">
        <v>29</v>
      </c>
      <c r="B75" s="32"/>
      <c r="C75" s="33"/>
      <c r="D75" s="40"/>
      <c r="E75" s="8"/>
      <c r="F75" s="1"/>
      <c r="G75" s="1"/>
      <c r="O75" s="77"/>
      <c r="P75" s="107" t="s">
        <v>20</v>
      </c>
      <c r="Q75" s="107"/>
      <c r="R75" s="66">
        <v>45074</v>
      </c>
      <c r="U75" s="80"/>
    </row>
    <row r="76" spans="1:21" ht="16.5" x14ac:dyDescent="0.3">
      <c r="A76" s="1"/>
      <c r="D76" s="40"/>
      <c r="E76" s="8"/>
      <c r="F76" s="1"/>
      <c r="G76" s="1"/>
      <c r="O76" s="77"/>
      <c r="P76" s="107" t="s">
        <v>8</v>
      </c>
      <c r="Q76" s="107"/>
      <c r="R76" s="3" t="s">
        <v>86</v>
      </c>
      <c r="U76" s="80"/>
    </row>
    <row r="77" spans="1:21" ht="16.5" x14ac:dyDescent="0.3">
      <c r="A77" s="1"/>
      <c r="B77" s="11" t="s">
        <v>36</v>
      </c>
      <c r="C77" s="11" t="s">
        <v>35</v>
      </c>
      <c r="D77" s="40"/>
      <c r="E77" s="8"/>
      <c r="F77" s="1"/>
      <c r="G77" s="1"/>
      <c r="O77" s="77"/>
      <c r="U77" s="80"/>
    </row>
    <row r="78" spans="1:21" ht="16.5" x14ac:dyDescent="0.3">
      <c r="B78" s="18">
        <f>C46</f>
        <v>4.1E-5</v>
      </c>
      <c r="C78" s="43">
        <f>2000*B78</f>
        <v>8.2000000000000003E-2</v>
      </c>
      <c r="D78" s="12"/>
      <c r="E78" s="8"/>
      <c r="F78" s="1"/>
      <c r="G78" s="1"/>
      <c r="O78" s="77"/>
      <c r="P78" s="81" t="s">
        <v>88</v>
      </c>
      <c r="Q78" s="81"/>
      <c r="R78" s="83">
        <v>44937</v>
      </c>
      <c r="U78" s="80"/>
    </row>
    <row r="79" spans="1:21" ht="17.25" thickBot="1" x14ac:dyDescent="0.35">
      <c r="B79" s="70"/>
      <c r="C79" s="68"/>
      <c r="D79" s="12"/>
      <c r="E79" s="8"/>
      <c r="F79" s="1"/>
      <c r="G79" s="1"/>
      <c r="O79" s="84"/>
      <c r="P79" s="85"/>
      <c r="Q79" s="85"/>
      <c r="R79" s="85"/>
      <c r="S79" s="85"/>
      <c r="T79" s="85"/>
      <c r="U79" s="86"/>
    </row>
    <row r="80" spans="1:21" ht="16.5" x14ac:dyDescent="0.3">
      <c r="A80" s="8"/>
      <c r="B80" s="12" t="s">
        <v>74</v>
      </c>
      <c r="C80" s="73"/>
      <c r="D80" s="71" t="e">
        <f>IF(AND(C73&lt;D12, C78&lt;D12), "MAINTAIN", "READJUST")</f>
        <v>#DIV/0!</v>
      </c>
      <c r="E80" s="8"/>
      <c r="F80" s="1"/>
      <c r="G80" s="1"/>
    </row>
    <row r="81" spans="1:7" ht="16.5" x14ac:dyDescent="0.3">
      <c r="A81" s="1"/>
      <c r="B81" s="12"/>
      <c r="C81" s="13"/>
      <c r="D81" s="12"/>
      <c r="E81" s="8"/>
      <c r="F81" s="1"/>
      <c r="G81" s="1"/>
    </row>
    <row r="82" spans="1:7" ht="31.5" customHeight="1" x14ac:dyDescent="0.3">
      <c r="B82" s="97" t="s">
        <v>46</v>
      </c>
      <c r="C82" s="97"/>
      <c r="D82" s="105" t="s">
        <v>23</v>
      </c>
      <c r="E82" s="105"/>
      <c r="F82" s="6"/>
      <c r="G82" s="1"/>
    </row>
    <row r="83" spans="1:7" ht="15" customHeight="1" x14ac:dyDescent="0.3">
      <c r="A83" s="6"/>
      <c r="B83" s="19"/>
      <c r="C83" s="46"/>
      <c r="D83" s="12"/>
      <c r="E83" s="12"/>
      <c r="F83" s="6"/>
      <c r="G83" s="1"/>
    </row>
    <row r="84" spans="1:7" ht="33.75" customHeight="1" x14ac:dyDescent="0.3">
      <c r="A84" s="1"/>
      <c r="B84" s="97" t="s">
        <v>48</v>
      </c>
      <c r="C84" s="97"/>
      <c r="D84" s="98" t="s">
        <v>23</v>
      </c>
      <c r="E84" s="98"/>
      <c r="F84" s="6"/>
      <c r="G84" s="1"/>
    </row>
    <row r="85" spans="1:7" ht="16.5" x14ac:dyDescent="0.3">
      <c r="A85" s="1"/>
      <c r="B85" s="45"/>
      <c r="C85" s="46"/>
      <c r="D85" s="12"/>
      <c r="E85" s="12"/>
      <c r="F85" s="6"/>
      <c r="G85" s="1"/>
    </row>
    <row r="86" spans="1:7" ht="31.5" customHeight="1" x14ac:dyDescent="0.3">
      <c r="A86" s="1"/>
      <c r="B86" s="97" t="s">
        <v>47</v>
      </c>
      <c r="C86" s="97"/>
      <c r="D86" s="98" t="s">
        <v>23</v>
      </c>
      <c r="E86" s="98"/>
      <c r="F86" s="6"/>
      <c r="G86" s="1"/>
    </row>
    <row r="87" spans="1:7" ht="16.5" x14ac:dyDescent="0.3">
      <c r="A87" s="1"/>
      <c r="B87" s="8"/>
      <c r="C87" s="8"/>
      <c r="D87" s="8"/>
      <c r="E87" s="8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</sheetData>
  <mergeCells count="88">
    <mergeCell ref="P72:Q72"/>
    <mergeCell ref="P73:Q73"/>
    <mergeCell ref="P74:Q74"/>
    <mergeCell ref="P75:Q75"/>
    <mergeCell ref="P76:Q76"/>
    <mergeCell ref="P65:Q65"/>
    <mergeCell ref="P66:Q66"/>
    <mergeCell ref="P67:Q67"/>
    <mergeCell ref="P68:Q68"/>
    <mergeCell ref="P69:Q69"/>
    <mergeCell ref="P58:Q58"/>
    <mergeCell ref="P59:Q59"/>
    <mergeCell ref="P60:Q60"/>
    <mergeCell ref="P61:Q61"/>
    <mergeCell ref="P62:Q62"/>
    <mergeCell ref="P51:Q51"/>
    <mergeCell ref="P52:Q52"/>
    <mergeCell ref="P53:Q53"/>
    <mergeCell ref="P54:Q54"/>
    <mergeCell ref="P55:Q55"/>
    <mergeCell ref="P46:Q46"/>
    <mergeCell ref="P47:Q47"/>
    <mergeCell ref="P48:Q48"/>
    <mergeCell ref="P44:Q44"/>
    <mergeCell ref="P40:Q40"/>
    <mergeCell ref="P41:Q41"/>
    <mergeCell ref="P45:Q45"/>
    <mergeCell ref="P38:Q38"/>
    <mergeCell ref="P39:Q39"/>
    <mergeCell ref="P31:Q31"/>
    <mergeCell ref="P32:Q32"/>
    <mergeCell ref="P33:Q33"/>
    <mergeCell ref="P34:Q34"/>
    <mergeCell ref="P37:Q37"/>
    <mergeCell ref="P24:Q24"/>
    <mergeCell ref="P25:Q25"/>
    <mergeCell ref="P26:Q26"/>
    <mergeCell ref="P27:Q27"/>
    <mergeCell ref="P30:Q30"/>
    <mergeCell ref="P17:Q17"/>
    <mergeCell ref="P18:Q18"/>
    <mergeCell ref="P19:Q19"/>
    <mergeCell ref="P20:Q20"/>
    <mergeCell ref="P23:Q23"/>
    <mergeCell ref="P10:Q10"/>
    <mergeCell ref="P11:Q11"/>
    <mergeCell ref="P12:Q12"/>
    <mergeCell ref="P13:Q13"/>
    <mergeCell ref="P16:Q16"/>
    <mergeCell ref="A3:G3"/>
    <mergeCell ref="H3:L3"/>
    <mergeCell ref="A4:F4"/>
    <mergeCell ref="H4:L4"/>
    <mergeCell ref="P9:Q9"/>
    <mergeCell ref="J13:K13"/>
    <mergeCell ref="B6:C6"/>
    <mergeCell ref="D6:E6"/>
    <mergeCell ref="B8:C8"/>
    <mergeCell ref="D8:E8"/>
    <mergeCell ref="B10:C10"/>
    <mergeCell ref="D10:E10"/>
    <mergeCell ref="J10:K10"/>
    <mergeCell ref="J11:K11"/>
    <mergeCell ref="B12:C12"/>
    <mergeCell ref="D12:E12"/>
    <mergeCell ref="J12:K12"/>
    <mergeCell ref="B14:C14"/>
    <mergeCell ref="D14:E14"/>
    <mergeCell ref="J14:K14"/>
    <mergeCell ref="J15:K15"/>
    <mergeCell ref="B16:C16"/>
    <mergeCell ref="D16:E16"/>
    <mergeCell ref="B27:C27"/>
    <mergeCell ref="D27:E27"/>
    <mergeCell ref="D18:E18"/>
    <mergeCell ref="D20:E20"/>
    <mergeCell ref="B23:C23"/>
    <mergeCell ref="D23:E23"/>
    <mergeCell ref="B25:C25"/>
    <mergeCell ref="D25:E25"/>
    <mergeCell ref="A64:F64"/>
    <mergeCell ref="B86:C86"/>
    <mergeCell ref="D86:E86"/>
    <mergeCell ref="E30:F30"/>
    <mergeCell ref="B82:C82"/>
    <mergeCell ref="D82:E82"/>
    <mergeCell ref="B84:C84"/>
    <mergeCell ref="D84:E8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9"/>
  <sheetViews>
    <sheetView tabSelected="1" workbookViewId="0">
      <selection activeCell="I41" sqref="I41"/>
    </sheetView>
  </sheetViews>
  <sheetFormatPr defaultColWidth="8.85546875" defaultRowHeight="12.75" x14ac:dyDescent="0.2"/>
  <cols>
    <col min="1" max="1" width="4" customWidth="1"/>
    <col min="2" max="2" width="16.7109375" customWidth="1"/>
    <col min="3" max="3" width="24.42578125" customWidth="1"/>
    <col min="4" max="4" width="20" customWidth="1"/>
    <col min="5" max="5" width="8.5703125" customWidth="1"/>
    <col min="7" max="7" width="3.85546875" customWidth="1"/>
    <col min="8" max="8" width="20.5703125" customWidth="1"/>
    <col min="9" max="9" width="24" customWidth="1"/>
    <col min="10" max="10" width="15.28515625" customWidth="1"/>
    <col min="11" max="11" width="11.7109375" customWidth="1"/>
    <col min="12" max="12" width="17.28515625" customWidth="1"/>
    <col min="13" max="13" width="2.85546875" customWidth="1"/>
    <col min="14" max="14" width="5.28515625" customWidth="1"/>
    <col min="16" max="16" width="15" customWidth="1"/>
    <col min="19" max="19" width="13" customWidth="1"/>
  </cols>
  <sheetData>
    <row r="1" spans="1:21" x14ac:dyDescent="0.2">
      <c r="A1" s="39" t="s">
        <v>50</v>
      </c>
      <c r="H1" t="s">
        <v>37</v>
      </c>
    </row>
    <row r="2" spans="1:21" ht="2.25" customHeight="1" x14ac:dyDescent="0.2"/>
    <row r="3" spans="1:21" ht="18.75" thickBot="1" x14ac:dyDescent="0.3">
      <c r="A3" s="106" t="s">
        <v>43</v>
      </c>
      <c r="B3" s="106"/>
      <c r="C3" s="106"/>
      <c r="D3" s="106"/>
      <c r="E3" s="106"/>
      <c r="F3" s="106"/>
      <c r="G3" s="106"/>
      <c r="H3" s="106" t="s">
        <v>43</v>
      </c>
      <c r="I3" s="106"/>
      <c r="J3" s="106"/>
      <c r="K3" s="106"/>
      <c r="L3" s="106"/>
    </row>
    <row r="4" spans="1:21" ht="15.75" x14ac:dyDescent="0.25">
      <c r="A4" s="99" t="s">
        <v>5</v>
      </c>
      <c r="B4" s="99"/>
      <c r="C4" s="99"/>
      <c r="D4" s="99"/>
      <c r="E4" s="99"/>
      <c r="F4" s="99"/>
      <c r="G4" s="35"/>
      <c r="H4" s="99" t="s">
        <v>42</v>
      </c>
      <c r="I4" s="99"/>
      <c r="J4" s="99"/>
      <c r="K4" s="99"/>
      <c r="L4" s="99"/>
      <c r="O4" s="74"/>
      <c r="P4" s="75"/>
      <c r="Q4" s="75"/>
      <c r="R4" s="75"/>
      <c r="S4" s="75"/>
      <c r="T4" s="75"/>
      <c r="U4" s="76"/>
    </row>
    <row r="5" spans="1:21" ht="13.5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O5" s="77"/>
      <c r="P5" s="78" t="s">
        <v>77</v>
      </c>
      <c r="Q5" s="78"/>
      <c r="R5" s="79"/>
      <c r="U5" s="80"/>
    </row>
    <row r="6" spans="1:21" ht="17.25" thickBot="1" x14ac:dyDescent="0.35">
      <c r="A6" s="1"/>
      <c r="B6" s="108" t="s">
        <v>0</v>
      </c>
      <c r="C6" s="109"/>
      <c r="D6" s="110" t="s">
        <v>24</v>
      </c>
      <c r="E6" s="111"/>
      <c r="F6" s="8"/>
      <c r="G6" s="1"/>
      <c r="H6" s="17" t="s">
        <v>69</v>
      </c>
      <c r="I6" s="17"/>
      <c r="J6" s="1"/>
      <c r="K6" s="1"/>
      <c r="L6" s="1"/>
      <c r="O6" s="77"/>
      <c r="U6" s="80"/>
    </row>
    <row r="7" spans="1:21" ht="12.75" customHeight="1" thickBot="1" x14ac:dyDescent="0.35">
      <c r="A7" s="1"/>
      <c r="B7" s="12"/>
      <c r="C7" s="12"/>
      <c r="D7" s="52"/>
      <c r="E7" s="52"/>
      <c r="F7" s="8"/>
      <c r="G7" s="1"/>
      <c r="H7" s="1"/>
      <c r="I7" s="1"/>
      <c r="J7" s="1"/>
      <c r="K7" s="1"/>
      <c r="L7" s="1"/>
      <c r="O7" s="77"/>
      <c r="P7" s="81" t="s">
        <v>76</v>
      </c>
      <c r="U7" s="80"/>
    </row>
    <row r="8" spans="1:21" ht="17.25" thickBot="1" x14ac:dyDescent="0.35">
      <c r="A8" s="1"/>
      <c r="B8" s="90" t="s">
        <v>55</v>
      </c>
      <c r="C8" s="90"/>
      <c r="D8" s="102">
        <v>220</v>
      </c>
      <c r="E8" s="96"/>
      <c r="F8" s="8"/>
      <c r="G8" s="1"/>
      <c r="H8" s="12" t="s">
        <v>59</v>
      </c>
      <c r="I8" s="1" t="s">
        <v>24</v>
      </c>
      <c r="J8" s="1"/>
      <c r="K8" s="1"/>
      <c r="L8" s="1"/>
      <c r="O8" s="77"/>
      <c r="P8" s="39"/>
      <c r="U8" s="80"/>
    </row>
    <row r="9" spans="1:21" ht="17.25" thickBot="1" x14ac:dyDescent="0.35">
      <c r="A9" s="1"/>
      <c r="B9" s="12"/>
      <c r="C9" s="12"/>
      <c r="D9" s="52"/>
      <c r="E9" s="52"/>
      <c r="F9" s="8"/>
      <c r="G9" s="1"/>
      <c r="H9" s="12" t="s">
        <v>60</v>
      </c>
      <c r="I9" s="57">
        <v>220</v>
      </c>
      <c r="J9" s="1"/>
      <c r="K9" s="1"/>
      <c r="L9" s="1"/>
      <c r="O9" s="77"/>
      <c r="P9" s="81" t="s">
        <v>89</v>
      </c>
      <c r="Q9" s="39" t="s">
        <v>81</v>
      </c>
      <c r="S9" s="87">
        <f>200+0.00003</f>
        <v>200.00003000000001</v>
      </c>
      <c r="T9" s="39" t="s">
        <v>82</v>
      </c>
      <c r="U9" s="80"/>
    </row>
    <row r="10" spans="1:21" ht="17.25" thickBot="1" x14ac:dyDescent="0.35">
      <c r="A10" s="1"/>
      <c r="B10" s="112" t="s">
        <v>53</v>
      </c>
      <c r="C10" s="112"/>
      <c r="D10" s="102" t="s">
        <v>68</v>
      </c>
      <c r="E10" s="96"/>
      <c r="F10" s="8"/>
      <c r="G10" s="1"/>
      <c r="H10" s="12" t="s">
        <v>61</v>
      </c>
      <c r="I10" s="57" t="s">
        <v>64</v>
      </c>
      <c r="J10" s="113"/>
      <c r="K10" s="113"/>
      <c r="L10" s="57"/>
      <c r="O10" s="77"/>
      <c r="P10" s="107" t="s">
        <v>17</v>
      </c>
      <c r="Q10" s="107"/>
      <c r="R10" s="39" t="s">
        <v>4</v>
      </c>
      <c r="U10" s="80"/>
    </row>
    <row r="11" spans="1:21" ht="17.25" thickBot="1" x14ac:dyDescent="0.35">
      <c r="A11" s="1"/>
      <c r="B11" s="12"/>
      <c r="C11" s="12"/>
      <c r="D11" s="52"/>
      <c r="E11" s="52"/>
      <c r="F11" s="8"/>
      <c r="G11" s="1"/>
      <c r="H11" s="8" t="s">
        <v>17</v>
      </c>
      <c r="I11" s="130"/>
      <c r="J11" s="91"/>
      <c r="K11" s="91"/>
      <c r="L11" s="1"/>
      <c r="O11" s="77"/>
      <c r="P11" s="107" t="s">
        <v>18</v>
      </c>
      <c r="Q11" s="107"/>
      <c r="R11" s="3" t="s">
        <v>70</v>
      </c>
      <c r="U11" s="80"/>
    </row>
    <row r="12" spans="1:21" ht="17.25" thickBot="1" x14ac:dyDescent="0.35">
      <c r="A12" s="1"/>
      <c r="B12" s="90" t="s">
        <v>15</v>
      </c>
      <c r="C12" s="90"/>
      <c r="D12" s="100">
        <v>2.1000000000000001E-2</v>
      </c>
      <c r="E12" s="101"/>
      <c r="F12" s="8"/>
      <c r="G12" s="1"/>
      <c r="H12" s="8" t="s">
        <v>18</v>
      </c>
      <c r="I12" s="130"/>
      <c r="J12" s="91"/>
      <c r="K12" s="91"/>
      <c r="L12" s="1"/>
      <c r="O12" s="77"/>
      <c r="P12" s="107" t="s">
        <v>19</v>
      </c>
      <c r="Q12" s="107"/>
      <c r="R12" s="66">
        <v>44887</v>
      </c>
      <c r="U12" s="80"/>
    </row>
    <row r="13" spans="1:21" ht="17.25" thickBot="1" x14ac:dyDescent="0.35">
      <c r="A13" s="1"/>
      <c r="B13" s="12"/>
      <c r="C13" s="12"/>
      <c r="D13" s="52"/>
      <c r="E13" s="52"/>
      <c r="F13" s="8"/>
      <c r="G13" s="1"/>
      <c r="H13" s="8" t="s">
        <v>19</v>
      </c>
      <c r="I13" s="139"/>
      <c r="J13" s="114"/>
      <c r="K13" s="114"/>
      <c r="L13" s="1"/>
      <c r="O13" s="77"/>
      <c r="P13" s="107" t="s">
        <v>20</v>
      </c>
      <c r="Q13" s="107"/>
      <c r="R13" s="66">
        <v>45252</v>
      </c>
      <c r="U13" s="80"/>
    </row>
    <row r="14" spans="1:21" ht="17.25" thickBot="1" x14ac:dyDescent="0.35">
      <c r="A14" s="1"/>
      <c r="B14" s="90" t="s">
        <v>56</v>
      </c>
      <c r="C14" s="90"/>
      <c r="D14" s="102">
        <v>10</v>
      </c>
      <c r="E14" s="96"/>
      <c r="F14" s="8"/>
      <c r="G14" s="1"/>
      <c r="H14" s="8" t="s">
        <v>20</v>
      </c>
      <c r="I14" s="139"/>
      <c r="J14" s="114"/>
      <c r="K14" s="114"/>
      <c r="L14" s="1"/>
      <c r="O14" s="77"/>
      <c r="P14" s="107" t="s">
        <v>8</v>
      </c>
      <c r="Q14" s="107"/>
      <c r="R14" s="3" t="s">
        <v>83</v>
      </c>
      <c r="U14" s="80"/>
    </row>
    <row r="15" spans="1:21" ht="17.25" thickBot="1" x14ac:dyDescent="0.35">
      <c r="A15" s="1"/>
      <c r="B15" s="13"/>
      <c r="C15" s="13"/>
      <c r="D15" s="52"/>
      <c r="E15" s="52"/>
      <c r="F15" s="8"/>
      <c r="G15" s="1"/>
      <c r="H15" s="8" t="s">
        <v>8</v>
      </c>
      <c r="I15" s="130"/>
      <c r="J15" s="113"/>
      <c r="K15" s="113"/>
      <c r="L15" s="1"/>
      <c r="O15" s="77"/>
      <c r="U15" s="80"/>
    </row>
    <row r="16" spans="1:21" ht="17.25" thickBot="1" x14ac:dyDescent="0.35">
      <c r="A16" s="1"/>
      <c r="B16" s="90" t="s">
        <v>3</v>
      </c>
      <c r="C16" s="103"/>
      <c r="D16" s="117"/>
      <c r="E16" s="118"/>
      <c r="F16" s="8"/>
      <c r="G16" s="1"/>
      <c r="O16" s="77"/>
      <c r="P16" s="81" t="s">
        <v>90</v>
      </c>
      <c r="Q16" s="39" t="s">
        <v>81</v>
      </c>
      <c r="S16" s="87">
        <f>200+0.00002</f>
        <v>200.00002000000001</v>
      </c>
      <c r="T16" s="39" t="s">
        <v>82</v>
      </c>
      <c r="U16" s="80"/>
    </row>
    <row r="17" spans="1:21" ht="30" customHeight="1" thickBot="1" x14ac:dyDescent="0.35">
      <c r="A17" s="1"/>
      <c r="B17" s="13"/>
      <c r="C17" s="13"/>
      <c r="D17" s="53"/>
      <c r="E17" s="53"/>
      <c r="F17" s="8"/>
      <c r="G17" s="1"/>
      <c r="H17" s="16" t="s">
        <v>38</v>
      </c>
      <c r="I17" s="7" t="s">
        <v>57</v>
      </c>
      <c r="J17" s="7" t="s">
        <v>58</v>
      </c>
      <c r="K17" s="7" t="s">
        <v>65</v>
      </c>
      <c r="L17" s="16" t="s">
        <v>66</v>
      </c>
      <c r="O17" s="77"/>
      <c r="P17" s="107" t="s">
        <v>17</v>
      </c>
      <c r="Q17" s="107"/>
      <c r="R17" s="39" t="s">
        <v>4</v>
      </c>
      <c r="U17" s="80"/>
    </row>
    <row r="18" spans="1:21" ht="17.25" thickBot="1" x14ac:dyDescent="0.35">
      <c r="A18" s="1"/>
      <c r="B18" s="13"/>
      <c r="C18" s="13" t="s">
        <v>6</v>
      </c>
      <c r="D18" s="119"/>
      <c r="E18" s="120"/>
      <c r="F18" s="8"/>
      <c r="G18" s="1"/>
      <c r="H18" s="2">
        <v>200</v>
      </c>
      <c r="I18" s="122"/>
      <c r="J18" s="122"/>
      <c r="K18" s="5">
        <f>J18-I18</f>
        <v>0</v>
      </c>
      <c r="L18" s="5">
        <f>H18*0.05/100</f>
        <v>0.1</v>
      </c>
      <c r="O18" s="77"/>
      <c r="P18" s="107" t="s">
        <v>18</v>
      </c>
      <c r="Q18" s="107"/>
      <c r="R18" s="3" t="s">
        <v>70</v>
      </c>
      <c r="U18" s="80"/>
    </row>
    <row r="19" spans="1:21" ht="17.25" thickBot="1" x14ac:dyDescent="0.35">
      <c r="A19" s="1"/>
      <c r="B19" s="13"/>
      <c r="C19" s="13"/>
      <c r="D19" s="54"/>
      <c r="E19" s="54"/>
      <c r="F19" s="8"/>
      <c r="G19" s="1"/>
      <c r="H19" s="21"/>
      <c r="I19" s="21"/>
      <c r="J19" s="21"/>
      <c r="K19" s="22"/>
      <c r="L19" s="22"/>
      <c r="O19" s="77"/>
      <c r="P19" s="107" t="s">
        <v>19</v>
      </c>
      <c r="Q19" s="107"/>
      <c r="R19" s="66">
        <v>44887</v>
      </c>
      <c r="U19" s="80"/>
    </row>
    <row r="20" spans="1:21" ht="27.75" customHeight="1" thickBot="1" x14ac:dyDescent="0.35">
      <c r="A20" s="1"/>
      <c r="B20" s="13"/>
      <c r="C20" s="13" t="s">
        <v>27</v>
      </c>
      <c r="D20" s="94">
        <v>1.0000000000000001E-5</v>
      </c>
      <c r="E20" s="95"/>
      <c r="F20" s="8"/>
      <c r="G20" s="1"/>
      <c r="H20" s="16" t="s">
        <v>39</v>
      </c>
      <c r="I20" s="7" t="s">
        <v>57</v>
      </c>
      <c r="J20" s="7" t="s">
        <v>58</v>
      </c>
      <c r="K20" s="7" t="s">
        <v>65</v>
      </c>
      <c r="L20" s="16" t="s">
        <v>66</v>
      </c>
      <c r="O20" s="77"/>
      <c r="P20" s="107" t="s">
        <v>20</v>
      </c>
      <c r="Q20" s="107"/>
      <c r="R20" s="66">
        <v>45252</v>
      </c>
      <c r="U20" s="80"/>
    </row>
    <row r="21" spans="1:21" ht="16.5" x14ac:dyDescent="0.3">
      <c r="A21" s="1"/>
      <c r="B21" s="13"/>
      <c r="C21" s="13"/>
      <c r="D21" s="54"/>
      <c r="E21" s="54"/>
      <c r="F21" s="8"/>
      <c r="G21" s="1"/>
      <c r="H21" s="2">
        <v>2</v>
      </c>
      <c r="I21" s="138"/>
      <c r="J21" s="122"/>
      <c r="K21" s="20">
        <f>J21-I21</f>
        <v>0</v>
      </c>
      <c r="L21" s="20">
        <f>H21*0.05/100</f>
        <v>1E-3</v>
      </c>
      <c r="O21" s="77"/>
      <c r="P21" s="107" t="s">
        <v>8</v>
      </c>
      <c r="Q21" s="107"/>
      <c r="R21" s="3" t="s">
        <v>83</v>
      </c>
      <c r="U21" s="80"/>
    </row>
    <row r="22" spans="1:21" ht="14.25" customHeight="1" thickBot="1" x14ac:dyDescent="0.35">
      <c r="A22" s="1"/>
      <c r="B22" s="13"/>
      <c r="C22" s="13"/>
      <c r="D22" s="52"/>
      <c r="E22" s="52"/>
      <c r="F22" s="8"/>
      <c r="G22" s="1"/>
      <c r="O22" s="77"/>
      <c r="U22" s="80"/>
    </row>
    <row r="23" spans="1:21" ht="17.25" thickBot="1" x14ac:dyDescent="0.35">
      <c r="A23" s="1"/>
      <c r="B23" s="90" t="s">
        <v>7</v>
      </c>
      <c r="C23" s="90"/>
      <c r="D23" s="121"/>
      <c r="E23" s="118"/>
      <c r="F23" s="8"/>
      <c r="G23" s="1"/>
      <c r="H23" s="6" t="s">
        <v>21</v>
      </c>
      <c r="O23" s="77"/>
      <c r="P23" s="81" t="s">
        <v>91</v>
      </c>
      <c r="Q23" s="39" t="s">
        <v>81</v>
      </c>
      <c r="S23">
        <f>10-0.000009</f>
        <v>9.9999909999999996</v>
      </c>
      <c r="T23" s="39" t="s">
        <v>82</v>
      </c>
      <c r="U23" s="80"/>
    </row>
    <row r="24" spans="1:21" ht="17.25" thickBot="1" x14ac:dyDescent="0.35">
      <c r="A24" s="1"/>
      <c r="B24" s="13"/>
      <c r="C24" s="13"/>
      <c r="D24" s="53"/>
      <c r="E24" s="53"/>
      <c r="F24" s="8"/>
      <c r="G24" s="1"/>
      <c r="H24" s="1" t="s">
        <v>40</v>
      </c>
      <c r="I24" s="1"/>
      <c r="J24" s="1"/>
      <c r="K24" s="24" t="s">
        <v>52</v>
      </c>
      <c r="O24" s="77"/>
      <c r="P24" s="107" t="s">
        <v>17</v>
      </c>
      <c r="Q24" s="107"/>
      <c r="R24" s="39" t="s">
        <v>4</v>
      </c>
      <c r="U24" s="80"/>
    </row>
    <row r="25" spans="1:21" ht="17.25" thickBot="1" x14ac:dyDescent="0.35">
      <c r="A25" s="1"/>
      <c r="B25" s="90" t="s">
        <v>9</v>
      </c>
      <c r="C25" s="90"/>
      <c r="D25" s="121"/>
      <c r="E25" s="118"/>
      <c r="F25" s="8"/>
      <c r="G25" s="1"/>
      <c r="O25" s="77"/>
      <c r="P25" s="107" t="s">
        <v>18</v>
      </c>
      <c r="Q25" s="107"/>
      <c r="R25" s="3" t="s">
        <v>70</v>
      </c>
      <c r="U25" s="80"/>
    </row>
    <row r="26" spans="1:21" ht="17.25" thickBot="1" x14ac:dyDescent="0.35">
      <c r="A26" s="1"/>
      <c r="B26" s="40"/>
      <c r="C26" s="40"/>
      <c r="D26" s="52"/>
      <c r="E26" s="52"/>
      <c r="F26" s="8"/>
      <c r="G26" s="1"/>
      <c r="H26" s="56" t="s">
        <v>45</v>
      </c>
      <c r="I26" s="12"/>
      <c r="J26" s="12" t="s">
        <v>51</v>
      </c>
      <c r="K26" s="49"/>
      <c r="L26" s="50" t="s">
        <v>23</v>
      </c>
      <c r="O26" s="77"/>
      <c r="P26" s="107" t="s">
        <v>19</v>
      </c>
      <c r="Q26" s="107"/>
      <c r="R26" s="66">
        <v>44887</v>
      </c>
      <c r="U26" s="80"/>
    </row>
    <row r="27" spans="1:21" ht="17.25" thickBot="1" x14ac:dyDescent="0.35">
      <c r="A27" s="1"/>
      <c r="B27" s="90" t="s">
        <v>8</v>
      </c>
      <c r="C27" s="90"/>
      <c r="D27" s="117"/>
      <c r="E27" s="118"/>
      <c r="F27" s="8"/>
      <c r="G27" s="1"/>
      <c r="I27" s="12"/>
      <c r="J27" s="8"/>
      <c r="K27" s="10"/>
      <c r="L27" s="10"/>
      <c r="O27" s="77"/>
      <c r="P27" s="107" t="s">
        <v>20</v>
      </c>
      <c r="Q27" s="107"/>
      <c r="R27" s="66">
        <v>45252</v>
      </c>
      <c r="U27" s="80"/>
    </row>
    <row r="28" spans="1:21" ht="16.5" x14ac:dyDescent="0.3">
      <c r="A28" s="1"/>
      <c r="B28" s="1"/>
      <c r="C28" s="1"/>
      <c r="D28" s="1"/>
      <c r="E28" s="1"/>
      <c r="F28" s="1"/>
      <c r="G28" s="1"/>
      <c r="I28" s="12"/>
      <c r="J28" s="12"/>
      <c r="K28" s="8"/>
      <c r="L28" s="8"/>
      <c r="O28" s="77"/>
      <c r="P28" s="107" t="s">
        <v>8</v>
      </c>
      <c r="Q28" s="107"/>
      <c r="R28" s="3" t="s">
        <v>83</v>
      </c>
      <c r="U28" s="80"/>
    </row>
    <row r="29" spans="1:21" ht="16.5" x14ac:dyDescent="0.3">
      <c r="A29" s="1"/>
      <c r="B29" s="1"/>
      <c r="C29" s="1"/>
      <c r="D29" s="1"/>
      <c r="E29" s="1"/>
      <c r="F29" s="1"/>
      <c r="G29" s="1"/>
      <c r="I29" s="13"/>
      <c r="J29" s="12"/>
      <c r="K29" s="8"/>
      <c r="L29" s="50"/>
      <c r="O29" s="77"/>
      <c r="U29" s="80"/>
    </row>
    <row r="30" spans="1:21" ht="15" customHeight="1" x14ac:dyDescent="0.3">
      <c r="A30" s="1"/>
      <c r="B30" s="11" t="s">
        <v>1</v>
      </c>
      <c r="C30" s="11" t="s">
        <v>57</v>
      </c>
      <c r="D30" s="55" t="s">
        <v>58</v>
      </c>
      <c r="E30" s="104" t="s">
        <v>49</v>
      </c>
      <c r="F30" s="104"/>
      <c r="G30" s="1"/>
      <c r="I30" s="12"/>
      <c r="J30" s="12"/>
      <c r="K30" s="8"/>
      <c r="L30" s="50"/>
      <c r="O30" s="77"/>
      <c r="P30" s="81" t="s">
        <v>92</v>
      </c>
      <c r="Q30" s="39" t="s">
        <v>81</v>
      </c>
      <c r="S30">
        <f>2+0.000008</f>
        <v>2.0000079999999998</v>
      </c>
      <c r="T30" s="39" t="s">
        <v>82</v>
      </c>
      <c r="U30" s="80"/>
    </row>
    <row r="31" spans="1:21" ht="15" customHeight="1" x14ac:dyDescent="0.3">
      <c r="A31" s="1"/>
      <c r="B31" s="2">
        <v>1</v>
      </c>
      <c r="C31" s="138"/>
      <c r="D31" s="122"/>
      <c r="E31" s="1"/>
      <c r="F31" s="1"/>
      <c r="G31" s="1"/>
      <c r="J31" s="12" t="s">
        <v>48</v>
      </c>
      <c r="L31" s="50" t="s">
        <v>23</v>
      </c>
      <c r="O31" s="77"/>
      <c r="P31" s="107" t="s">
        <v>17</v>
      </c>
      <c r="Q31" s="107"/>
      <c r="R31" s="39" t="s">
        <v>4</v>
      </c>
      <c r="U31" s="80"/>
    </row>
    <row r="32" spans="1:21" ht="15" customHeight="1" x14ac:dyDescent="0.3">
      <c r="A32" s="1"/>
      <c r="B32" s="2">
        <v>2</v>
      </c>
      <c r="C32" s="138"/>
      <c r="D32" s="122"/>
      <c r="E32" s="1"/>
      <c r="F32" s="1"/>
      <c r="G32" s="1"/>
      <c r="O32" s="77"/>
      <c r="P32" s="107" t="s">
        <v>18</v>
      </c>
      <c r="Q32" s="107"/>
      <c r="R32" s="3" t="s">
        <v>70</v>
      </c>
      <c r="U32" s="80"/>
    </row>
    <row r="33" spans="1:21" ht="15" customHeight="1" x14ac:dyDescent="0.3">
      <c r="A33" s="1"/>
      <c r="B33" s="2">
        <v>3</v>
      </c>
      <c r="C33" s="138"/>
      <c r="D33" s="122"/>
      <c r="E33" s="1"/>
      <c r="F33" s="3"/>
      <c r="G33" s="1"/>
      <c r="J33" s="12"/>
      <c r="L33" s="50"/>
      <c r="O33" s="77"/>
      <c r="P33" s="107" t="s">
        <v>19</v>
      </c>
      <c r="Q33" s="107"/>
      <c r="R33" s="66">
        <v>44887</v>
      </c>
      <c r="U33" s="80"/>
    </row>
    <row r="34" spans="1:21" ht="15" customHeight="1" x14ac:dyDescent="0.3">
      <c r="A34" s="1"/>
      <c r="B34" s="2">
        <v>4</v>
      </c>
      <c r="C34" s="138"/>
      <c r="D34" s="122"/>
      <c r="E34" s="1"/>
      <c r="F34" s="3"/>
      <c r="G34" s="1"/>
      <c r="J34" s="12"/>
      <c r="L34" s="50"/>
      <c r="O34" s="77"/>
      <c r="P34" s="107" t="s">
        <v>20</v>
      </c>
      <c r="Q34" s="107"/>
      <c r="R34" s="66">
        <v>45252</v>
      </c>
      <c r="U34" s="80"/>
    </row>
    <row r="35" spans="1:21" ht="15" customHeight="1" x14ac:dyDescent="0.3">
      <c r="A35" s="1"/>
      <c r="B35" s="2">
        <v>5</v>
      </c>
      <c r="C35" s="138"/>
      <c r="D35" s="122"/>
      <c r="E35" s="1"/>
      <c r="F35" s="3"/>
      <c r="G35" s="1"/>
      <c r="J35" s="12"/>
      <c r="L35" s="50"/>
      <c r="O35" s="77"/>
      <c r="P35" s="107" t="s">
        <v>8</v>
      </c>
      <c r="Q35" s="107"/>
      <c r="R35" s="3" t="s">
        <v>83</v>
      </c>
      <c r="U35" s="80"/>
    </row>
    <row r="36" spans="1:21" ht="15" customHeight="1" x14ac:dyDescent="0.3">
      <c r="A36" s="1"/>
      <c r="B36" s="2">
        <v>6</v>
      </c>
      <c r="C36" s="138"/>
      <c r="D36" s="122"/>
      <c r="E36" s="1"/>
      <c r="F36" s="1"/>
      <c r="G36" s="1"/>
      <c r="J36" s="12" t="s">
        <v>47</v>
      </c>
      <c r="L36" s="50" t="s">
        <v>23</v>
      </c>
      <c r="O36" s="77"/>
      <c r="U36" s="80"/>
    </row>
    <row r="37" spans="1:21" ht="15" customHeight="1" x14ac:dyDescent="0.2">
      <c r="A37" s="1"/>
      <c r="B37" s="2">
        <v>7</v>
      </c>
      <c r="C37" s="138"/>
      <c r="D37" s="122"/>
      <c r="E37" s="1"/>
      <c r="F37" s="1"/>
      <c r="G37" s="1"/>
      <c r="O37" s="77"/>
      <c r="P37" s="81" t="s">
        <v>93</v>
      </c>
      <c r="Q37" s="39" t="s">
        <v>81</v>
      </c>
      <c r="S37">
        <f>2+0.000009</f>
        <v>2.0000089999999999</v>
      </c>
      <c r="T37" s="39" t="s">
        <v>82</v>
      </c>
      <c r="U37" s="80"/>
    </row>
    <row r="38" spans="1:21" ht="15" customHeight="1" x14ac:dyDescent="0.3">
      <c r="A38" s="1"/>
      <c r="B38" s="2">
        <v>8</v>
      </c>
      <c r="C38" s="138"/>
      <c r="D38" s="122"/>
      <c r="E38" s="1"/>
      <c r="F38" s="1"/>
      <c r="G38" s="1"/>
      <c r="O38" s="77"/>
      <c r="P38" s="107" t="s">
        <v>17</v>
      </c>
      <c r="Q38" s="107"/>
      <c r="R38" s="39" t="s">
        <v>4</v>
      </c>
      <c r="U38" s="80"/>
    </row>
    <row r="39" spans="1:21" ht="15" customHeight="1" x14ac:dyDescent="0.3">
      <c r="A39" s="1"/>
      <c r="B39" s="2">
        <v>9</v>
      </c>
      <c r="C39" s="138"/>
      <c r="D39" s="122"/>
      <c r="E39" s="1"/>
      <c r="F39" s="1"/>
      <c r="G39" s="1"/>
      <c r="O39" s="77"/>
      <c r="P39" s="107" t="s">
        <v>18</v>
      </c>
      <c r="Q39" s="107"/>
      <c r="R39" s="3" t="s">
        <v>70</v>
      </c>
      <c r="U39" s="80"/>
    </row>
    <row r="40" spans="1:21" ht="15" customHeight="1" x14ac:dyDescent="0.3">
      <c r="A40" s="1"/>
      <c r="B40" s="2">
        <v>10</v>
      </c>
      <c r="C40" s="138"/>
      <c r="D40" s="122"/>
      <c r="E40" s="1"/>
      <c r="F40" s="1"/>
      <c r="G40" s="1"/>
      <c r="O40" s="77"/>
      <c r="P40" s="107" t="s">
        <v>19</v>
      </c>
      <c r="Q40" s="107"/>
      <c r="R40" s="66">
        <v>44887</v>
      </c>
      <c r="U40" s="80"/>
    </row>
    <row r="41" spans="1:21" ht="16.5" x14ac:dyDescent="0.3">
      <c r="A41" s="1"/>
      <c r="B41" s="1"/>
      <c r="C41" s="4" t="s">
        <v>2</v>
      </c>
      <c r="D41" s="64" t="e">
        <f>AVERAGE(D31:D40)</f>
        <v>#DIV/0!</v>
      </c>
      <c r="E41" s="1"/>
      <c r="F41" s="1"/>
      <c r="G41" s="1"/>
      <c r="O41" s="77"/>
      <c r="P41" s="107" t="s">
        <v>20</v>
      </c>
      <c r="Q41" s="107"/>
      <c r="R41" s="66">
        <v>45252</v>
      </c>
      <c r="U41" s="80"/>
    </row>
    <row r="42" spans="1:21" ht="16.5" x14ac:dyDescent="0.3">
      <c r="A42" s="1"/>
      <c r="B42" s="1"/>
      <c r="C42" s="4" t="s">
        <v>26</v>
      </c>
      <c r="D42" s="48" t="e">
        <f>STDEV(D31:D40)</f>
        <v>#DIV/0!</v>
      </c>
      <c r="E42" s="1"/>
      <c r="F42" s="1"/>
      <c r="G42" s="1"/>
      <c r="O42" s="77"/>
      <c r="P42" s="107" t="s">
        <v>8</v>
      </c>
      <c r="Q42" s="107"/>
      <c r="R42" s="3" t="s">
        <v>83</v>
      </c>
      <c r="U42" s="80"/>
    </row>
    <row r="43" spans="1:21" ht="15.75" x14ac:dyDescent="0.25">
      <c r="A43" s="1"/>
      <c r="B43" s="1"/>
      <c r="C43" s="25"/>
      <c r="D43" s="26"/>
      <c r="E43" s="1"/>
      <c r="F43" s="1"/>
      <c r="G43" s="1"/>
      <c r="O43" s="77"/>
      <c r="U43" s="80"/>
    </row>
    <row r="44" spans="1:21" ht="15.75" x14ac:dyDescent="0.25">
      <c r="A44" s="34"/>
      <c r="B44" s="35" t="s">
        <v>10</v>
      </c>
      <c r="C44" s="25"/>
      <c r="D44" s="26"/>
      <c r="E44" s="1"/>
      <c r="F44" s="1"/>
      <c r="G44" s="1"/>
      <c r="O44" s="77"/>
      <c r="P44" s="81" t="s">
        <v>94</v>
      </c>
      <c r="Q44" s="39" t="s">
        <v>81</v>
      </c>
      <c r="S44" s="87">
        <f>200-0.00003</f>
        <v>199.99996999999999</v>
      </c>
      <c r="T44" s="39" t="s">
        <v>82</v>
      </c>
      <c r="U44" s="80"/>
    </row>
    <row r="45" spans="1:21" ht="17.25" thickBot="1" x14ac:dyDescent="0.35">
      <c r="A45" s="1"/>
      <c r="B45" s="1"/>
      <c r="C45" s="25"/>
      <c r="D45" s="26"/>
      <c r="E45" s="1"/>
      <c r="F45" s="1"/>
      <c r="G45" s="1"/>
      <c r="O45" s="77"/>
      <c r="P45" s="107" t="s">
        <v>17</v>
      </c>
      <c r="Q45" s="107"/>
      <c r="R45" s="39" t="s">
        <v>4</v>
      </c>
      <c r="U45" s="80"/>
    </row>
    <row r="46" spans="1:21" ht="17.25" thickBot="1" x14ac:dyDescent="0.35">
      <c r="A46" s="1"/>
      <c r="B46" s="8" t="s">
        <v>25</v>
      </c>
      <c r="C46" s="28">
        <f>0.41*D20</f>
        <v>4.0999999999999997E-6</v>
      </c>
      <c r="D46" s="26"/>
      <c r="E46" s="1"/>
      <c r="F46" s="1"/>
      <c r="G46" s="1"/>
      <c r="O46" s="77"/>
      <c r="P46" s="107" t="s">
        <v>18</v>
      </c>
      <c r="Q46" s="107"/>
      <c r="R46" s="3" t="s">
        <v>85</v>
      </c>
      <c r="U46" s="80"/>
    </row>
    <row r="47" spans="1:21" ht="16.5" x14ac:dyDescent="0.3">
      <c r="A47" s="1"/>
      <c r="B47" s="1"/>
      <c r="C47" s="25"/>
      <c r="D47" s="26"/>
      <c r="E47" s="1"/>
      <c r="F47" s="1"/>
      <c r="G47" s="1"/>
      <c r="O47" s="77"/>
      <c r="P47" s="107" t="s">
        <v>19</v>
      </c>
      <c r="Q47" s="107"/>
      <c r="R47" s="66">
        <v>44709</v>
      </c>
      <c r="U47" s="80"/>
    </row>
    <row r="48" spans="1:21" ht="16.5" x14ac:dyDescent="0.3">
      <c r="A48" s="31" t="s">
        <v>28</v>
      </c>
      <c r="B48" s="32"/>
      <c r="C48" s="33"/>
      <c r="D48" s="27"/>
      <c r="E48" s="1"/>
      <c r="F48" s="1"/>
      <c r="G48" s="1"/>
      <c r="O48" s="77"/>
      <c r="P48" s="107" t="s">
        <v>20</v>
      </c>
      <c r="Q48" s="107"/>
      <c r="R48" s="66">
        <v>45074</v>
      </c>
      <c r="U48" s="80"/>
    </row>
    <row r="49" spans="1:21" ht="16.5" x14ac:dyDescent="0.3">
      <c r="A49" s="30"/>
      <c r="B49" s="29"/>
      <c r="D49" s="27"/>
      <c r="E49" s="1"/>
      <c r="F49" s="1"/>
      <c r="G49" s="1"/>
      <c r="O49" s="77"/>
      <c r="P49" s="107" t="s">
        <v>8</v>
      </c>
      <c r="Q49" s="107"/>
      <c r="R49" s="3" t="s">
        <v>86</v>
      </c>
      <c r="U49" s="80"/>
    </row>
    <row r="50" spans="1:21" ht="16.5" x14ac:dyDescent="0.3">
      <c r="A50" s="1"/>
      <c r="B50" s="15" t="s">
        <v>13</v>
      </c>
      <c r="C50" s="9" t="s">
        <v>41</v>
      </c>
      <c r="D50" s="27"/>
      <c r="E50" s="1"/>
      <c r="F50" s="1"/>
      <c r="G50" s="1"/>
      <c r="O50" s="77"/>
      <c r="U50" s="80"/>
    </row>
    <row r="51" spans="1:21" ht="16.5" x14ac:dyDescent="0.3">
      <c r="A51" s="1"/>
      <c r="B51" s="10" t="s">
        <v>14</v>
      </c>
      <c r="C51" s="13"/>
      <c r="D51" s="26"/>
      <c r="E51" s="1"/>
      <c r="F51" s="1"/>
      <c r="G51" s="1"/>
      <c r="O51" s="77"/>
      <c r="P51" s="81" t="s">
        <v>95</v>
      </c>
      <c r="Q51" s="39" t="s">
        <v>81</v>
      </c>
      <c r="S51" s="87">
        <f>200-0.0001</f>
        <v>199.9999</v>
      </c>
      <c r="T51" s="39" t="s">
        <v>82</v>
      </c>
      <c r="U51" s="80"/>
    </row>
    <row r="52" spans="1:21" ht="16.5" x14ac:dyDescent="0.3">
      <c r="A52" s="1"/>
      <c r="B52" s="12"/>
      <c r="C52" s="13"/>
      <c r="D52" s="12"/>
      <c r="E52" s="8"/>
      <c r="F52" s="1"/>
      <c r="G52" s="1"/>
      <c r="O52" s="77"/>
      <c r="P52" s="107" t="s">
        <v>17</v>
      </c>
      <c r="Q52" s="107"/>
      <c r="R52" s="39" t="s">
        <v>4</v>
      </c>
      <c r="U52" s="80"/>
    </row>
    <row r="53" spans="1:21" ht="16.5" x14ac:dyDescent="0.3">
      <c r="A53" s="1"/>
      <c r="B53" s="11" t="s">
        <v>16</v>
      </c>
      <c r="C53" s="11" t="s">
        <v>12</v>
      </c>
      <c r="D53" s="11" t="s">
        <v>11</v>
      </c>
      <c r="E53" s="8"/>
      <c r="F53" s="1"/>
      <c r="G53" s="1"/>
      <c r="O53" s="77"/>
      <c r="P53" s="107" t="s">
        <v>18</v>
      </c>
      <c r="Q53" s="107"/>
      <c r="R53" s="3" t="s">
        <v>85</v>
      </c>
      <c r="U53" s="80"/>
    </row>
    <row r="54" spans="1:21" ht="16.5" x14ac:dyDescent="0.3">
      <c r="A54" s="1"/>
      <c r="B54" s="44" t="e">
        <f>(2*D42/D12)*100</f>
        <v>#DIV/0!</v>
      </c>
      <c r="C54" s="14">
        <v>1E-3</v>
      </c>
      <c r="D54" s="51" t="e">
        <f>IF(B54&lt;0.1, "PASS", "FAIL")</f>
        <v>#DIV/0!</v>
      </c>
      <c r="E54" s="8"/>
      <c r="F54" s="1"/>
      <c r="G54" s="1"/>
      <c r="O54" s="77"/>
      <c r="P54" s="107" t="s">
        <v>19</v>
      </c>
      <c r="Q54" s="107"/>
      <c r="R54" s="66">
        <v>44709</v>
      </c>
      <c r="U54" s="80"/>
    </row>
    <row r="55" spans="1:21" ht="16.5" x14ac:dyDescent="0.3">
      <c r="A55" s="1"/>
      <c r="B55" s="12"/>
      <c r="C55" s="13"/>
      <c r="D55" s="12"/>
      <c r="E55" s="8"/>
      <c r="F55" s="1"/>
      <c r="G55" s="1"/>
      <c r="O55" s="77"/>
      <c r="P55" s="107" t="s">
        <v>20</v>
      </c>
      <c r="Q55" s="107"/>
      <c r="R55" s="66">
        <v>45074</v>
      </c>
      <c r="U55" s="80"/>
    </row>
    <row r="56" spans="1:21" ht="16.5" x14ac:dyDescent="0.3">
      <c r="A56" s="31" t="s">
        <v>29</v>
      </c>
      <c r="B56" s="32"/>
      <c r="C56" s="33"/>
      <c r="D56" s="27"/>
      <c r="E56" s="8"/>
      <c r="F56" s="1"/>
      <c r="G56" s="1"/>
      <c r="O56" s="77"/>
      <c r="P56" s="107" t="s">
        <v>8</v>
      </c>
      <c r="Q56" s="107"/>
      <c r="R56" s="3" t="s">
        <v>86</v>
      </c>
      <c r="U56" s="80"/>
    </row>
    <row r="57" spans="1:21" ht="16.5" x14ac:dyDescent="0.3">
      <c r="A57" s="30"/>
      <c r="B57" s="29"/>
      <c r="D57" s="27"/>
      <c r="E57" s="8"/>
      <c r="F57" s="1"/>
      <c r="G57" s="1"/>
      <c r="O57" s="77"/>
      <c r="U57" s="80"/>
    </row>
    <row r="58" spans="1:21" ht="16.5" x14ac:dyDescent="0.3">
      <c r="A58" s="1"/>
      <c r="B58" s="15" t="s">
        <v>30</v>
      </c>
      <c r="C58" s="9" t="s">
        <v>22</v>
      </c>
      <c r="D58" s="27"/>
      <c r="E58" s="8"/>
      <c r="F58" s="1"/>
      <c r="G58" s="1"/>
      <c r="O58" s="77"/>
      <c r="P58" s="81" t="s">
        <v>96</v>
      </c>
      <c r="Q58" s="39" t="s">
        <v>81</v>
      </c>
      <c r="S58" s="88">
        <f>10+0.000001</f>
        <v>10.000000999999999</v>
      </c>
      <c r="T58" s="39" t="s">
        <v>82</v>
      </c>
      <c r="U58" s="80"/>
    </row>
    <row r="59" spans="1:21" ht="16.5" x14ac:dyDescent="0.3">
      <c r="A59" s="1"/>
      <c r="B59" s="10" t="s">
        <v>14</v>
      </c>
      <c r="C59" s="13"/>
      <c r="D59" s="26"/>
      <c r="E59" s="8"/>
      <c r="F59" s="1"/>
      <c r="G59" s="1"/>
      <c r="O59" s="77"/>
      <c r="P59" s="107" t="s">
        <v>17</v>
      </c>
      <c r="Q59" s="107"/>
      <c r="R59" s="39" t="s">
        <v>4</v>
      </c>
      <c r="U59" s="80"/>
    </row>
    <row r="60" spans="1:21" ht="16.5" x14ac:dyDescent="0.3">
      <c r="A60" s="1"/>
      <c r="B60" s="12"/>
      <c r="C60" s="13"/>
      <c r="D60" s="12"/>
      <c r="E60" s="8"/>
      <c r="F60" s="1"/>
      <c r="G60" s="1"/>
      <c r="O60" s="77"/>
      <c r="P60" s="107" t="s">
        <v>18</v>
      </c>
      <c r="Q60" s="107"/>
      <c r="R60" s="3" t="s">
        <v>85</v>
      </c>
      <c r="U60" s="80"/>
    </row>
    <row r="61" spans="1:21" ht="16.5" x14ac:dyDescent="0.3">
      <c r="A61" s="1"/>
      <c r="B61" s="11" t="s">
        <v>16</v>
      </c>
      <c r="C61" s="11" t="s">
        <v>12</v>
      </c>
      <c r="D61" s="11" t="s">
        <v>11</v>
      </c>
      <c r="E61" s="8"/>
      <c r="F61" s="1"/>
      <c r="G61" s="1"/>
      <c r="O61" s="77"/>
      <c r="P61" s="107" t="s">
        <v>19</v>
      </c>
      <c r="Q61" s="107"/>
      <c r="R61" s="66">
        <v>44709</v>
      </c>
      <c r="U61" s="80"/>
    </row>
    <row r="62" spans="1:21" ht="16.5" x14ac:dyDescent="0.3">
      <c r="A62" s="1"/>
      <c r="B62" s="44">
        <f>(2*C46/D12)*100</f>
        <v>3.9047619047619046E-2</v>
      </c>
      <c r="C62" s="14">
        <v>1E-3</v>
      </c>
      <c r="D62" s="51" t="str">
        <f>IF(B62&lt;0.1, "PASS", "FAIL")</f>
        <v>PASS</v>
      </c>
      <c r="E62" s="8"/>
      <c r="F62" s="1"/>
      <c r="G62" s="1"/>
      <c r="O62" s="77"/>
      <c r="P62" s="107" t="s">
        <v>20</v>
      </c>
      <c r="Q62" s="107"/>
      <c r="R62" s="66">
        <v>45074</v>
      </c>
      <c r="U62" s="80"/>
    </row>
    <row r="63" spans="1:21" ht="16.5" x14ac:dyDescent="0.3">
      <c r="A63" s="1"/>
      <c r="B63" s="68"/>
      <c r="C63" s="69"/>
      <c r="D63" s="40"/>
      <c r="E63" s="8"/>
      <c r="F63" s="1"/>
      <c r="G63" s="1"/>
      <c r="O63" s="77"/>
      <c r="P63" s="107" t="s">
        <v>8</v>
      </c>
      <c r="Q63" s="107"/>
      <c r="R63" s="3" t="s">
        <v>86</v>
      </c>
      <c r="U63" s="80"/>
    </row>
    <row r="64" spans="1:21" ht="15.75" x14ac:dyDescent="0.25">
      <c r="A64" s="99" t="s">
        <v>31</v>
      </c>
      <c r="B64" s="99"/>
      <c r="C64" s="99"/>
      <c r="D64" s="99"/>
      <c r="E64" s="99"/>
      <c r="F64" s="99"/>
      <c r="G64" s="1"/>
      <c r="O64" s="77"/>
      <c r="U64" s="80"/>
    </row>
    <row r="65" spans="1:21" ht="16.5" x14ac:dyDescent="0.3">
      <c r="A65" s="1"/>
      <c r="B65" s="68"/>
      <c r="C65" s="69"/>
      <c r="D65" s="40"/>
      <c r="E65" s="8"/>
      <c r="F65" s="1"/>
      <c r="G65" s="1"/>
      <c r="O65" s="77"/>
      <c r="P65" s="81" t="s">
        <v>97</v>
      </c>
      <c r="Q65" s="39" t="s">
        <v>81</v>
      </c>
      <c r="S65" s="88">
        <f>2+0.000008</f>
        <v>2.0000079999999998</v>
      </c>
      <c r="T65" s="39" t="s">
        <v>82</v>
      </c>
      <c r="U65" s="80"/>
    </row>
    <row r="66" spans="1:21" ht="16.5" x14ac:dyDescent="0.3">
      <c r="A66" s="38"/>
      <c r="B66" s="38" t="s">
        <v>32</v>
      </c>
      <c r="C66" s="37"/>
      <c r="D66" s="40"/>
      <c r="E66" s="8"/>
      <c r="F66" s="1"/>
      <c r="G66" s="1"/>
      <c r="O66" s="77"/>
      <c r="P66" s="107" t="s">
        <v>17</v>
      </c>
      <c r="Q66" s="107"/>
      <c r="R66" s="39" t="s">
        <v>4</v>
      </c>
      <c r="U66" s="80"/>
    </row>
    <row r="67" spans="1:21" ht="16.5" x14ac:dyDescent="0.3">
      <c r="B67" s="21"/>
      <c r="C67" s="21"/>
      <c r="D67" s="40"/>
      <c r="E67" s="8"/>
      <c r="F67" s="1"/>
      <c r="G67" s="1"/>
      <c r="O67" s="77"/>
      <c r="P67" s="107" t="s">
        <v>18</v>
      </c>
      <c r="Q67" s="107"/>
      <c r="R67" s="3" t="s">
        <v>85</v>
      </c>
      <c r="U67" s="80"/>
    </row>
    <row r="68" spans="1:21" ht="16.5" x14ac:dyDescent="0.3">
      <c r="A68" s="72"/>
      <c r="B68" s="72" t="s">
        <v>33</v>
      </c>
      <c r="C68" s="72"/>
      <c r="D68" s="72"/>
      <c r="E68" s="8"/>
      <c r="F68" s="1"/>
      <c r="G68" s="1"/>
      <c r="O68" s="77"/>
      <c r="P68" s="107" t="s">
        <v>19</v>
      </c>
      <c r="Q68" s="107"/>
      <c r="R68" s="66">
        <v>44709</v>
      </c>
      <c r="U68" s="80"/>
    </row>
    <row r="69" spans="1:21" ht="16.5" x14ac:dyDescent="0.3">
      <c r="A69" s="21"/>
      <c r="B69" s="36"/>
      <c r="C69" s="23"/>
      <c r="D69" s="40"/>
      <c r="E69" s="8"/>
      <c r="F69" s="1"/>
      <c r="G69" s="1"/>
      <c r="O69" s="77"/>
      <c r="P69" s="107" t="s">
        <v>20</v>
      </c>
      <c r="Q69" s="107"/>
      <c r="R69" s="66">
        <v>45074</v>
      </c>
      <c r="U69" s="80"/>
    </row>
    <row r="70" spans="1:21" ht="16.5" x14ac:dyDescent="0.3">
      <c r="A70" s="31" t="s">
        <v>28</v>
      </c>
      <c r="B70" s="32"/>
      <c r="C70" s="33"/>
      <c r="D70" s="40"/>
      <c r="E70" s="8"/>
      <c r="F70" s="1"/>
      <c r="G70" s="1"/>
      <c r="O70" s="77"/>
      <c r="P70" s="107" t="s">
        <v>8</v>
      </c>
      <c r="Q70" s="107"/>
      <c r="R70" s="3" t="s">
        <v>86</v>
      </c>
      <c r="U70" s="80"/>
    </row>
    <row r="71" spans="1:21" ht="16.5" x14ac:dyDescent="0.3">
      <c r="A71" s="30"/>
      <c r="B71" s="29"/>
      <c r="D71" s="40"/>
      <c r="E71" s="8"/>
      <c r="F71" s="1"/>
      <c r="G71" s="1"/>
      <c r="O71" s="77"/>
      <c r="U71" s="80"/>
    </row>
    <row r="72" spans="1:21" ht="16.5" x14ac:dyDescent="0.3">
      <c r="A72" s="1"/>
      <c r="B72" s="11" t="s">
        <v>34</v>
      </c>
      <c r="C72" s="11" t="s">
        <v>35</v>
      </c>
      <c r="D72" s="40"/>
      <c r="E72" s="8"/>
      <c r="F72" s="1"/>
      <c r="G72" s="1"/>
      <c r="O72" s="77"/>
      <c r="P72" s="81" t="s">
        <v>98</v>
      </c>
      <c r="Q72" s="39" t="s">
        <v>81</v>
      </c>
      <c r="S72" s="88">
        <f>2+0.000001</f>
        <v>2.0000010000000001</v>
      </c>
      <c r="T72" s="39" t="s">
        <v>82</v>
      </c>
      <c r="U72" s="80"/>
    </row>
    <row r="73" spans="1:21" ht="16.5" x14ac:dyDescent="0.3">
      <c r="A73" s="1"/>
      <c r="B73" s="18" t="e">
        <f>D42</f>
        <v>#DIV/0!</v>
      </c>
      <c r="C73" s="65" t="e">
        <f>B73*2000</f>
        <v>#DIV/0!</v>
      </c>
      <c r="D73" s="40"/>
      <c r="E73" s="8"/>
      <c r="F73" s="1"/>
      <c r="G73" s="1"/>
      <c r="O73" s="77"/>
      <c r="P73" s="107" t="s">
        <v>17</v>
      </c>
      <c r="Q73" s="107"/>
      <c r="R73" s="39" t="s">
        <v>4</v>
      </c>
      <c r="U73" s="80"/>
    </row>
    <row r="74" spans="1:21" ht="16.5" x14ac:dyDescent="0.3">
      <c r="A74" s="1"/>
      <c r="B74" s="12"/>
      <c r="C74" s="13"/>
      <c r="D74" s="40"/>
      <c r="E74" s="8"/>
      <c r="F74" s="1"/>
      <c r="G74" s="1"/>
      <c r="O74" s="77"/>
      <c r="P74" s="107" t="s">
        <v>18</v>
      </c>
      <c r="Q74" s="107"/>
      <c r="R74" s="3" t="s">
        <v>85</v>
      </c>
      <c r="U74" s="80"/>
    </row>
    <row r="75" spans="1:21" ht="16.5" x14ac:dyDescent="0.3">
      <c r="A75" s="31" t="s">
        <v>29</v>
      </c>
      <c r="B75" s="32"/>
      <c r="C75" s="33"/>
      <c r="D75" s="40"/>
      <c r="E75" s="8"/>
      <c r="F75" s="1"/>
      <c r="G75" s="1"/>
      <c r="O75" s="77"/>
      <c r="P75" s="107" t="s">
        <v>19</v>
      </c>
      <c r="Q75" s="107"/>
      <c r="R75" s="66">
        <v>44709</v>
      </c>
      <c r="U75" s="80"/>
    </row>
    <row r="76" spans="1:21" ht="16.5" x14ac:dyDescent="0.3">
      <c r="A76" s="1"/>
      <c r="D76" s="40"/>
      <c r="E76" s="8"/>
      <c r="F76" s="1"/>
      <c r="G76" s="1"/>
      <c r="O76" s="77"/>
      <c r="P76" s="107" t="s">
        <v>20</v>
      </c>
      <c r="Q76" s="107"/>
      <c r="R76" s="66">
        <v>45074</v>
      </c>
      <c r="U76" s="80"/>
    </row>
    <row r="77" spans="1:21" ht="16.5" x14ac:dyDescent="0.3">
      <c r="A77" s="1"/>
      <c r="B77" s="11" t="s">
        <v>36</v>
      </c>
      <c r="C77" s="11" t="s">
        <v>35</v>
      </c>
      <c r="D77" s="40"/>
      <c r="E77" s="8"/>
      <c r="F77" s="1"/>
      <c r="G77" s="1"/>
      <c r="O77" s="77"/>
      <c r="P77" s="107" t="s">
        <v>8</v>
      </c>
      <c r="Q77" s="107"/>
      <c r="R77" s="3" t="s">
        <v>86</v>
      </c>
      <c r="U77" s="80"/>
    </row>
    <row r="78" spans="1:21" ht="16.5" x14ac:dyDescent="0.3">
      <c r="B78" s="18">
        <f>C46</f>
        <v>4.0999999999999997E-6</v>
      </c>
      <c r="C78" s="65">
        <f>2000*B78</f>
        <v>8.199999999999999E-3</v>
      </c>
      <c r="D78" s="12"/>
      <c r="E78" s="8"/>
      <c r="F78" s="1"/>
      <c r="G78" s="1"/>
      <c r="O78" s="77"/>
      <c r="U78" s="80"/>
    </row>
    <row r="79" spans="1:21" ht="16.5" x14ac:dyDescent="0.3">
      <c r="B79" s="70"/>
      <c r="C79" s="68"/>
      <c r="D79" s="12"/>
      <c r="E79" s="8"/>
      <c r="F79" s="1"/>
      <c r="G79" s="1"/>
      <c r="O79" s="77"/>
      <c r="P79" s="81" t="s">
        <v>88</v>
      </c>
      <c r="Q79" s="81"/>
      <c r="R79" s="83">
        <v>44937</v>
      </c>
      <c r="U79" s="80"/>
    </row>
    <row r="80" spans="1:21" ht="17.25" thickBot="1" x14ac:dyDescent="0.35">
      <c r="A80" s="8"/>
      <c r="B80" s="12" t="s">
        <v>74</v>
      </c>
      <c r="C80" s="73"/>
      <c r="D80" s="71" t="e">
        <f>IF(AND(C73&lt;D12, C78&lt;D12), "MAINTAIN", "READJUST")</f>
        <v>#DIV/0!</v>
      </c>
      <c r="E80" s="8"/>
      <c r="F80" s="1"/>
      <c r="G80" s="1"/>
      <c r="O80" s="84"/>
      <c r="P80" s="85"/>
      <c r="Q80" s="85"/>
      <c r="R80" s="85"/>
      <c r="S80" s="85"/>
      <c r="T80" s="85"/>
      <c r="U80" s="86"/>
    </row>
    <row r="81" spans="1:7" ht="16.5" x14ac:dyDescent="0.3">
      <c r="A81" s="1"/>
      <c r="B81" s="12"/>
      <c r="C81" s="13"/>
      <c r="D81" s="12"/>
      <c r="E81" s="8"/>
      <c r="F81" s="1"/>
      <c r="G81" s="1"/>
    </row>
    <row r="82" spans="1:7" ht="31.5" customHeight="1" x14ac:dyDescent="0.3">
      <c r="B82" s="97" t="s">
        <v>46</v>
      </c>
      <c r="C82" s="97"/>
      <c r="D82" s="105" t="s">
        <v>23</v>
      </c>
      <c r="E82" s="105"/>
      <c r="F82" s="6"/>
      <c r="G82" s="1"/>
    </row>
    <row r="83" spans="1:7" ht="15" customHeight="1" x14ac:dyDescent="0.3">
      <c r="A83" s="6"/>
      <c r="B83" s="19"/>
      <c r="C83" s="46"/>
      <c r="D83" s="12"/>
      <c r="E83" s="12"/>
      <c r="F83" s="6"/>
      <c r="G83" s="1"/>
    </row>
    <row r="84" spans="1:7" ht="33.75" customHeight="1" x14ac:dyDescent="0.3">
      <c r="A84" s="1"/>
      <c r="B84" s="97" t="s">
        <v>48</v>
      </c>
      <c r="C84" s="97"/>
      <c r="D84" s="98" t="s">
        <v>23</v>
      </c>
      <c r="E84" s="98"/>
      <c r="F84" s="6"/>
      <c r="G84" s="1"/>
    </row>
    <row r="85" spans="1:7" ht="16.5" x14ac:dyDescent="0.3">
      <c r="A85" s="1"/>
      <c r="B85" s="45"/>
      <c r="C85" s="46"/>
      <c r="D85" s="12"/>
      <c r="E85" s="12"/>
      <c r="F85" s="6"/>
      <c r="G85" s="1"/>
    </row>
    <row r="86" spans="1:7" ht="31.5" customHeight="1" x14ac:dyDescent="0.3">
      <c r="A86" s="1"/>
      <c r="B86" s="97" t="s">
        <v>47</v>
      </c>
      <c r="C86" s="97"/>
      <c r="D86" s="98" t="s">
        <v>23</v>
      </c>
      <c r="E86" s="98"/>
      <c r="F86" s="6"/>
      <c r="G86" s="1"/>
    </row>
    <row r="87" spans="1:7" ht="16.5" x14ac:dyDescent="0.3">
      <c r="A87" s="1"/>
      <c r="B87" s="8"/>
      <c r="C87" s="8"/>
      <c r="D87" s="8"/>
      <c r="E87" s="8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</sheetData>
  <mergeCells count="88">
    <mergeCell ref="P74:Q74"/>
    <mergeCell ref="P75:Q75"/>
    <mergeCell ref="P76:Q76"/>
    <mergeCell ref="P77:Q77"/>
    <mergeCell ref="P67:Q67"/>
    <mergeCell ref="P68:Q68"/>
    <mergeCell ref="P69:Q69"/>
    <mergeCell ref="P70:Q70"/>
    <mergeCell ref="P73:Q73"/>
    <mergeCell ref="P60:Q60"/>
    <mergeCell ref="P61:Q61"/>
    <mergeCell ref="P62:Q62"/>
    <mergeCell ref="P63:Q63"/>
    <mergeCell ref="P66:Q66"/>
    <mergeCell ref="P53:Q53"/>
    <mergeCell ref="P54:Q54"/>
    <mergeCell ref="P55:Q55"/>
    <mergeCell ref="P56:Q56"/>
    <mergeCell ref="P59:Q59"/>
    <mergeCell ref="P46:Q46"/>
    <mergeCell ref="P47:Q47"/>
    <mergeCell ref="P48:Q48"/>
    <mergeCell ref="P49:Q49"/>
    <mergeCell ref="P52:Q52"/>
    <mergeCell ref="P39:Q39"/>
    <mergeCell ref="P40:Q40"/>
    <mergeCell ref="P41:Q41"/>
    <mergeCell ref="P42:Q42"/>
    <mergeCell ref="P45:Q45"/>
    <mergeCell ref="P32:Q32"/>
    <mergeCell ref="P33:Q33"/>
    <mergeCell ref="P34:Q34"/>
    <mergeCell ref="P35:Q35"/>
    <mergeCell ref="P38:Q38"/>
    <mergeCell ref="P25:Q25"/>
    <mergeCell ref="P26:Q26"/>
    <mergeCell ref="P27:Q27"/>
    <mergeCell ref="P28:Q28"/>
    <mergeCell ref="P31:Q31"/>
    <mergeCell ref="P18:Q18"/>
    <mergeCell ref="P19:Q19"/>
    <mergeCell ref="P20:Q20"/>
    <mergeCell ref="P21:Q21"/>
    <mergeCell ref="P24:Q24"/>
    <mergeCell ref="P11:Q11"/>
    <mergeCell ref="P12:Q12"/>
    <mergeCell ref="P13:Q13"/>
    <mergeCell ref="P14:Q14"/>
    <mergeCell ref="P17:Q17"/>
    <mergeCell ref="A3:G3"/>
    <mergeCell ref="H3:L3"/>
    <mergeCell ref="A4:F4"/>
    <mergeCell ref="H4:L4"/>
    <mergeCell ref="P10:Q10"/>
    <mergeCell ref="J13:K13"/>
    <mergeCell ref="B6:C6"/>
    <mergeCell ref="D6:E6"/>
    <mergeCell ref="B8:C8"/>
    <mergeCell ref="D8:E8"/>
    <mergeCell ref="B10:C10"/>
    <mergeCell ref="D10:E10"/>
    <mergeCell ref="J10:K10"/>
    <mergeCell ref="J11:K11"/>
    <mergeCell ref="B12:C12"/>
    <mergeCell ref="D12:E12"/>
    <mergeCell ref="J12:K12"/>
    <mergeCell ref="B14:C14"/>
    <mergeCell ref="D14:E14"/>
    <mergeCell ref="J14:K14"/>
    <mergeCell ref="J15:K15"/>
    <mergeCell ref="B16:C16"/>
    <mergeCell ref="D16:E16"/>
    <mergeCell ref="B27:C27"/>
    <mergeCell ref="D27:E27"/>
    <mergeCell ref="D18:E18"/>
    <mergeCell ref="D20:E20"/>
    <mergeCell ref="B23:C23"/>
    <mergeCell ref="D23:E23"/>
    <mergeCell ref="B25:C25"/>
    <mergeCell ref="D25:E25"/>
    <mergeCell ref="B86:C86"/>
    <mergeCell ref="D86:E86"/>
    <mergeCell ref="E30:F30"/>
    <mergeCell ref="B82:C82"/>
    <mergeCell ref="D82:E82"/>
    <mergeCell ref="B84:C84"/>
    <mergeCell ref="D84:E84"/>
    <mergeCell ref="A64:F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Sartorius TOP PAN</vt:lpstr>
      <vt:lpstr>Mettler Toledo</vt:lpstr>
      <vt:lpstr>Sartorius</vt:lpstr>
      <vt:lpstr>'Mettler Toledo'!Print_Area</vt:lpstr>
      <vt:lpstr>Sartorius!Print_Area</vt:lpstr>
      <vt:lpstr>'Sartorius TOP PAN'!Print_Area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</dc:creator>
  <cp:lastModifiedBy>Luqmanul Hakim Bin Khudzri</cp:lastModifiedBy>
  <cp:lastPrinted>2023-07-18T02:13:31Z</cp:lastPrinted>
  <dcterms:created xsi:type="dcterms:W3CDTF">2009-07-28T06:17:41Z</dcterms:created>
  <dcterms:modified xsi:type="dcterms:W3CDTF">2024-02-20T08:19:40Z</dcterms:modified>
</cp:coreProperties>
</file>