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10.41.163.98\Users\Gunasama\Documents\DIYANA\ICPMS\COVER\"/>
    </mc:Choice>
  </mc:AlternateContent>
  <xr:revisionPtr revIDLastSave="0" documentId="13_ncr:1_{F58D0F77-762D-44E7-8375-34DE13E0ED3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31" i="1" l="1"/>
  <c r="H31" i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C28" i="1" l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<sst xmlns="http://schemas.openxmlformats.org/spreadsheetml/2006/main" count="232" uniqueCount="74">
  <si>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</si>
  <si>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</si>
  <si>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</si>
  <si>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</si>
  <si>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</si>
  <si>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</si>
  <si>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</si>
  <si>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</si>
  <si>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</si>
  <si>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</si>
  <si>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</si>
  <si>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</si>
  <si>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</si>
  <si>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</si>
  <si>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</si>
  <si>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</si>
  <si>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</si>
  <si>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</si>
  <si>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</si>
  <si>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</si>
  <si>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</si>
  <si>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</si>
  <si>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</si>
  <si>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</si>
  <si>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</si>
  <si>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</si>
  <si>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</si>
  <si>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</si>
  <si>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</si>
  <si>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</si>
  <si>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</si>
  <si>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</si>
  <si>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</si>
  <si>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</si>
  <si>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</si>
  <si>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</si>
  <si>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</si>
  <si>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</si>
  <si>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</si>
  <si>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</si>
  <si>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</si>
  <si>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</si>
  <si>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</si>
  <si>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</si>
  <si>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</si>
  <si>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</si>
  <si>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</si>
  <si>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011024</t>
  </si>
  <si>
    <t>IQC POW 250924</t>
  </si>
  <si>
    <t>RB POW 250924</t>
  </si>
  <si>
    <t>0.017</t>
  </si>
  <si>
    <t>0.027</t>
  </si>
  <si>
    <t>0.567</t>
  </si>
  <si>
    <t>0.623</t>
  </si>
  <si>
    <t>0.502</t>
  </si>
  <si>
    <t>0.501</t>
  </si>
  <si>
    <t>56.969</t>
  </si>
  <si>
    <t>20.287</t>
  </si>
  <si>
    <t>19.594</t>
  </si>
  <si>
    <t>246.355</t>
  </si>
  <si>
    <t>01/10/2024</t>
  </si>
  <si>
    <t xml:space="preserve">    IQBAL   NORDIYANA   MAISARAH</t>
  </si>
  <si>
    <t>RB GH A 250924</t>
  </si>
  <si>
    <t>0.011</t>
  </si>
  <si>
    <t>0.014</t>
  </si>
  <si>
    <t>0.498</t>
  </si>
  <si>
    <t>1.506</t>
  </si>
  <si>
    <t xml:space="preserve">   IQBAL  NORDIYANA  MAISARAH</t>
  </si>
  <si>
    <t>8.200</t>
  </si>
  <si>
    <t>1.482</t>
  </si>
  <si>
    <t>2.098</t>
  </si>
  <si>
    <t>30.004</t>
  </si>
  <si>
    <t>IQC LIQ 250924</t>
  </si>
  <si>
    <t>1.504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</si>
</sst>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1" fontId="6" fillId="2" borderId="10" xfId="0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wrapText="1"/>
    </xf>
    <xf numFmtId="164" fontId="3" fillId="0" borderId="10" xfId="0" applyNumberFormat="1" applyFont="1" applyBorder="1" applyAlignment="1">
      <alignment wrapText="1"/>
    </xf>
    <xf numFmtId="165" fontId="3" fillId="0" borderId="10" xfId="0" applyNumberFormat="1" applyFont="1" applyBorder="1" applyAlignment="1">
      <alignment wrapText="1"/>
    </xf>
    <xf numFmtId="10" fontId="3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10" fontId="5" fillId="0" borderId="0" xfId="0" applyNumberFormat="1" applyFont="1" applyAlignment="1">
      <alignment wrapText="1"/>
    </xf>
    <xf numFmtId="10" fontId="5" fillId="0" borderId="0" xfId="0" applyNumberFormat="1" applyFont="1"/>
    <xf numFmtId="0" fontId="5" fillId="0" borderId="0" xfId="0" applyFont="1"/>
    <xf numFmtId="165" fontId="3" fillId="0" borderId="10" xfId="0" applyNumberFormat="1" applyFont="1" applyBorder="1" applyAlignment="1">
      <alignment horizontal="left" wrapText="1"/>
    </xf>
    <xf numFmtId="0" fontId="4" fillId="0" borderId="16" xfId="0" applyFont="1" applyBorder="1"/>
    <xf numFmtId="0" fontId="4" fillId="0" borderId="0" xfId="0" applyFont="1"/>
    <xf numFmtId="0" fontId="4" fillId="0" borderId="17" xfId="0" applyFont="1" applyBorder="1"/>
    <xf numFmtId="10" fontId="7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2" fillId="0" borderId="18" xfId="0" applyFont="1" applyBorder="1"/>
    <xf numFmtId="0" fontId="2" fillId="0" borderId="19" xfId="0" applyFont="1" applyBorder="1"/>
    <xf numFmtId="165" fontId="13" fillId="0" borderId="10" xfId="0" applyNumberFormat="1" applyFont="1" applyBorder="1" applyAlignment="1">
      <alignment wrapText="1"/>
    </xf>
    <xf numFmtId="0" fontId="2" fillId="0" borderId="24" xfId="0" applyFont="1" applyBorder="1"/>
    <xf numFmtId="49" fontId="0" fillId="0" borderId="0" xfId="0" applyNumberFormat="1"/>
    <xf numFmtId="0" fontId="11" fillId="11" borderId="7" xfId="0" applyFont="1" applyFill="1" applyBorder="1" applyAlignment="1">
      <alignment wrapText="1"/>
    </xf>
    <xf numFmtId="0" fontId="5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1" fillId="0" borderId="25" xfId="0" applyNumberFormat="1" applyFont="1" applyBorder="1"/>
    <xf numFmtId="49" fontId="1" fillId="0" borderId="25" xfId="0" applyNumberFormat="1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165" fontId="5" fillId="10" borderId="11" xfId="0" applyNumberFormat="1" applyFont="1" applyFill="1" applyBorder="1" applyAlignment="1">
      <alignment horizontal="center" wrapText="1"/>
    </xf>
    <xf numFmtId="165" fontId="5" fillId="10" borderId="13" xfId="0" applyNumberFormat="1" applyFont="1" applyFill="1" applyBorder="1" applyAlignment="1">
      <alignment horizontal="center" wrapText="1"/>
    </xf>
    <xf numFmtId="0" fontId="4" fillId="12" borderId="13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wrapText="1"/>
    </xf>
    <xf numFmtId="10" fontId="5" fillId="0" borderId="11" xfId="0" applyNumberFormat="1" applyFont="1" applyBorder="1" applyAlignment="1">
      <alignment horizontal="center" vertical="center" wrapText="1"/>
    </xf>
    <xf numFmtId="10" fontId="5" fillId="0" borderId="15" xfId="0" applyNumberFormat="1" applyFont="1" applyBorder="1" applyAlignment="1">
      <alignment horizontal="center" vertical="center" wrapText="1"/>
    </xf>
    <xf numFmtId="10" fontId="5" fillId="0" borderId="13" xfId="0" applyNumberFormat="1" applyFont="1" applyBorder="1" applyAlignment="1">
      <alignment horizontal="center" vertical="center" wrapText="1"/>
    </xf>
    <xf numFmtId="10" fontId="7" fillId="0" borderId="5" xfId="0" applyNumberFormat="1" applyFont="1" applyBorder="1" applyAlignment="1">
      <alignment horizontal="right" wrapText="1"/>
    </xf>
    <xf numFmtId="10" fontId="7" fillId="0" borderId="6" xfId="0" applyNumberFormat="1" applyFont="1" applyBorder="1" applyAlignment="1">
      <alignment horizontal="right" wrapText="1"/>
    </xf>
    <xf numFmtId="0" fontId="3" fillId="0" borderId="1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165" fontId="5" fillId="4" borderId="11" xfId="0" applyNumberFormat="1" applyFont="1" applyFill="1" applyBorder="1" applyAlignment="1">
      <alignment horizontal="center" wrapText="1"/>
    </xf>
    <xf numFmtId="165" fontId="5" fillId="4" borderId="13" xfId="0" applyNumberFormat="1" applyFont="1" applyFill="1" applyBorder="1" applyAlignment="1">
      <alignment horizontal="center" wrapText="1"/>
    </xf>
    <xf numFmtId="10" fontId="5" fillId="4" borderId="12" xfId="0" applyNumberFormat="1" applyFont="1" applyFill="1" applyBorder="1" applyAlignment="1">
      <alignment horizontal="center" wrapText="1"/>
    </xf>
    <xf numFmtId="10" fontId="5" fillId="4" borderId="14" xfId="0" applyNumberFormat="1" applyFont="1" applyFill="1" applyBorder="1" applyAlignment="1">
      <alignment horizontal="center" wrapText="1"/>
    </xf>
    <xf numFmtId="10" fontId="7" fillId="0" borderId="2" xfId="0" applyNumberFormat="1" applyFont="1" applyBorder="1" applyAlignment="1">
      <alignment horizontal="right" wrapText="1"/>
    </xf>
    <xf numFmtId="10" fontId="7" fillId="0" borderId="3" xfId="0" applyNumberFormat="1" applyFont="1" applyBorder="1" applyAlignment="1">
      <alignment horizontal="right" wrapText="1"/>
    </xf>
    <xf numFmtId="165" fontId="11" fillId="10" borderId="11" xfId="0" applyNumberFormat="1" applyFont="1" applyFill="1" applyBorder="1" applyAlignment="1">
      <alignment horizontal="center" wrapText="1"/>
    </xf>
    <xf numFmtId="165" fontId="11" fillId="10" borderId="13" xfId="0" applyNumberFormat="1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0" fontId="3" fillId="0" borderId="7" xfId="0" applyNumberFormat="1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 wrapText="1"/>
    </xf>
    <xf numFmtId="10" fontId="3" fillId="0" borderId="9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4" fillId="0" borderId="8" xfId="0" applyFont="1" applyBorder="1"/>
    <xf numFmtId="0" fontId="4" fillId="0" borderId="9" xfId="0" applyFont="1" applyBorder="1"/>
    <xf numFmtId="49" fontId="5" fillId="2" borderId="7" xfId="0" quotePrefix="1" applyNumberFormat="1" applyFont="1" applyFill="1" applyBorder="1" applyAlignment="1">
      <alignment horizontal="center" wrapText="1"/>
    </xf>
    <xf numFmtId="49" fontId="4" fillId="0" borderId="8" xfId="0" applyNumberFormat="1" applyFont="1" applyBorder="1"/>
    <xf numFmtId="49" fontId="4" fillId="0" borderId="9" xfId="0" applyNumberFormat="1" applyFont="1" applyBorder="1"/>
    <xf numFmtId="0" fontId="13" fillId="0" borderId="7" xfId="0" applyFont="1" applyBorder="1" applyAlignment="1">
      <alignment horizontal="center" wrapText="1"/>
    </xf>
    <xf numFmtId="49" fontId="5" fillId="2" borderId="7" xfId="0" applyNumberFormat="1" applyFont="1" applyFill="1" applyBorder="1" applyAlignment="1">
      <alignment horizontal="center" wrapText="1"/>
    </xf>
    <xf numFmtId="165" fontId="14" fillId="10" borderId="11" xfId="0" applyNumberFormat="1" applyFont="1" applyFill="1" applyBorder="1" applyAlignment="1">
      <alignment horizontal="center" wrapText="1"/>
    </xf>
    <xf numFmtId="165" fontId="14" fillId="10" borderId="13" xfId="0" applyNumberFormat="1" applyFont="1" applyFill="1" applyBorder="1" applyAlignment="1">
      <alignment horizontal="center" wrapText="1"/>
    </xf>
    <xf numFmtId="10" fontId="12" fillId="0" borderId="2" xfId="0" applyNumberFormat="1" applyFont="1" applyBorder="1" applyAlignment="1">
      <alignment horizontal="right" wrapText="1"/>
    </xf>
    <xf numFmtId="10" fontId="12" fillId="0" borderId="3" xfId="0" applyNumberFormat="1" applyFont="1" applyBorder="1" applyAlignment="1">
      <alignment horizontal="right" wrapText="1"/>
    </xf>
    <xf numFmtId="10" fontId="12" fillId="0" borderId="5" xfId="0" applyNumberFormat="1" applyFont="1" applyBorder="1" applyAlignment="1">
      <alignment horizontal="right" wrapText="1"/>
    </xf>
    <xf numFmtId="10" fontId="12" fillId="0" borderId="6" xfId="0" applyNumberFormat="1" applyFont="1" applyBorder="1" applyAlignment="1">
      <alignment horizontal="right" wrapText="1"/>
    </xf>
    <xf numFmtId="0" fontId="5" fillId="11" borderId="8" xfId="0" applyFont="1" applyFill="1" applyBorder="1" applyAlignment="1">
      <alignment horizontal="left" wrapText="1"/>
    </xf>
    <xf numFmtId="0" fontId="5" fillId="11" borderId="9" xfId="0" applyFont="1" applyFill="1" applyBorder="1" applyAlignment="1">
      <alignment horizontal="left" wrapText="1"/>
    </xf>
    <xf numFmtId="49" fontId="5" fillId="11" borderId="8" xfId="0" applyNumberFormat="1" applyFont="1" applyFill="1" applyBorder="1" applyAlignment="1">
      <alignment horizontal="left" wrapText="1"/>
    </xf>
    <xf numFmtId="49" fontId="16" fillId="0" borderId="12" xfId="0" applyNumberFormat="1" applyFont="1" applyBorder="1" applyAlignment="1">
      <alignment horizontal="left" vertical="center" wrapText="1"/>
    </xf>
    <xf numFmtId="49" fontId="16" fillId="0" borderId="2" xfId="0" applyNumberFormat="1" applyFont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left" vertical="center" wrapText="1"/>
    </xf>
    <xf numFmtId="49" fontId="16" fillId="0" borderId="5" xfId="0" applyNumberFormat="1" applyFont="1" applyBorder="1" applyAlignment="1">
      <alignment horizontal="left" vertical="center" wrapText="1"/>
    </xf>
    <xf numFmtId="166" fontId="4" fillId="0" borderId="2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5" fontId="4" fillId="12" borderId="13" xfId="0" applyNumberFormat="1" applyFont="1" applyFill="1" applyBorder="1"/>
    <xf numFmtId="0" fontId="4" fillId="0" borderId="15" xfId="0" applyFont="1" applyBorder="1"/>
    <xf numFmtId="0" fontId="4" fillId="0" borderId="13" xfId="0" applyFont="1" applyBorder="1"/>
    <xf numFmtId="0" fontId="4" fillId="0" borderId="6" xfId="0" applyFont="1" applyBorder="1" applyAlignment="1">
      <alignment wrapText="1"/>
    </xf>
    <xf numFmtId="0" fontId="4" fillId="0" borderId="14" xfId="0" applyFont="1" applyBorder="1"/>
    <xf numFmtId="0" fontId="4" fillId="0" borderId="3" xfId="0" applyFont="1" applyBorder="1" applyAlignment="1">
      <alignment wrapText="1"/>
    </xf>
    <xf numFmtId="165" fontId="5" fillId="4" borderId="12" xfId="0" applyNumberFormat="1" applyFont="1" applyFill="1" applyBorder="1" applyAlignment="1">
      <alignment horizont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left" wrapText="1"/>
    </xf>
    <xf numFmtId="0" fontId="11" fillId="11" borderId="9" xfId="0" applyFont="1" applyFill="1" applyBorder="1" applyAlignment="1">
      <alignment horizontal="left" wrapText="1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D28"/>
  <sheetViews>
    <sheetView workbookViewId="0">
      <selection activeCell="B27" sqref="B27:D27"/>
    </sheetView>
  </sheetViews>
  <sheetFormatPr defaultRowHeight="15" x14ac:dyDescent="0.25"/>
  <cols>
    <col min="1" max="1" width="30.42578125" bestFit="1" customWidth="1"/>
    <col min="2" max="2" width="20.28515625" style="26" customWidth="1"/>
  </cols>
  <sheetData>
    <row r="1" spans="1:2" ht="15.75" thickBot="1" x14ac:dyDescent="0.3"/>
    <row r="2" spans="1:2" ht="15.75" thickBot="1" x14ac:dyDescent="0.3">
      <c r="A2" s="31" t="s">
        <v>46</v>
      </c>
      <c r="B2" s="32"/>
    </row>
    <row r="3" spans="1:2" ht="15.75" thickBot="1" x14ac:dyDescent="0.3">
      <c r="A3" s="17" t="s">
        <v>36</v>
      </c>
      <c r="B3" s="27" t="s">
        <v>47</v>
      </c>
    </row>
    <row r="4" spans="1:2" ht="15.75" thickBot="1" x14ac:dyDescent="0.3">
      <c r="A4" s="17" t="s">
        <v>3</v>
      </c>
      <c r="B4" s="27" t="s">
        <v>48</v>
      </c>
    </row>
    <row r="5" spans="1:2" ht="15.75" thickBot="1" x14ac:dyDescent="0.3">
      <c r="A5" s="18" t="s">
        <v>4</v>
      </c>
      <c r="B5" s="27" t="s">
        <v>49</v>
      </c>
    </row>
    <row r="6" spans="1:2" ht="15.75" thickBot="1" x14ac:dyDescent="0.3">
      <c r="A6" s="33" t="s">
        <v>37</v>
      </c>
      <c r="B6" s="34"/>
    </row>
    <row r="7" spans="1:2" ht="15.75" thickBot="1" x14ac:dyDescent="0.3">
      <c r="A7" s="19" t="s">
        <v>35</v>
      </c>
      <c r="B7" s="27" t="s">
        <v>50</v>
      </c>
    </row>
    <row r="8" spans="1:2" ht="15.75" thickBot="1" x14ac:dyDescent="0.3">
      <c r="A8" s="19" t="s">
        <v>38</v>
      </c>
      <c r="B8" s="27" t="s">
        <v>54</v>
      </c>
    </row>
    <row r="9" spans="1:2" ht="15.75" thickBot="1" x14ac:dyDescent="0.3">
      <c r="A9" s="19" t="s">
        <v>39</v>
      </c>
      <c r="B9" s="27" t="s">
        <v>55</v>
      </c>
    </row>
    <row r="10" spans="1:2" ht="15.75" thickBot="1" x14ac:dyDescent="0.3">
      <c r="A10" s="20" t="s">
        <v>9</v>
      </c>
      <c r="B10" s="27" t="s">
        <v>56</v>
      </c>
    </row>
    <row r="11" spans="1:2" ht="15.75" thickBot="1" x14ac:dyDescent="0.3">
      <c r="A11" s="35" t="s">
        <v>40</v>
      </c>
      <c r="B11" s="36"/>
    </row>
    <row r="12" spans="1:2" ht="15.75" thickBot="1" x14ac:dyDescent="0.3">
      <c r="A12" s="19" t="s">
        <v>35</v>
      </c>
      <c r="B12" s="27" t="s">
        <v>51</v>
      </c>
    </row>
    <row r="13" spans="1:2" ht="15.75" thickBot="1" x14ac:dyDescent="0.3">
      <c r="A13" s="19" t="s">
        <v>38</v>
      </c>
      <c r="B13" s="27" t="s">
        <v>54</v>
      </c>
    </row>
    <row r="14" spans="1:2" ht="15.75" thickBot="1" x14ac:dyDescent="0.3">
      <c r="A14" s="19" t="s">
        <v>39</v>
      </c>
      <c r="B14" s="27" t="s">
        <v>55</v>
      </c>
    </row>
    <row r="15" spans="1:2" ht="15.75" thickBot="1" x14ac:dyDescent="0.3">
      <c r="A15" s="20" t="s">
        <v>9</v>
      </c>
      <c r="B15" s="27" t="s">
        <v>57</v>
      </c>
    </row>
    <row r="16" spans="1:2" ht="15.75" thickBot="1" x14ac:dyDescent="0.3">
      <c r="A16" s="37" t="s">
        <v>41</v>
      </c>
      <c r="B16" s="38"/>
    </row>
    <row r="17" spans="1:4" ht="15.75" thickBot="1" x14ac:dyDescent="0.3">
      <c r="A17" s="19" t="s">
        <v>35</v>
      </c>
      <c r="B17" s="27" t="s">
        <v>52</v>
      </c>
    </row>
    <row r="18" spans="1:4" ht="15.75" thickBot="1" x14ac:dyDescent="0.3">
      <c r="A18" s="19" t="s">
        <v>38</v>
      </c>
      <c r="B18" s="27" t="s">
        <v>54</v>
      </c>
    </row>
    <row r="19" spans="1:4" ht="15.75" thickBot="1" x14ac:dyDescent="0.3">
      <c r="A19" s="19" t="s">
        <v>39</v>
      </c>
      <c r="B19" s="27" t="s">
        <v>55</v>
      </c>
    </row>
    <row r="20" spans="1:4" ht="15.75" thickBot="1" x14ac:dyDescent="0.3">
      <c r="A20" s="22" t="s">
        <v>9</v>
      </c>
      <c r="B20" s="27" t="s">
        <v>58</v>
      </c>
    </row>
    <row r="21" spans="1:4" ht="15.75" thickBot="1" x14ac:dyDescent="0.3">
      <c r="A21" s="39" t="s">
        <v>42</v>
      </c>
      <c r="B21" s="40"/>
    </row>
    <row r="22" spans="1:4" ht="15.75" thickBot="1" x14ac:dyDescent="0.3">
      <c r="A22" s="19" t="s">
        <v>35</v>
      </c>
      <c r="B22" s="27" t="s">
        <v>53</v>
      </c>
    </row>
    <row r="23" spans="1:4" ht="15.75" thickBot="1" x14ac:dyDescent="0.3">
      <c r="A23" s="19" t="s">
        <v>38</v>
      </c>
      <c r="B23" s="27" t="s">
        <v>54</v>
      </c>
    </row>
    <row r="24" spans="1:4" ht="15.75" thickBot="1" x14ac:dyDescent="0.3">
      <c r="A24" s="19" t="s">
        <v>39</v>
      </c>
      <c r="B24" s="27" t="s">
        <v>55</v>
      </c>
    </row>
    <row r="25" spans="1:4" ht="15.75" thickBot="1" x14ac:dyDescent="0.3">
      <c r="A25" s="20" t="s">
        <v>9</v>
      </c>
      <c r="B25" s="27" t="s">
        <v>59</v>
      </c>
    </row>
    <row r="26" spans="1:4" x14ac:dyDescent="0.25">
      <c r="A26" s="31" t="s">
        <v>43</v>
      </c>
      <c r="B26" s="32"/>
    </row>
    <row r="27" spans="1:4" ht="15.75" thickBot="1" x14ac:dyDescent="0.3">
      <c r="A27" s="19" t="s">
        <v>44</v>
      </c>
      <c r="B27" s="29" t="s">
        <v>61</v>
      </c>
      <c r="C27" s="30"/>
      <c r="D27" s="30"/>
    </row>
    <row r="28" spans="1:4" ht="15.75" thickBot="1" x14ac:dyDescent="0.3">
      <c r="A28" s="20" t="s">
        <v>45</v>
      </c>
      <c r="B28" s="28" t="s">
        <v>60</v>
      </c>
    </row>
  </sheetData>
  <mergeCells count="7">
    <mergeCell ref="B27:D27"/>
    <mergeCell ref="A26:B26"/>
    <mergeCell ref="A2:B2"/>
    <mergeCell ref="A6:B6"/>
    <mergeCell ref="A11:B11"/>
    <mergeCell ref="A16:B16"/>
    <mergeCell ref="A21:B21"/>
  </mergeCells>
  <phoneticPr fontId="15" type="noConversion"/>
  <conditionalFormatting sqref="B3:B5">
    <cfRule type="expression" dxfId="11" priority="7" stopIfTrue="1">
      <formula>LEN(B3)=0</formula>
    </cfRule>
  </conditionalFormatting>
  <conditionalFormatting sqref="B7:B10">
    <cfRule type="expression" dxfId="10" priority="6" stopIfTrue="1">
      <formula>LEN(B7)=0</formula>
    </cfRule>
  </conditionalFormatting>
  <conditionalFormatting sqref="B12:B15">
    <cfRule type="expression" dxfId="9" priority="5" stopIfTrue="1">
      <formula>LEN(B12)=0</formula>
    </cfRule>
  </conditionalFormatting>
  <conditionalFormatting sqref="B17:B20">
    <cfRule type="expression" dxfId="8" priority="4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H22" sqref="H22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31" t="s">
        <v>46</v>
      </c>
      <c r="B2" s="32"/>
    </row>
    <row r="3" spans="1:2" ht="15.75" thickBot="1" x14ac:dyDescent="0.3">
      <c r="A3" s="17" t="s">
        <v>36</v>
      </c>
      <c r="B3" s="27" t="s">
        <v>47</v>
      </c>
    </row>
    <row r="4" spans="1:2" ht="15.75" thickBot="1" x14ac:dyDescent="0.3">
      <c r="A4" s="17" t="s">
        <v>3</v>
      </c>
      <c r="B4" s="27" t="s">
        <v>72</v>
      </c>
    </row>
    <row r="5" spans="1:2" ht="15.75" thickBot="1" x14ac:dyDescent="0.3">
      <c r="A5" s="18" t="s">
        <v>4</v>
      </c>
      <c r="B5" s="27" t="s">
        <v>62</v>
      </c>
    </row>
    <row r="6" spans="1:2" ht="15.75" thickBot="1" x14ac:dyDescent="0.3">
      <c r="A6" s="33" t="s">
        <v>37</v>
      </c>
      <c r="B6" s="34"/>
    </row>
    <row r="7" spans="1:2" ht="15.75" thickBot="1" x14ac:dyDescent="0.3">
      <c r="A7" s="19" t="s">
        <v>35</v>
      </c>
      <c r="B7" s="27" t="s">
        <v>63</v>
      </c>
    </row>
    <row r="8" spans="1:2" ht="15.75" thickBot="1" x14ac:dyDescent="0.3">
      <c r="A8" s="19" t="s">
        <v>38</v>
      </c>
      <c r="B8" s="27" t="s">
        <v>73</v>
      </c>
    </row>
    <row r="9" spans="1:2" ht="15.75" thickBot="1" x14ac:dyDescent="0.3">
      <c r="A9" s="19" t="s">
        <v>39</v>
      </c>
      <c r="B9" s="27" t="s">
        <v>66</v>
      </c>
    </row>
    <row r="10" spans="1:2" ht="15.75" thickBot="1" x14ac:dyDescent="0.3">
      <c r="A10" s="20" t="s">
        <v>9</v>
      </c>
      <c r="B10" s="27" t="s">
        <v>68</v>
      </c>
    </row>
    <row r="11" spans="1:2" ht="15.75" thickBot="1" x14ac:dyDescent="0.3">
      <c r="A11" s="35" t="s">
        <v>40</v>
      </c>
      <c r="B11" s="36"/>
    </row>
    <row r="12" spans="1:2" ht="15.75" thickBot="1" x14ac:dyDescent="0.3">
      <c r="A12" s="19" t="s">
        <v>35</v>
      </c>
      <c r="B12" s="27" t="s">
        <v>63</v>
      </c>
    </row>
    <row r="13" spans="1:2" ht="15.75" thickBot="1" x14ac:dyDescent="0.3">
      <c r="A13" s="19" t="s">
        <v>38</v>
      </c>
      <c r="B13" s="27" t="s">
        <v>73</v>
      </c>
    </row>
    <row r="14" spans="1:2" ht="15.75" thickBot="1" x14ac:dyDescent="0.3">
      <c r="A14" s="19" t="s">
        <v>39</v>
      </c>
      <c r="B14" s="27" t="s">
        <v>66</v>
      </c>
    </row>
    <row r="15" spans="1:2" ht="15.75" thickBot="1" x14ac:dyDescent="0.3">
      <c r="A15" s="20" t="s">
        <v>9</v>
      </c>
      <c r="B15" s="27" t="s">
        <v>69</v>
      </c>
    </row>
    <row r="16" spans="1:2" ht="15.75" thickBot="1" x14ac:dyDescent="0.3">
      <c r="A16" s="37" t="s">
        <v>41</v>
      </c>
      <c r="B16" s="38"/>
    </row>
    <row r="17" spans="1:2" ht="15.75" thickBot="1" x14ac:dyDescent="0.3">
      <c r="A17" s="19" t="s">
        <v>35</v>
      </c>
      <c r="B17" s="27" t="s">
        <v>64</v>
      </c>
    </row>
    <row r="18" spans="1:2" ht="15.75" thickBot="1" x14ac:dyDescent="0.3">
      <c r="A18" s="19" t="s">
        <v>38</v>
      </c>
      <c r="B18" s="27" t="s">
        <v>73</v>
      </c>
    </row>
    <row r="19" spans="1:2" ht="15.75" thickBot="1" x14ac:dyDescent="0.3">
      <c r="A19" s="19" t="s">
        <v>39</v>
      </c>
      <c r="B19" s="27" t="s">
        <v>66</v>
      </c>
    </row>
    <row r="20" spans="1:2" ht="15.75" thickBot="1" x14ac:dyDescent="0.3">
      <c r="A20" s="22" t="s">
        <v>9</v>
      </c>
      <c r="B20" s="27" t="s">
        <v>70</v>
      </c>
    </row>
    <row r="21" spans="1:2" ht="15.75" thickBot="1" x14ac:dyDescent="0.3">
      <c r="A21" s="39" t="s">
        <v>42</v>
      </c>
      <c r="B21" s="40"/>
    </row>
    <row r="22" spans="1:2" ht="15.75" thickBot="1" x14ac:dyDescent="0.3">
      <c r="A22" s="19" t="s">
        <v>35</v>
      </c>
      <c r="B22" s="27" t="s">
        <v>65</v>
      </c>
    </row>
    <row r="23" spans="1:2" ht="15.75" thickBot="1" x14ac:dyDescent="0.3">
      <c r="A23" s="19" t="s">
        <v>38</v>
      </c>
      <c r="B23" s="27" t="s">
        <v>73</v>
      </c>
    </row>
    <row r="24" spans="1:2" ht="15.75" thickBot="1" x14ac:dyDescent="0.3">
      <c r="A24" s="19" t="s">
        <v>39</v>
      </c>
      <c r="B24" s="27" t="s">
        <v>66</v>
      </c>
    </row>
    <row r="25" spans="1:2" ht="15.75" thickBot="1" x14ac:dyDescent="0.3">
      <c r="A25" s="20" t="s">
        <v>9</v>
      </c>
      <c r="B25" s="27" t="s">
        <v>71</v>
      </c>
    </row>
    <row r="26" spans="1:2" ht="15.75" thickBot="1" x14ac:dyDescent="0.3">
      <c r="A26" s="31" t="s">
        <v>43</v>
      </c>
      <c r="B26" s="32"/>
    </row>
    <row r="27" spans="1:2" ht="15.75" thickBot="1" x14ac:dyDescent="0.3">
      <c r="A27" s="19" t="s">
        <v>44</v>
      </c>
      <c r="B27" s="27" t="s">
        <v>67</v>
      </c>
    </row>
    <row r="28" spans="1:2" ht="15.75" thickBot="1" x14ac:dyDescent="0.3">
      <c r="A28" s="20" t="s">
        <v>45</v>
      </c>
      <c r="B28" s="27" t="s">
        <v>60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zoomScaleNormal="100" workbookViewId="0">
      <selection activeCell="L25" sqref="L25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73" t="s">
        <v>0</v>
      </c>
      <c r="B1" s="45"/>
      <c r="C1" s="45"/>
      <c r="D1" s="45"/>
      <c r="E1" s="45"/>
      <c r="F1" s="45"/>
      <c r="G1" s="45"/>
      <c r="H1" s="45"/>
      <c r="I1" s="46"/>
    </row>
    <row r="2" spans="1:9" x14ac:dyDescent="0.25">
      <c r="A2" s="74" t="s">
        <v>1</v>
      </c>
      <c r="B2" s="48"/>
      <c r="C2" s="48"/>
      <c r="D2" s="48"/>
      <c r="E2" s="48"/>
      <c r="F2" s="48"/>
      <c r="G2" s="48"/>
      <c r="H2" s="48"/>
      <c r="I2" s="49"/>
    </row>
    <row r="3" spans="1:9" x14ac:dyDescent="0.25">
      <c r="A3" s="75" t="s">
        <v>2</v>
      </c>
      <c r="B3" s="76"/>
      <c r="C3" s="77"/>
      <c r="D3" s="78" t="s">
        <v>47</v>
      </c>
      <c r="E3" s="79"/>
      <c r="F3" s="79"/>
      <c r="G3" s="79"/>
      <c r="H3" s="79"/>
      <c r="I3" s="80"/>
    </row>
    <row r="4" spans="1:9" x14ac:dyDescent="0.25">
      <c r="A4" s="81" t="s">
        <v>3</v>
      </c>
      <c r="B4" s="76"/>
      <c r="C4" s="77"/>
      <c r="D4" s="82" t="s">
        <v>48</v>
      </c>
      <c r="E4" s="79"/>
      <c r="F4" s="79"/>
      <c r="G4" s="79"/>
      <c r="H4" s="79"/>
      <c r="I4" s="80"/>
    </row>
    <row r="5" spans="1:9" x14ac:dyDescent="0.25">
      <c r="A5" s="75" t="s">
        <v>4</v>
      </c>
      <c r="B5" s="76"/>
      <c r="C5" s="77"/>
      <c r="D5" s="82" t="str">
        <f>FormTitan!B5</f>
        <v>RB POW 250924</v>
      </c>
      <c r="E5" s="79"/>
      <c r="F5" s="79"/>
      <c r="G5" s="79"/>
      <c r="H5" s="79"/>
      <c r="I5" s="80"/>
    </row>
    <row r="6" spans="1:9" ht="14.25" customHeight="1" x14ac:dyDescent="0.25">
      <c r="A6" s="67" t="s">
        <v>5</v>
      </c>
      <c r="B6" s="68"/>
      <c r="C6" s="68"/>
      <c r="D6" s="68"/>
      <c r="E6" s="69"/>
      <c r="F6" s="24" t="s">
        <v>35</v>
      </c>
      <c r="G6" s="89" t="str">
        <f>FormTitan!B7</f>
        <v>0.017</v>
      </c>
      <c r="H6" s="90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70" t="s">
        <v>12</v>
      </c>
      <c r="G7" s="71"/>
      <c r="H7" s="72"/>
      <c r="I7" s="5" t="s">
        <v>13</v>
      </c>
    </row>
    <row r="8" spans="1:9" ht="18.75" customHeight="1" x14ac:dyDescent="0.3">
      <c r="A8" s="57" t="s">
        <v>14</v>
      </c>
      <c r="B8" s="83" t="str">
        <f>FormTitan!B8</f>
        <v>0.502</v>
      </c>
      <c r="C8" s="65" t="str">
        <f>FormTitan!B10</f>
        <v>56.969</v>
      </c>
      <c r="D8" s="41">
        <v>4304.0510000000004</v>
      </c>
      <c r="E8" s="59">
        <f>D8-C8</f>
        <v>4247.0820000000003</v>
      </c>
      <c r="F8" s="61">
        <f>((D8-C8)/1000)/(2.5/B8)</f>
        <v>0.85281406560000017</v>
      </c>
      <c r="G8" s="85" t="s">
        <v>34</v>
      </c>
      <c r="H8" s="86"/>
      <c r="I8" s="52">
        <f>ABS(E8-E10)/AVERAGE(E8,E10)</f>
        <v>3.6064593591830695E-2</v>
      </c>
    </row>
    <row r="9" spans="1:9" ht="18.75" customHeight="1" x14ac:dyDescent="0.3">
      <c r="A9" s="58"/>
      <c r="B9" s="84"/>
      <c r="C9" s="66"/>
      <c r="D9" s="43"/>
      <c r="E9" s="60"/>
      <c r="F9" s="62"/>
      <c r="G9" s="87" t="s">
        <v>33</v>
      </c>
      <c r="H9" s="88"/>
      <c r="I9" s="53"/>
    </row>
    <row r="10" spans="1:9" ht="18.75" customHeight="1" x14ac:dyDescent="0.3">
      <c r="A10" s="57" t="s">
        <v>17</v>
      </c>
      <c r="B10" s="65" t="str">
        <f>FormTitan!B9</f>
        <v>0.501</v>
      </c>
      <c r="C10" s="65" t="str">
        <f>C8</f>
        <v>56.969</v>
      </c>
      <c r="D10" s="41">
        <v>4460.0330000000004</v>
      </c>
      <c r="E10" s="59">
        <f>D10-C10</f>
        <v>4403.0640000000003</v>
      </c>
      <c r="F10" s="61">
        <f>((D10-C10)/1000)/(2.5/B10)</f>
        <v>0.8823740256</v>
      </c>
      <c r="G10" s="63" t="s">
        <v>15</v>
      </c>
      <c r="H10" s="64"/>
      <c r="I10" s="53"/>
    </row>
    <row r="11" spans="1:9" ht="18.75" customHeight="1" x14ac:dyDescent="0.3">
      <c r="A11" s="58"/>
      <c r="B11" s="66"/>
      <c r="C11" s="66"/>
      <c r="D11" s="43"/>
      <c r="E11" s="60"/>
      <c r="F11" s="62"/>
      <c r="G11" s="55" t="s">
        <v>16</v>
      </c>
      <c r="H11" s="56"/>
      <c r="I11" s="54"/>
    </row>
    <row r="12" spans="1:9" ht="15" customHeight="1" x14ac:dyDescent="0.25">
      <c r="A12" s="67" t="s">
        <v>24</v>
      </c>
      <c r="B12" s="68"/>
      <c r="C12" s="68"/>
      <c r="D12" s="68"/>
      <c r="E12" s="69"/>
      <c r="F12" s="25" t="s">
        <v>35</v>
      </c>
      <c r="G12" s="89" t="str">
        <f>FormTitan!B12</f>
        <v>0.027</v>
      </c>
      <c r="H12" s="90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70" t="s">
        <v>12</v>
      </c>
      <c r="G13" s="71"/>
      <c r="H13" s="72"/>
      <c r="I13" s="5" t="s">
        <v>26</v>
      </c>
    </row>
    <row r="14" spans="1:9" ht="18.75" customHeight="1" x14ac:dyDescent="0.3">
      <c r="A14" s="57" t="s">
        <v>14</v>
      </c>
      <c r="B14" s="41" t="str">
        <f>FormTitan!B13</f>
        <v>0.502</v>
      </c>
      <c r="C14" s="41" t="str">
        <f>FormTitan!B15</f>
        <v>20.287</v>
      </c>
      <c r="D14" s="41">
        <v>288.20999999999998</v>
      </c>
      <c r="E14" s="59">
        <f>D14-C14</f>
        <v>267.923</v>
      </c>
      <c r="F14" s="61">
        <f>((D14-C14)/1000)/(0.15/B14)</f>
        <v>0.89664897333333338</v>
      </c>
      <c r="G14" s="63" t="s">
        <v>15</v>
      </c>
      <c r="H14" s="64"/>
      <c r="I14" s="52">
        <f>ABS(E14-E16)/AVERAGE(E14,E16)</f>
        <v>9.3727536318028142E-3</v>
      </c>
    </row>
    <row r="15" spans="1:9" ht="15.75" x14ac:dyDescent="0.3">
      <c r="A15" s="58"/>
      <c r="B15" s="42"/>
      <c r="C15" s="42"/>
      <c r="D15" s="43"/>
      <c r="E15" s="60"/>
      <c r="F15" s="62"/>
      <c r="G15" s="55" t="s">
        <v>16</v>
      </c>
      <c r="H15" s="56"/>
      <c r="I15" s="53"/>
    </row>
    <row r="16" spans="1:9" ht="18.75" customHeight="1" x14ac:dyDescent="0.3">
      <c r="A16" s="57" t="s">
        <v>17</v>
      </c>
      <c r="B16" s="41" t="str">
        <f>FormTitan!B14</f>
        <v>0.501</v>
      </c>
      <c r="C16" s="41" t="str">
        <f>C14</f>
        <v>20.287</v>
      </c>
      <c r="D16" s="41">
        <v>290.733</v>
      </c>
      <c r="E16" s="59">
        <f>D16-C16</f>
        <v>270.44600000000003</v>
      </c>
      <c r="F16" s="61">
        <f>((D16-C16)/1000)/(0.15/B16)</f>
        <v>0.90328964000000012</v>
      </c>
      <c r="G16" s="63" t="s">
        <v>15</v>
      </c>
      <c r="H16" s="64"/>
      <c r="I16" s="53"/>
    </row>
    <row r="17" spans="1:9" ht="18.75" customHeight="1" x14ac:dyDescent="0.3">
      <c r="A17" s="58"/>
      <c r="B17" s="42"/>
      <c r="C17" s="42"/>
      <c r="D17" s="43"/>
      <c r="E17" s="60"/>
      <c r="F17" s="62"/>
      <c r="G17" s="55" t="s">
        <v>16</v>
      </c>
      <c r="H17" s="56"/>
      <c r="I17" s="54"/>
    </row>
    <row r="18" spans="1:9" ht="15" customHeight="1" x14ac:dyDescent="0.25">
      <c r="A18" s="67" t="s">
        <v>18</v>
      </c>
      <c r="B18" s="68"/>
      <c r="C18" s="68"/>
      <c r="D18" s="68"/>
      <c r="E18" s="69"/>
      <c r="F18" s="25" t="s">
        <v>35</v>
      </c>
      <c r="G18" s="89" t="str">
        <f>FormTitan!B17</f>
        <v>0.567</v>
      </c>
      <c r="H18" s="90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0" t="s">
        <v>12</v>
      </c>
      <c r="G19" s="71"/>
      <c r="H19" s="72"/>
      <c r="I19" s="5" t="s">
        <v>20</v>
      </c>
    </row>
    <row r="20" spans="1:9" ht="18.75" customHeight="1" x14ac:dyDescent="0.3">
      <c r="A20" s="57" t="s">
        <v>14</v>
      </c>
      <c r="B20" s="41" t="str">
        <f>FormTitan!B18</f>
        <v>0.502</v>
      </c>
      <c r="C20" s="41" t="str">
        <f>FormTitan!B20</f>
        <v>19.594</v>
      </c>
      <c r="D20" s="41">
        <v>472.30500000000001</v>
      </c>
      <c r="E20" s="59">
        <f>D20-C20</f>
        <v>452.71100000000001</v>
      </c>
      <c r="F20" s="61">
        <f>((D20-C20)/1000)/(0.25/B20)</f>
        <v>0.90904368800000002</v>
      </c>
      <c r="G20" s="63" t="s">
        <v>15</v>
      </c>
      <c r="H20" s="64"/>
      <c r="I20" s="52">
        <f>ABS(E20-E22)/AVERAGE(E20,E22)</f>
        <v>3.9340009463083629E-2</v>
      </c>
    </row>
    <row r="21" spans="1:9" ht="18.75" customHeight="1" x14ac:dyDescent="0.3">
      <c r="A21" s="58"/>
      <c r="B21" s="42"/>
      <c r="C21" s="42"/>
      <c r="D21" s="43"/>
      <c r="E21" s="60"/>
      <c r="F21" s="62"/>
      <c r="G21" s="55" t="s">
        <v>16</v>
      </c>
      <c r="H21" s="56"/>
      <c r="I21" s="53"/>
    </row>
    <row r="22" spans="1:9" ht="18.75" customHeight="1" x14ac:dyDescent="0.3">
      <c r="A22" s="57" t="s">
        <v>17</v>
      </c>
      <c r="B22" s="41" t="str">
        <f>FormTitan!B19</f>
        <v>0.501</v>
      </c>
      <c r="C22" s="41" t="str">
        <f>C20</f>
        <v>19.594</v>
      </c>
      <c r="D22" s="41">
        <v>490.47199999999998</v>
      </c>
      <c r="E22" s="59">
        <f>D22-C22</f>
        <v>470.87799999999999</v>
      </c>
      <c r="F22" s="61">
        <f>((D22-C22)/1000)/(0.25/B22)</f>
        <v>0.94363951199999996</v>
      </c>
      <c r="G22" s="63" t="s">
        <v>15</v>
      </c>
      <c r="H22" s="64"/>
      <c r="I22" s="53"/>
    </row>
    <row r="23" spans="1:9" ht="18.75" customHeight="1" x14ac:dyDescent="0.3">
      <c r="A23" s="58"/>
      <c r="B23" s="42"/>
      <c r="C23" s="42"/>
      <c r="D23" s="43"/>
      <c r="E23" s="60"/>
      <c r="F23" s="62"/>
      <c r="G23" s="55" t="s">
        <v>16</v>
      </c>
      <c r="H23" s="56"/>
      <c r="I23" s="54"/>
    </row>
    <row r="24" spans="1:9" ht="15" customHeight="1" x14ac:dyDescent="0.25">
      <c r="A24" s="67" t="s">
        <v>21</v>
      </c>
      <c r="B24" s="68"/>
      <c r="C24" s="68"/>
      <c r="D24" s="68"/>
      <c r="E24" s="69"/>
      <c r="F24" s="25" t="s">
        <v>6</v>
      </c>
      <c r="G24" s="91" t="str">
        <f>FormTitan!B22</f>
        <v>0.623</v>
      </c>
      <c r="H24" s="90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0" t="s">
        <v>12</v>
      </c>
      <c r="G25" s="71"/>
      <c r="H25" s="72"/>
      <c r="I25" s="5" t="s">
        <v>23</v>
      </c>
    </row>
    <row r="26" spans="1:9" ht="18.75" customHeight="1" x14ac:dyDescent="0.3">
      <c r="A26" s="57" t="s">
        <v>14</v>
      </c>
      <c r="B26" s="41" t="str">
        <f>FormTitan!B18</f>
        <v>0.502</v>
      </c>
      <c r="C26" s="41" t="str">
        <f>FormTitan!B25</f>
        <v>246.355</v>
      </c>
      <c r="D26" s="41">
        <v>9880.5310000000009</v>
      </c>
      <c r="E26" s="59">
        <f>D26-C26</f>
        <v>9634.1760000000013</v>
      </c>
      <c r="F26" s="61">
        <f>((D26-C26)/1000)/(5/B26)</f>
        <v>0.96727127040000016</v>
      </c>
      <c r="G26" s="63" t="s">
        <v>15</v>
      </c>
      <c r="H26" s="64"/>
      <c r="I26" s="52">
        <f>ABS(E26-E28)/AVERAGE(E26,E28)</f>
        <v>3.0942597476294482E-2</v>
      </c>
    </row>
    <row r="27" spans="1:9" ht="18.75" customHeight="1" x14ac:dyDescent="0.3">
      <c r="A27" s="58"/>
      <c r="B27" s="42"/>
      <c r="C27" s="42"/>
      <c r="D27" s="43"/>
      <c r="E27" s="60"/>
      <c r="F27" s="62"/>
      <c r="G27" s="55" t="s">
        <v>16</v>
      </c>
      <c r="H27" s="56"/>
      <c r="I27" s="53"/>
    </row>
    <row r="28" spans="1:9" ht="18.75" customHeight="1" x14ac:dyDescent="0.3">
      <c r="A28" s="57" t="s">
        <v>17</v>
      </c>
      <c r="B28" s="41" t="str">
        <f>FormTitan!B19</f>
        <v>0.501</v>
      </c>
      <c r="C28" s="41" t="str">
        <f>C26</f>
        <v>246.355</v>
      </c>
      <c r="D28" s="41">
        <v>10183.322</v>
      </c>
      <c r="E28" s="59">
        <f>D28-C28</f>
        <v>9936.9670000000006</v>
      </c>
      <c r="F28" s="61">
        <f>((D28-C28)/1000)/(5/B28)</f>
        <v>0.99568409339999997</v>
      </c>
      <c r="G28" s="63" t="s">
        <v>15</v>
      </c>
      <c r="H28" s="64"/>
      <c r="I28" s="53"/>
    </row>
    <row r="29" spans="1:9" ht="18.75" customHeight="1" x14ac:dyDescent="0.3">
      <c r="A29" s="58"/>
      <c r="B29" s="42"/>
      <c r="C29" s="42"/>
      <c r="D29" s="43"/>
      <c r="E29" s="60"/>
      <c r="F29" s="62"/>
      <c r="G29" s="55" t="s">
        <v>16</v>
      </c>
      <c r="H29" s="56"/>
      <c r="I29" s="54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44" t="s">
        <v>27</v>
      </c>
      <c r="B31" s="45"/>
      <c r="C31" s="45"/>
      <c r="D31" s="46"/>
      <c r="E31" s="92" t="str">
        <f>FormTitan!B27</f>
        <v xml:space="preserve">    IQBAL   NORDIYANA   MAISARAH</v>
      </c>
      <c r="F31" s="93"/>
      <c r="G31" s="93"/>
      <c r="H31" s="96" t="str">
        <f>FormTitan!B28</f>
        <v>01/10/2024</v>
      </c>
      <c r="I31" s="97"/>
    </row>
    <row r="32" spans="1:9" ht="15.75" customHeight="1" x14ac:dyDescent="0.25">
      <c r="A32" s="47"/>
      <c r="B32" s="48"/>
      <c r="C32" s="48"/>
      <c r="D32" s="49"/>
      <c r="E32" s="94"/>
      <c r="F32" s="95"/>
      <c r="G32" s="95"/>
      <c r="H32" s="98"/>
      <c r="I32" s="99"/>
    </row>
    <row r="33" spans="1:9" ht="15.75" customHeight="1" x14ac:dyDescent="0.25">
      <c r="A33" s="50" t="s">
        <v>28</v>
      </c>
      <c r="B33" s="45"/>
      <c r="C33" s="45"/>
      <c r="D33" s="46"/>
      <c r="E33" s="51"/>
      <c r="F33" s="45"/>
      <c r="G33" s="45"/>
      <c r="H33" s="45"/>
      <c r="I33" s="46"/>
    </row>
    <row r="34" spans="1:9" ht="15.75" customHeight="1" x14ac:dyDescent="0.25">
      <c r="A34" s="47"/>
      <c r="B34" s="48"/>
      <c r="C34" s="48"/>
      <c r="D34" s="49"/>
      <c r="E34" s="48"/>
      <c r="F34" s="48"/>
      <c r="G34" s="48"/>
      <c r="H34" s="48"/>
      <c r="I34" s="49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topLeftCell="A13" zoomScaleNormal="100" workbookViewId="0">
      <selection activeCell="S19" sqref="S19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73" t="s">
        <v>0</v>
      </c>
      <c r="B1" s="45"/>
      <c r="C1" s="45"/>
      <c r="D1" s="45"/>
      <c r="E1" s="45"/>
      <c r="F1" s="45"/>
      <c r="G1" s="45"/>
      <c r="H1" s="45"/>
      <c r="I1" s="46"/>
    </row>
    <row r="2" spans="1:9" x14ac:dyDescent="0.25">
      <c r="A2" s="74" t="s">
        <v>1</v>
      </c>
      <c r="B2" s="48"/>
      <c r="C2" s="48"/>
      <c r="D2" s="48"/>
      <c r="E2" s="48"/>
      <c r="F2" s="48"/>
      <c r="G2" s="48"/>
      <c r="H2" s="48"/>
      <c r="I2" s="49"/>
    </row>
    <row r="3" spans="1:9" x14ac:dyDescent="0.25">
      <c r="A3" s="75" t="s">
        <v>2</v>
      </c>
      <c r="B3" s="76"/>
      <c r="C3" s="77"/>
      <c r="D3" s="82" t="str">
        <f>FormGH!B3</f>
        <v>011024</v>
      </c>
      <c r="E3" s="79"/>
      <c r="F3" s="79"/>
      <c r="G3" s="79"/>
      <c r="H3" s="79"/>
      <c r="I3" s="80"/>
    </row>
    <row r="4" spans="1:9" x14ac:dyDescent="0.25">
      <c r="A4" s="75" t="s">
        <v>3</v>
      </c>
      <c r="B4" s="76"/>
      <c r="C4" s="77"/>
      <c r="D4" s="82" t="str">
        <f>FormGH!B4</f>
        <v>IQC LIQ 250924</v>
      </c>
      <c r="E4" s="79"/>
      <c r="F4" s="79"/>
      <c r="G4" s="79"/>
      <c r="H4" s="79"/>
      <c r="I4" s="80"/>
    </row>
    <row r="5" spans="1:9" x14ac:dyDescent="0.25">
      <c r="A5" s="75" t="s">
        <v>4</v>
      </c>
      <c r="B5" s="76"/>
      <c r="C5" s="77"/>
      <c r="D5" s="82" t="str">
        <f>FormGH!B5</f>
        <v>RB GH A 250924</v>
      </c>
      <c r="E5" s="79"/>
      <c r="F5" s="79"/>
      <c r="G5" s="79"/>
      <c r="H5" s="79"/>
      <c r="I5" s="80"/>
    </row>
    <row r="6" spans="1:9" ht="15" customHeight="1" x14ac:dyDescent="0.25">
      <c r="A6" s="67" t="s">
        <v>5</v>
      </c>
      <c r="B6" s="76"/>
      <c r="C6" s="76"/>
      <c r="D6" s="76"/>
      <c r="E6" s="77"/>
      <c r="F6" s="24" t="s">
        <v>6</v>
      </c>
      <c r="G6" s="89" t="str">
        <f>FormGH!B7</f>
        <v>0.011</v>
      </c>
      <c r="H6" s="90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07" t="s">
        <v>12</v>
      </c>
      <c r="G7" s="45"/>
      <c r="H7" s="46"/>
      <c r="I7" s="5" t="s">
        <v>13</v>
      </c>
    </row>
    <row r="8" spans="1:9" ht="18.75" customHeight="1" x14ac:dyDescent="0.3">
      <c r="A8" s="57" t="s">
        <v>14</v>
      </c>
      <c r="B8" s="41" t="str">
        <f>FormGH!B8</f>
        <v>1.504</v>
      </c>
      <c r="C8" s="41" t="str">
        <f>FormGH!B10</f>
        <v>8.200</v>
      </c>
      <c r="D8" s="41">
        <v>4200.72</v>
      </c>
      <c r="E8" s="106">
        <f>D8-C8</f>
        <v>4192.5200000000004</v>
      </c>
      <c r="F8" s="61">
        <f>((D8-C8)/1000)/(7.5/B8)</f>
        <v>0.84074001066666659</v>
      </c>
      <c r="G8" s="63" t="s">
        <v>29</v>
      </c>
      <c r="H8" s="105"/>
      <c r="I8" s="52">
        <f>ABS(E8-E10)/AVERAGE(E8,E10)</f>
        <v>4.8177561211206719E-3</v>
      </c>
    </row>
    <row r="9" spans="1:9" ht="18.75" customHeight="1" x14ac:dyDescent="0.3">
      <c r="A9" s="102"/>
      <c r="B9" s="100"/>
      <c r="C9" s="100"/>
      <c r="D9" s="43"/>
      <c r="E9" s="104"/>
      <c r="F9" s="104"/>
      <c r="G9" s="55" t="s">
        <v>30</v>
      </c>
      <c r="H9" s="103"/>
      <c r="I9" s="101"/>
    </row>
    <row r="10" spans="1:9" ht="18.75" customHeight="1" x14ac:dyDescent="0.3">
      <c r="A10" s="57" t="s">
        <v>17</v>
      </c>
      <c r="B10" s="41" t="str">
        <f>FormGH!B9</f>
        <v>1.506</v>
      </c>
      <c r="C10" s="41" t="str">
        <f>C8</f>
        <v>8.200</v>
      </c>
      <c r="D10" s="41">
        <v>4180.57</v>
      </c>
      <c r="E10" s="106">
        <f>D10-C10</f>
        <v>4172.37</v>
      </c>
      <c r="F10" s="61">
        <f>((D10-C10)/1000)/(7.5/B10)</f>
        <v>0.83781189599999994</v>
      </c>
      <c r="G10" s="63" t="s">
        <v>31</v>
      </c>
      <c r="H10" s="105"/>
      <c r="I10" s="101"/>
    </row>
    <row r="11" spans="1:9" ht="18.75" customHeight="1" x14ac:dyDescent="0.3">
      <c r="A11" s="102"/>
      <c r="B11" s="100"/>
      <c r="C11" s="100"/>
      <c r="D11" s="43"/>
      <c r="E11" s="104"/>
      <c r="F11" s="104"/>
      <c r="G11" s="55" t="s">
        <v>32</v>
      </c>
      <c r="H11" s="103"/>
      <c r="I11" s="102"/>
    </row>
    <row r="12" spans="1:9" ht="15" customHeight="1" x14ac:dyDescent="0.25">
      <c r="A12" s="67" t="s">
        <v>24</v>
      </c>
      <c r="B12" s="76"/>
      <c r="C12" s="76"/>
      <c r="D12" s="76"/>
      <c r="E12" s="77"/>
      <c r="F12" s="25" t="s">
        <v>6</v>
      </c>
      <c r="G12" s="89" t="str">
        <f>FormGH!B12</f>
        <v>0.011</v>
      </c>
      <c r="H12" s="90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7" t="s">
        <v>12</v>
      </c>
      <c r="G13" s="45"/>
      <c r="H13" s="46"/>
      <c r="I13" s="5" t="s">
        <v>26</v>
      </c>
    </row>
    <row r="14" spans="1:9" ht="18.75" customHeight="1" x14ac:dyDescent="0.3">
      <c r="A14" s="57" t="s">
        <v>14</v>
      </c>
      <c r="B14" s="41">
        <v>1.504</v>
      </c>
      <c r="C14" s="41">
        <v>1.482</v>
      </c>
      <c r="D14" s="41">
        <v>268.59699999999998</v>
      </c>
      <c r="E14" s="106">
        <f>D14-C14</f>
        <v>267.11499999999995</v>
      </c>
      <c r="F14" s="61">
        <f>((D14-C14)/1000)/(0.45/B14)</f>
        <v>0.89275768888888862</v>
      </c>
      <c r="G14" s="63" t="s">
        <v>15</v>
      </c>
      <c r="H14" s="105"/>
      <c r="I14" s="52">
        <f>ABS(E14-E16)/AVERAGE(E14,E16)</f>
        <v>1.2633317585087088E-2</v>
      </c>
    </row>
    <row r="15" spans="1:9" ht="15.75" x14ac:dyDescent="0.3">
      <c r="A15" s="102"/>
      <c r="B15" s="100"/>
      <c r="C15" s="100"/>
      <c r="D15" s="43"/>
      <c r="E15" s="104"/>
      <c r="F15" s="104"/>
      <c r="G15" s="55" t="s">
        <v>16</v>
      </c>
      <c r="H15" s="103"/>
      <c r="I15" s="101"/>
    </row>
    <row r="16" spans="1:9" ht="18.75" customHeight="1" x14ac:dyDescent="0.3">
      <c r="A16" s="57" t="s">
        <v>17</v>
      </c>
      <c r="B16" s="41">
        <v>1.506</v>
      </c>
      <c r="C16" s="41">
        <v>1.482</v>
      </c>
      <c r="D16" s="41">
        <v>271.99299999999999</v>
      </c>
      <c r="E16" s="106">
        <f>D16-C16</f>
        <v>270.51099999999997</v>
      </c>
      <c r="F16" s="61">
        <f>((D16-C16)/1000)/(0.45/B16)</f>
        <v>0.90531014666666643</v>
      </c>
      <c r="G16" s="63" t="s">
        <v>15</v>
      </c>
      <c r="H16" s="105"/>
      <c r="I16" s="101"/>
    </row>
    <row r="17" spans="1:9" ht="18.75" customHeight="1" x14ac:dyDescent="0.3">
      <c r="A17" s="102"/>
      <c r="B17" s="100"/>
      <c r="C17" s="100"/>
      <c r="D17" s="43"/>
      <c r="E17" s="104"/>
      <c r="F17" s="104"/>
      <c r="G17" s="55" t="s">
        <v>16</v>
      </c>
      <c r="H17" s="103"/>
      <c r="I17" s="102"/>
    </row>
    <row r="18" spans="1:9" ht="15.75" customHeight="1" x14ac:dyDescent="0.25">
      <c r="A18" s="67" t="s">
        <v>18</v>
      </c>
      <c r="B18" s="76"/>
      <c r="C18" s="76"/>
      <c r="D18" s="76"/>
      <c r="E18" s="77"/>
      <c r="F18" s="25" t="s">
        <v>6</v>
      </c>
      <c r="G18" s="108" t="str">
        <f>FormGH!B17</f>
        <v>0.014</v>
      </c>
      <c r="H18" s="109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7" t="s">
        <v>12</v>
      </c>
      <c r="G19" s="45"/>
      <c r="H19" s="46"/>
      <c r="I19" s="5" t="s">
        <v>20</v>
      </c>
    </row>
    <row r="20" spans="1:9" ht="18.75" customHeight="1" x14ac:dyDescent="0.3">
      <c r="A20" s="57" t="s">
        <v>14</v>
      </c>
      <c r="B20" s="41">
        <v>1.504</v>
      </c>
      <c r="C20" s="41">
        <v>2.0979999999999999</v>
      </c>
      <c r="D20" s="41">
        <v>453.67899999999997</v>
      </c>
      <c r="E20" s="59">
        <f>D20-C20</f>
        <v>451.58099999999996</v>
      </c>
      <c r="F20" s="61">
        <f>((D20-C20)/1000)/(0.75/B20)</f>
        <v>0.90557043199999987</v>
      </c>
      <c r="G20" s="63" t="s">
        <v>15</v>
      </c>
      <c r="H20" s="105"/>
      <c r="I20" s="52">
        <f>ABS(E20-E22)/AVERAGE(E20,E22)</f>
        <v>3.4373789387087177E-2</v>
      </c>
    </row>
    <row r="21" spans="1:9" ht="18.75" customHeight="1" x14ac:dyDescent="0.3">
      <c r="A21" s="102"/>
      <c r="B21" s="100"/>
      <c r="C21" s="100"/>
      <c r="D21" s="43"/>
      <c r="E21" s="102"/>
      <c r="F21" s="104"/>
      <c r="G21" s="55" t="s">
        <v>16</v>
      </c>
      <c r="H21" s="103"/>
      <c r="I21" s="101"/>
    </row>
    <row r="22" spans="1:9" ht="18.75" customHeight="1" x14ac:dyDescent="0.3">
      <c r="A22" s="57" t="s">
        <v>17</v>
      </c>
      <c r="B22" s="41">
        <v>1.506</v>
      </c>
      <c r="C22" s="41">
        <v>2.0979999999999999</v>
      </c>
      <c r="D22" s="41">
        <v>469.47300000000001</v>
      </c>
      <c r="E22" s="59">
        <f>D22-C22</f>
        <v>467.375</v>
      </c>
      <c r="F22" s="61">
        <f>((D22-C22)/1000)/(0.75/B22)</f>
        <v>0.93848900000000002</v>
      </c>
      <c r="G22" s="63" t="s">
        <v>15</v>
      </c>
      <c r="H22" s="105"/>
      <c r="I22" s="101"/>
    </row>
    <row r="23" spans="1:9" ht="18.75" customHeight="1" x14ac:dyDescent="0.3">
      <c r="A23" s="102"/>
      <c r="B23" s="100"/>
      <c r="C23" s="100"/>
      <c r="D23" s="43"/>
      <c r="E23" s="102"/>
      <c r="F23" s="104"/>
      <c r="G23" s="55" t="s">
        <v>16</v>
      </c>
      <c r="H23" s="103"/>
      <c r="I23" s="102"/>
    </row>
    <row r="24" spans="1:9" ht="15.75" customHeight="1" x14ac:dyDescent="0.25">
      <c r="A24" s="67" t="s">
        <v>21</v>
      </c>
      <c r="B24" s="76"/>
      <c r="C24" s="76"/>
      <c r="D24" s="76"/>
      <c r="E24" s="77"/>
      <c r="F24" s="25" t="s">
        <v>6</v>
      </c>
      <c r="G24" s="89" t="str">
        <f>FormGH!B22</f>
        <v>0.498</v>
      </c>
      <c r="H24" s="90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7" t="s">
        <v>12</v>
      </c>
      <c r="G25" s="45"/>
      <c r="H25" s="46"/>
      <c r="I25" s="5" t="s">
        <v>23</v>
      </c>
    </row>
    <row r="26" spans="1:9" ht="18.75" customHeight="1" x14ac:dyDescent="0.3">
      <c r="A26" s="57" t="s">
        <v>14</v>
      </c>
      <c r="B26" s="41">
        <v>1.504</v>
      </c>
      <c r="C26" s="41">
        <v>30.004000000000001</v>
      </c>
      <c r="D26" s="41">
        <v>9413.5910000000003</v>
      </c>
      <c r="E26" s="59">
        <f>D26-C26</f>
        <v>9383.5869999999995</v>
      </c>
      <c r="F26" s="61">
        <f>((D26-C26)/1000)/(15/B26)</f>
        <v>0.94086098986666666</v>
      </c>
      <c r="G26" s="63" t="s">
        <v>15</v>
      </c>
      <c r="H26" s="105"/>
      <c r="I26" s="52">
        <f>ABS(E26-E28)/AVERAGE(E26,E28)</f>
        <v>1.8110983805465126E-2</v>
      </c>
    </row>
    <row r="27" spans="1:9" ht="18.75" customHeight="1" x14ac:dyDescent="0.3">
      <c r="A27" s="102"/>
      <c r="B27" s="100"/>
      <c r="C27" s="100"/>
      <c r="D27" s="43"/>
      <c r="E27" s="102"/>
      <c r="F27" s="104"/>
      <c r="G27" s="55" t="s">
        <v>16</v>
      </c>
      <c r="H27" s="103"/>
      <c r="I27" s="101"/>
    </row>
    <row r="28" spans="1:9" ht="18.75" customHeight="1" x14ac:dyDescent="0.3">
      <c r="A28" s="57" t="s">
        <v>17</v>
      </c>
      <c r="B28" s="41">
        <v>1.506</v>
      </c>
      <c r="C28" s="41">
        <v>30.004000000000001</v>
      </c>
      <c r="D28" s="41">
        <v>9585.09</v>
      </c>
      <c r="E28" s="59">
        <f>D28-C28</f>
        <v>9555.0859999999993</v>
      </c>
      <c r="F28" s="61">
        <f>((D28-C28)/1000)/(15/B28)</f>
        <v>0.95933063439999988</v>
      </c>
      <c r="G28" s="63" t="s">
        <v>15</v>
      </c>
      <c r="H28" s="105"/>
      <c r="I28" s="101"/>
    </row>
    <row r="29" spans="1:9" ht="18.75" customHeight="1" x14ac:dyDescent="0.3">
      <c r="A29" s="102"/>
      <c r="B29" s="100"/>
      <c r="C29" s="100"/>
      <c r="D29" s="43"/>
      <c r="E29" s="102"/>
      <c r="F29" s="104"/>
      <c r="G29" s="55" t="s">
        <v>16</v>
      </c>
      <c r="H29" s="103"/>
      <c r="I29" s="102"/>
    </row>
    <row r="30" spans="1:9" ht="15.75" customHeight="1" x14ac:dyDescent="0.25">
      <c r="A30" s="44" t="s">
        <v>27</v>
      </c>
      <c r="B30" s="45"/>
      <c r="C30" s="45"/>
      <c r="D30" s="46"/>
      <c r="E30" s="92" t="str">
        <f>FormGH!B27</f>
        <v xml:space="preserve">   IQBAL  NORDIYANA  MAISARAH</v>
      </c>
      <c r="F30" s="93"/>
      <c r="G30" s="93"/>
      <c r="H30" s="96" t="str">
        <f>FormGH!B28</f>
        <v>01/10/2024</v>
      </c>
      <c r="I30" s="97"/>
    </row>
    <row r="31" spans="1:9" ht="15.75" customHeight="1" x14ac:dyDescent="0.25">
      <c r="A31" s="47"/>
      <c r="B31" s="48"/>
      <c r="C31" s="48"/>
      <c r="D31" s="49"/>
      <c r="E31" s="94"/>
      <c r="F31" s="95"/>
      <c r="G31" s="95"/>
      <c r="H31" s="98"/>
      <c r="I31" s="99"/>
    </row>
    <row r="32" spans="1:9" ht="15.75" customHeight="1" x14ac:dyDescent="0.25">
      <c r="A32" s="50" t="s">
        <v>28</v>
      </c>
      <c r="B32" s="45"/>
      <c r="C32" s="45"/>
      <c r="D32" s="46"/>
      <c r="E32" s="51"/>
      <c r="F32" s="45"/>
      <c r="G32" s="45"/>
      <c r="H32" s="45"/>
      <c r="I32" s="46"/>
    </row>
    <row r="33" spans="1:9" ht="15.75" customHeight="1" x14ac:dyDescent="0.25">
      <c r="A33" s="47"/>
      <c r="B33" s="48"/>
      <c r="C33" s="48"/>
      <c r="D33" s="49"/>
      <c r="E33" s="48"/>
      <c r="F33" s="48"/>
      <c r="G33" s="48"/>
      <c r="H33" s="48"/>
      <c r="I33" s="49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2024-10-02T07:38:16Z</cp:lastPrinted>
  <dcterms:created xsi:type="dcterms:W3CDTF">2006-09-16T00:00:00Z</dcterms:created>
  <dcterms:modified xsi:type="dcterms:W3CDTF">2024-10-02T07:38:42Z</dcterms:modified>
</cp:coreProperties>
</file>