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1B8DA144-17D9-40DD-B12B-FCAFBAAF0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 volume UPM034A" sheetId="1" r:id="rId1"/>
    <sheet name="&lt; 50ul UPM034B" sheetId="2" r:id="rId2"/>
    <sheet name="z factor" sheetId="3" r:id="rId3"/>
    <sheet name="A&amp;CV NOT IN 6.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SWqcodVUmrX6wJYEV2ctIdCrxh/K++mBHDKi4s1UESU="/>
    </ext>
  </extLst>
</workbook>
</file>

<file path=xl/calcChain.xml><?xml version="1.0" encoding="utf-8"?>
<calcChain xmlns="http://schemas.openxmlformats.org/spreadsheetml/2006/main">
  <c r="C10" i="1" l="1"/>
  <c r="D23" i="4"/>
  <c r="C71" i="2"/>
  <c r="C48" i="2"/>
  <c r="C24" i="2"/>
  <c r="C10" i="2"/>
  <c r="C76" i="2" s="1"/>
  <c r="C48" i="1"/>
  <c r="C24" i="1"/>
  <c r="E70" i="1" l="1"/>
  <c r="E18" i="1"/>
  <c r="E19" i="1"/>
  <c r="E16" i="1"/>
  <c r="E20" i="1"/>
  <c r="E17" i="1"/>
  <c r="E21" i="1"/>
  <c r="E63" i="2"/>
  <c r="E66" i="2"/>
  <c r="E17" i="2"/>
  <c r="E21" i="2"/>
  <c r="E41" i="2"/>
  <c r="E45" i="2"/>
  <c r="E62" i="2"/>
  <c r="E67" i="2"/>
  <c r="E70" i="2"/>
  <c r="E14" i="2"/>
  <c r="E18" i="2"/>
  <c r="E22" i="2"/>
  <c r="E38" i="2"/>
  <c r="E42" i="2"/>
  <c r="E46" i="2"/>
  <c r="E65" i="2"/>
  <c r="E68" i="2"/>
  <c r="E15" i="2"/>
  <c r="E19" i="2"/>
  <c r="E23" i="2"/>
  <c r="E39" i="2"/>
  <c r="E43" i="2"/>
  <c r="E47" i="2"/>
  <c r="E16" i="2"/>
  <c r="E20" i="2"/>
  <c r="E40" i="2"/>
  <c r="E44" i="2"/>
  <c r="E61" i="2"/>
  <c r="E64" i="2"/>
  <c r="E69" i="2"/>
  <c r="E14" i="1"/>
  <c r="E22" i="1"/>
  <c r="E42" i="1"/>
  <c r="E46" i="1"/>
  <c r="E67" i="1"/>
  <c r="E15" i="1"/>
  <c r="E23" i="1"/>
  <c r="E43" i="1"/>
  <c r="E64" i="1"/>
  <c r="E68" i="1"/>
  <c r="E38" i="1"/>
  <c r="E63" i="1"/>
  <c r="E39" i="1"/>
  <c r="E47" i="1"/>
  <c r="E40" i="1"/>
  <c r="E44" i="1"/>
  <c r="E61" i="1"/>
  <c r="E65" i="1"/>
  <c r="E69" i="1"/>
  <c r="E41" i="1"/>
  <c r="E45" i="1"/>
  <c r="E62" i="1"/>
  <c r="E66" i="1"/>
  <c r="E71" i="2" l="1"/>
  <c r="E24" i="2"/>
  <c r="C28" i="2" s="1"/>
  <c r="C30" i="2" s="1"/>
  <c r="C29" i="2"/>
  <c r="C31" i="2" s="1"/>
  <c r="E48" i="2"/>
  <c r="C51" i="2" s="1"/>
  <c r="C53" i="2" s="1"/>
  <c r="C52" i="2"/>
  <c r="C77" i="2"/>
  <c r="F65" i="2" s="1"/>
  <c r="E48" i="1"/>
  <c r="C51" i="1" s="1"/>
  <c r="C53" i="1" s="1"/>
  <c r="C52" i="1"/>
  <c r="C75" i="1"/>
  <c r="E71" i="1"/>
  <c r="C74" i="1" s="1"/>
  <c r="C76" i="1" s="1"/>
  <c r="E24" i="1"/>
  <c r="C28" i="1" s="1"/>
  <c r="C30" i="1" s="1"/>
  <c r="C29" i="1"/>
  <c r="C54" i="1" l="1"/>
  <c r="C57" i="1" s="1"/>
  <c r="C54" i="2"/>
  <c r="C57" i="2" s="1"/>
  <c r="C34" i="2"/>
  <c r="F61" i="2"/>
  <c r="F69" i="2"/>
  <c r="F63" i="2"/>
  <c r="F66" i="2"/>
  <c r="F67" i="2"/>
  <c r="F62" i="2"/>
  <c r="F68" i="2"/>
  <c r="F70" i="2"/>
  <c r="F64" i="2"/>
  <c r="C31" i="1"/>
  <c r="C34" i="1" s="1"/>
  <c r="C77" i="1"/>
  <c r="C80" i="1" s="1"/>
  <c r="C80" i="2" l="1"/>
  <c r="F71" i="2"/>
  <c r="C79" i="2" s="1"/>
  <c r="C81" i="2" s="1"/>
  <c r="C82" i="2" l="1"/>
  <c r="C85" i="2" s="1"/>
</calcChain>
</file>

<file path=xl/sharedStrings.xml><?xml version="1.0" encoding="utf-8"?>
<sst xmlns="http://schemas.openxmlformats.org/spreadsheetml/2006/main" count="229" uniqueCount="83">
  <si>
    <t xml:space="preserve"> Instrument</t>
  </si>
  <si>
    <t>Brand Pipettor (code)</t>
  </si>
  <si>
    <t xml:space="preserve">Serial Number </t>
  </si>
  <si>
    <t xml:space="preserve">Nominal Volume (ul) </t>
  </si>
  <si>
    <t>Physical condition</t>
  </si>
  <si>
    <t>□   Good working condition
□   Functional damage : leaking; display not working, button defective, battery defective.</t>
  </si>
  <si>
    <t>Room condition</t>
  </si>
  <si>
    <r>
      <rPr>
        <b/>
        <sz val="10"/>
        <color theme="1"/>
        <rFont val="Calibri"/>
      </rPr>
      <t xml:space="preserve">Suhu bilik (20 </t>
    </r>
    <r>
      <rPr>
        <b/>
        <sz val="10"/>
        <color theme="1"/>
        <rFont val="Calibri"/>
      </rPr>
      <t>± 3°C)</t>
    </r>
  </si>
  <si>
    <t>Relative humidity (45 - 80%)</t>
  </si>
  <si>
    <t xml:space="preserve">Water temperature  (˚C) </t>
  </si>
  <si>
    <t xml:space="preserve">Balance                              </t>
  </si>
  <si>
    <t xml:space="preserve">Thermometer                     </t>
  </si>
  <si>
    <t xml:space="preserve">Z Factor                                    </t>
  </si>
  <si>
    <t>5 (a)</t>
  </si>
  <si>
    <t xml:space="preserve">Result of gravimetric test for selected test volume (ul): </t>
  </si>
  <si>
    <t>Weighing No.</t>
  </si>
  <si>
    <t>Weight (mg)</t>
  </si>
  <si>
    <t>Converted Volume
 (mass * Z factor)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</si>
  <si>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</si>
  <si>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</si>
  <si>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</si>
  <si>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</si>
  <si>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</si>
  <si>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</si>
  <si>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</si>
  <si>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</si>
  <si>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</si>
  <si>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</si>
  <si>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Mean value </t>
  </si>
  <si>
    <t>(b)</t>
  </si>
  <si>
    <t xml:space="preserve">Evaluation of gravimetric test </t>
  </si>
  <si>
    <t xml:space="preserve">Mean volume (Vi) </t>
  </si>
  <si>
    <t>Standard deviation (sr)</t>
  </si>
  <si>
    <t>% A found</t>
  </si>
  <si>
    <t>% CV found</t>
  </si>
  <si>
    <t>Accuracy Limit (A%)</t>
  </si>
  <si>
    <t>Coefficient Variation Limit (CV%)</t>
  </si>
  <si>
    <t>Result</t>
  </si>
  <si>
    <t>6 (a)</t>
  </si>
  <si>
    <t>6 (c)</t>
  </si>
  <si>
    <t>Standard deviation (sd)</t>
  </si>
  <si>
    <t>7 (a)</t>
  </si>
  <si>
    <t xml:space="preserve">Result of gravimetric test for selected test volume(ul): </t>
  </si>
  <si>
    <t>7 ( b)</t>
  </si>
  <si>
    <t>Interpretation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</si>
  <si>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</si>
  <si>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Penganalisa</t>
  </si>
  <si>
    <t>Penyemak</t>
  </si>
  <si>
    <t>Pelulus</t>
  </si>
  <si>
    <t xml:space="preserve">Tandatangan :
Tarikh ujian :
Nama : </t>
  </si>
  <si>
    <t xml:space="preserve">Tandatangan :
Tarikh semak :
Nama : </t>
  </si>
  <si>
    <t xml:space="preserve">Tandatangan :
Tarikh disahkan :
Nama : </t>
  </si>
  <si>
    <r>
      <rPr>
        <b/>
        <sz val="10"/>
        <color theme="1"/>
        <rFont val="Calibri"/>
      </rPr>
      <t xml:space="preserve">Suhu bilik (20 </t>
    </r>
    <r>
      <rPr>
        <b/>
        <sz val="10"/>
        <color theme="1"/>
        <rFont val="Calibri"/>
      </rPr>
      <t>± 3°C)</t>
    </r>
  </si>
  <si>
    <t>Actual Volume 
(vol + ML)</t>
  </si>
  <si>
    <t>7 (b)</t>
  </si>
  <si>
    <t>Mass Loss due to Evaporation</t>
  </si>
  <si>
    <t xml:space="preserve">Test Cycle Time 
(Tsecs)
</t>
  </si>
  <si>
    <t>X11 (mg)</t>
  </si>
  <si>
    <t>X11 volume</t>
  </si>
  <si>
    <t>Mass Loss, mg (Mloss)</t>
  </si>
  <si>
    <t>7 ( c)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</si>
  <si>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</si>
  <si>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Temperature</t>
  </si>
  <si>
    <t>Factor Z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</si>
  <si>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</si>
  <si>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(mL/g)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</si>
  <si>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</si>
  <si>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Calculation of maximum permissible errors for volumes not listed in tables.</t>
  </si>
  <si>
    <t>Nominal volume</t>
  </si>
  <si>
    <t>µL</t>
  </si>
  <si>
    <t>Selected volume</t>
  </si>
  <si>
    <t>Max error at nominal</t>
  </si>
  <si>
    <t>%</t>
  </si>
  <si>
    <t>(A or CV)</t>
  </si>
  <si>
    <t>Max error at selected</t>
  </si>
  <si>
    <t>volume</t>
  </si>
  <si>
    <t>*Random error (CV) will follow along the systematic error (A).</t>
  </si>
  <si>
    <t>M</t>
  </si>
  <si>
    <t>FINPIPETTE</t>
  </si>
  <si>
    <t xml:space="preserve"> METLER TOLEDO XP 205 DR (006-004852)</t>
  </si>
  <si>
    <t>THERMO FISHER LOLLIPOP (150736002)</t>
  </si>
  <si>
    <t>NZ47544</t>
  </si>
  <si>
    <t>PZ06943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</si>
</sst>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"/>
    <numFmt numFmtId="166" formatCode="#,##0.0"/>
    <numFmt numFmtId="167" formatCode="0.0000"/>
  </numFmts>
  <fonts count="10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name val="Calibri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Times New Roman"/>
    </font>
    <font>
      <sz val="11"/>
      <color theme="1"/>
      <name val="Calibri"/>
      <scheme val="minor"/>
    </font>
    <font>
      <sz val="11"/>
      <color theme="1"/>
      <name val="Calibri"/>
    </font>
    <font>
      <b/>
      <vertAlign val="superscript"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2" borderId="7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3" borderId="7" xfId="0" applyFont="1" applyFill="1" applyBorder="1"/>
    <xf numFmtId="1" fontId="1" fillId="0" borderId="1" xfId="0" applyNumberFormat="1" applyFont="1" applyBorder="1" applyAlignment="1">
      <alignment horizontal="center"/>
    </xf>
    <xf numFmtId="167" fontId="2" fillId="0" borderId="0" xfId="0" applyNumberFormat="1" applyFont="1"/>
    <xf numFmtId="164" fontId="1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/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167" fontId="1" fillId="2" borderId="5" xfId="0" applyNumberFormat="1" applyFont="1" applyFill="1" applyBorder="1" applyAlignment="1">
      <alignment horizontal="center" vertical="center"/>
    </xf>
    <xf numFmtId="167" fontId="1" fillId="2" borderId="4" xfId="0" applyNumberFormat="1" applyFont="1" applyFill="1" applyBorder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16" xfId="0" applyFont="1" applyBorder="1" applyAlignment="1">
      <alignment horizontal="left" wrapText="1"/>
    </xf>
    <xf numFmtId="0" fontId="3" fillId="0" borderId="11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15" xfId="0" applyFont="1" applyBorder="1"/>
    <xf numFmtId="0" fontId="2" fillId="0" borderId="9" xfId="0" applyFont="1" applyBorder="1" applyAlignment="1">
      <alignment horizontal="left" vertical="top" wrapText="1"/>
    </xf>
    <xf numFmtId="0" fontId="3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3" fillId="0" borderId="12" xfId="0" applyFont="1" applyBorder="1"/>
    <xf numFmtId="0" fontId="3" fillId="0" borderId="14" xfId="0" applyFont="1" applyBorder="1"/>
    <xf numFmtId="0" fontId="1" fillId="0" borderId="10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3" fillId="0" borderId="19" xfId="0" applyFont="1" applyBorder="1"/>
    <xf numFmtId="0" fontId="6" fillId="0" borderId="22" xfId="0" applyFont="1" applyBorder="1" applyAlignment="1">
      <alignment vertical="center" wrapText="1"/>
    </xf>
    <xf numFmtId="0" fontId="3" fillId="0" borderId="23" xfId="0" applyFont="1" applyBorder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5438775" cy="2143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DB9CA"/>
  </sheetPr>
  <dimension ref="A1:Z1000"/>
  <sheetViews>
    <sheetView tabSelected="1" workbookViewId="0">
      <selection activeCell="C24" sqref="C24:D24"/>
    </sheetView>
  </sheetViews>
  <sheetFormatPr defaultColWidth="14.42578125" defaultRowHeight="15" customHeight="1" x14ac:dyDescent="0.25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 x14ac:dyDescent="0.25">
      <c r="A1" s="1">
        <v>1</v>
      </c>
      <c r="B1" s="2" t="s">
        <v>0</v>
      </c>
      <c r="C1" s="69" t="s">
        <v>1</v>
      </c>
      <c r="D1" s="62"/>
      <c r="E1" s="72" t="s">
        <v>78</v>
      </c>
      <c r="F1" s="51"/>
      <c r="G1" s="3"/>
      <c r="H1" s="3"/>
      <c r="I1" s="3"/>
      <c r="J1" s="3"/>
      <c r="K1" s="3"/>
      <c r="L1" s="73"/>
      <c r="M1" s="6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5">
      <c r="A2" s="1"/>
      <c r="B2" s="4"/>
      <c r="C2" s="69" t="s">
        <v>2</v>
      </c>
      <c r="D2" s="62"/>
      <c r="E2" s="72" t="s">
        <v>82</v>
      </c>
      <c r="F2" s="5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/>
      <c r="B3" s="4"/>
      <c r="C3" s="69" t="s">
        <v>3</v>
      </c>
      <c r="D3" s="62"/>
      <c r="E3" s="70">
        <v>100</v>
      </c>
      <c r="F3" s="5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1">
        <v>2</v>
      </c>
      <c r="B4" s="5" t="s">
        <v>4</v>
      </c>
      <c r="C4" s="71" t="s">
        <v>5</v>
      </c>
      <c r="D4" s="62"/>
      <c r="E4" s="62"/>
      <c r="F4" s="6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>
        <v>3</v>
      </c>
      <c r="B5" s="5" t="s">
        <v>6</v>
      </c>
      <c r="C5" s="71" t="s">
        <v>7</v>
      </c>
      <c r="D5" s="62"/>
      <c r="E5" s="65">
        <v>22.4</v>
      </c>
      <c r="F5" s="5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"/>
      <c r="B6" s="5"/>
      <c r="C6" s="63" t="s">
        <v>8</v>
      </c>
      <c r="D6" s="64"/>
      <c r="E6" s="65">
        <v>64</v>
      </c>
      <c r="F6" s="5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1">
        <v>4</v>
      </c>
      <c r="B7" s="2" t="s">
        <v>9</v>
      </c>
      <c r="C7" s="66">
        <v>23.313700000000001</v>
      </c>
      <c r="D7" s="67"/>
      <c r="E7" s="67"/>
      <c r="F7" s="68"/>
      <c r="G7" s="49"/>
      <c r="H7" s="4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"/>
      <c r="B8" s="2" t="s">
        <v>10</v>
      </c>
      <c r="C8" s="53" t="s">
        <v>79</v>
      </c>
      <c r="D8" s="55"/>
      <c r="E8" s="55"/>
      <c r="F8" s="5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/>
      <c r="B9" s="2" t="s">
        <v>11</v>
      </c>
      <c r="C9" s="53" t="s">
        <v>80</v>
      </c>
      <c r="D9" s="55"/>
      <c r="E9" s="55"/>
      <c r="F9" s="5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"/>
      <c r="B10" s="6" t="s">
        <v>12</v>
      </c>
      <c r="C10" s="60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1.0036</v>
      </c>
      <c r="D10" s="55"/>
      <c r="E10" s="55"/>
      <c r="F10" s="5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x14ac:dyDescent="0.25">
      <c r="A11" s="61"/>
      <c r="B11" s="62"/>
      <c r="C11" s="62"/>
      <c r="D11" s="62"/>
      <c r="E11" s="62"/>
      <c r="F11" s="6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5">
      <c r="A12" s="1" t="s">
        <v>13</v>
      </c>
      <c r="B12" s="54" t="s">
        <v>14</v>
      </c>
      <c r="C12" s="55"/>
      <c r="D12" s="51"/>
      <c r="E12" s="8">
        <v>100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 x14ac:dyDescent="0.25">
      <c r="A13" s="10"/>
      <c r="B13" s="11" t="s">
        <v>15</v>
      </c>
      <c r="C13" s="54" t="s">
        <v>16</v>
      </c>
      <c r="D13" s="51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5">
      <c r="A14" s="10"/>
      <c r="B14" s="14" t="s">
        <v>18</v>
      </c>
      <c r="C14" s="58">
        <v>100.09</v>
      </c>
      <c r="D14" s="59"/>
      <c r="E14" s="15">
        <f>C14*C10</f>
        <v>100.45032400000001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5">
      <c r="A15" s="10"/>
      <c r="B15" s="14" t="s">
        <v>19</v>
      </c>
      <c r="C15" s="58">
        <v>100.04</v>
      </c>
      <c r="D15" s="59"/>
      <c r="E15" s="15">
        <f>C15*C10</f>
        <v>100.40014400000001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5">
      <c r="A16" s="10"/>
      <c r="B16" s="14" t="s">
        <v>20</v>
      </c>
      <c r="C16" s="58">
        <v>99.99</v>
      </c>
      <c r="D16" s="59"/>
      <c r="E16" s="15">
        <f>C16*C10</f>
        <v>100.349964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5">
      <c r="A17" s="10"/>
      <c r="B17" s="14" t="s">
        <v>21</v>
      </c>
      <c r="C17" s="58">
        <v>99.93</v>
      </c>
      <c r="D17" s="59"/>
      <c r="E17" s="15">
        <f>C17*C10</f>
        <v>100.28974800000002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5">
      <c r="A18" s="10"/>
      <c r="B18" s="14" t="s">
        <v>22</v>
      </c>
      <c r="C18" s="58">
        <v>100.05</v>
      </c>
      <c r="D18" s="59"/>
      <c r="E18" s="15">
        <f>C18*C10</f>
        <v>100.41018</v>
      </c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5">
      <c r="A19" s="10"/>
      <c r="B19" s="14" t="s">
        <v>23</v>
      </c>
      <c r="C19" s="58">
        <v>99.99</v>
      </c>
      <c r="D19" s="59"/>
      <c r="E19" s="15">
        <f>C19*C10</f>
        <v>100.349964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5">
      <c r="A20" s="10"/>
      <c r="B20" s="14" t="s">
        <v>24</v>
      </c>
      <c r="C20" s="58">
        <v>99.93</v>
      </c>
      <c r="D20" s="59"/>
      <c r="E20" s="15">
        <f>C20*C10</f>
        <v>100.28974800000002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5">
      <c r="A21" s="10"/>
      <c r="B21" s="14" t="s">
        <v>25</v>
      </c>
      <c r="C21" s="58">
        <v>99.09</v>
      </c>
      <c r="D21" s="59"/>
      <c r="E21" s="15">
        <f>C21*C10</f>
        <v>99.446724000000003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5">
      <c r="A22" s="10"/>
      <c r="B22" s="14" t="s">
        <v>26</v>
      </c>
      <c r="C22" s="58">
        <v>100.05</v>
      </c>
      <c r="D22" s="59"/>
      <c r="E22" s="15">
        <f>C22*C10</f>
        <v>100.41018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5">
      <c r="A23" s="10"/>
      <c r="B23" s="14" t="s">
        <v>27</v>
      </c>
      <c r="C23" s="58">
        <v>99.99</v>
      </c>
      <c r="D23" s="59"/>
      <c r="E23" s="15">
        <f>C23*C10</f>
        <v>100.349964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5">
      <c r="A24" s="10"/>
      <c r="B24" s="14" t="s">
        <v>28</v>
      </c>
      <c r="C24" s="56">
        <f>AVERAGE(C14:D23)</f>
        <v>99.914999999999992</v>
      </c>
      <c r="D24" s="51"/>
      <c r="E24" s="15">
        <f>AVERAGE(E14:E23)</f>
        <v>100.27469400000001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1" t="s">
        <v>29</v>
      </c>
      <c r="B27" s="54" t="s">
        <v>30</v>
      </c>
      <c r="C27" s="55"/>
      <c r="D27" s="5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0"/>
      <c r="B28" s="18" t="s">
        <v>31</v>
      </c>
      <c r="C28" s="56">
        <f>E24</f>
        <v>100.27469400000001</v>
      </c>
      <c r="D28" s="5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10"/>
      <c r="B29" s="18" t="s">
        <v>32</v>
      </c>
      <c r="C29" s="56">
        <f>STDEV(E14:E23)</f>
        <v>0.29557491947878273</v>
      </c>
      <c r="D29" s="5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10"/>
      <c r="B30" s="19" t="s">
        <v>33</v>
      </c>
      <c r="C30" s="57">
        <f>ABS((100*(C28-E12)/E12))</f>
        <v>0.27469400000001087</v>
      </c>
      <c r="D30" s="5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0"/>
      <c r="B31" s="19" t="s">
        <v>34</v>
      </c>
      <c r="C31" s="57">
        <f>ABS((100*C29/C28))</f>
        <v>0.29476521711328552</v>
      </c>
      <c r="D31" s="5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10"/>
      <c r="B32" s="18" t="s">
        <v>35</v>
      </c>
      <c r="C32" s="52">
        <v>0.8</v>
      </c>
      <c r="D32" s="5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0"/>
      <c r="B33" s="19" t="s">
        <v>36</v>
      </c>
      <c r="C33" s="53">
        <v>0.3</v>
      </c>
      <c r="D33" s="5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"/>
      <c r="B34" s="18" t="s">
        <v>37</v>
      </c>
      <c r="C34" s="54" t="str">
        <f>IF(AND(C31&lt;=C33,C30&lt;=C32),"PASS","FAIL")</f>
        <v>PASS</v>
      </c>
      <c r="D34" s="5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1" t="s">
        <v>38</v>
      </c>
      <c r="B36" s="54" t="s">
        <v>14</v>
      </c>
      <c r="C36" s="55"/>
      <c r="D36" s="51"/>
      <c r="E36" s="21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 x14ac:dyDescent="0.25">
      <c r="A37" s="10"/>
      <c r="B37" s="14" t="s">
        <v>15</v>
      </c>
      <c r="C37" s="54" t="s">
        <v>16</v>
      </c>
      <c r="D37" s="51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10"/>
      <c r="B38" s="23" t="s">
        <v>18</v>
      </c>
      <c r="C38" s="50"/>
      <c r="D38" s="51"/>
      <c r="E38" s="24">
        <f>C38*C10</f>
        <v>0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0"/>
      <c r="B39" s="23" t="s">
        <v>19</v>
      </c>
      <c r="C39" s="50"/>
      <c r="D39" s="51"/>
      <c r="E39" s="24">
        <f>C39*C10</f>
        <v>0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10"/>
      <c r="B40" s="23" t="s">
        <v>20</v>
      </c>
      <c r="C40" s="50"/>
      <c r="D40" s="51"/>
      <c r="E40" s="24">
        <f>C40*C10</f>
        <v>0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10"/>
      <c r="B41" s="23" t="s">
        <v>21</v>
      </c>
      <c r="C41" s="50"/>
      <c r="D41" s="51"/>
      <c r="E41" s="24">
        <f>C41*C10</f>
        <v>0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10"/>
      <c r="B42" s="23" t="s">
        <v>22</v>
      </c>
      <c r="C42" s="50"/>
      <c r="D42" s="51"/>
      <c r="E42" s="24">
        <f>C42*C10</f>
        <v>0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10"/>
      <c r="B43" s="23" t="s">
        <v>23</v>
      </c>
      <c r="C43" s="50"/>
      <c r="D43" s="51"/>
      <c r="E43" s="24">
        <f>C43*C10</f>
        <v>0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10"/>
      <c r="B44" s="23" t="s">
        <v>24</v>
      </c>
      <c r="C44" s="50"/>
      <c r="D44" s="51"/>
      <c r="E44" s="24">
        <f>C44*C10</f>
        <v>0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0"/>
      <c r="B45" s="23" t="s">
        <v>25</v>
      </c>
      <c r="C45" s="50"/>
      <c r="D45" s="51"/>
      <c r="E45" s="48">
        <f>C45*C10</f>
        <v>0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10"/>
      <c r="B46" s="23" t="s">
        <v>26</v>
      </c>
      <c r="C46" s="50"/>
      <c r="D46" s="51"/>
      <c r="E46" s="24">
        <f>C46*C10</f>
        <v>0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10"/>
      <c r="B47" s="23" t="s">
        <v>27</v>
      </c>
      <c r="C47" s="50"/>
      <c r="D47" s="51"/>
      <c r="E47" s="24">
        <f>C47*C10</f>
        <v>0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10"/>
      <c r="B48" s="23" t="s">
        <v>28</v>
      </c>
      <c r="C48" s="87" t="e">
        <f>AVERAGE(C38:D47)</f>
        <v>#DIV/0!</v>
      </c>
      <c r="D48" s="51"/>
      <c r="E48" s="26">
        <f>AVERAGE(E38:E47)</f>
        <v>0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25">
      <c r="A49" s="61"/>
      <c r="B49" s="62"/>
      <c r="C49" s="62"/>
      <c r="D49" s="62"/>
      <c r="E49" s="62"/>
      <c r="F49" s="6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1" t="s">
        <v>39</v>
      </c>
      <c r="B50" s="54" t="s">
        <v>30</v>
      </c>
      <c r="C50" s="55"/>
      <c r="D50" s="5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10"/>
      <c r="B51" s="18" t="s">
        <v>31</v>
      </c>
      <c r="C51" s="56">
        <f>E48</f>
        <v>0</v>
      </c>
      <c r="D51" s="5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10"/>
      <c r="B52" s="18" t="s">
        <v>40</v>
      </c>
      <c r="C52" s="54">
        <f>STDEV(E38:E47)</f>
        <v>0</v>
      </c>
      <c r="D52" s="5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0"/>
      <c r="B53" s="19" t="s">
        <v>33</v>
      </c>
      <c r="C53" s="57" t="e">
        <f>ABS((100*(C51-E36)/E36))</f>
        <v>#DIV/0!</v>
      </c>
      <c r="D53" s="5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10"/>
      <c r="B54" s="19" t="s">
        <v>34</v>
      </c>
      <c r="C54" s="88" t="e">
        <f>ABS((100*C52/C51))</f>
        <v>#DIV/0!</v>
      </c>
      <c r="D54" s="5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0"/>
      <c r="B55" s="18" t="s">
        <v>35</v>
      </c>
      <c r="C55" s="52">
        <v>1.6</v>
      </c>
      <c r="D55" s="5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10"/>
      <c r="B56" s="19" t="s">
        <v>36</v>
      </c>
      <c r="C56" s="53">
        <v>0.6</v>
      </c>
      <c r="D56" s="5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10"/>
      <c r="B57" s="18" t="s">
        <v>37</v>
      </c>
      <c r="C57" s="54" t="e">
        <f>IF(AND(C54&lt;=C56,C53&lt;=C55),"PASS","FAIL")</f>
        <v>#DIV/0!</v>
      </c>
      <c r="D57" s="5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1" t="s">
        <v>41</v>
      </c>
      <c r="B59" s="82" t="s">
        <v>42</v>
      </c>
      <c r="C59" s="55"/>
      <c r="D59" s="51"/>
      <c r="E59" s="8"/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 x14ac:dyDescent="0.25">
      <c r="A60" s="10"/>
      <c r="B60" s="14" t="s">
        <v>15</v>
      </c>
      <c r="C60" s="54" t="s">
        <v>16</v>
      </c>
      <c r="D60" s="51"/>
      <c r="E60" s="12" t="s">
        <v>17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10"/>
      <c r="B61" s="23" t="s">
        <v>18</v>
      </c>
      <c r="C61" s="50"/>
      <c r="D61" s="51"/>
      <c r="E61" s="24">
        <f>C61*C10</f>
        <v>0</v>
      </c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10"/>
      <c r="B62" s="23" t="s">
        <v>19</v>
      </c>
      <c r="C62" s="50"/>
      <c r="D62" s="51"/>
      <c r="E62" s="24">
        <f>C62*C10</f>
        <v>0</v>
      </c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10"/>
      <c r="B63" s="23" t="s">
        <v>20</v>
      </c>
      <c r="C63" s="50"/>
      <c r="D63" s="51"/>
      <c r="E63" s="24">
        <f>C63*C10</f>
        <v>0</v>
      </c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10"/>
      <c r="B64" s="23" t="s">
        <v>21</v>
      </c>
      <c r="C64" s="50"/>
      <c r="D64" s="51"/>
      <c r="E64" s="24">
        <f>C64*C10</f>
        <v>0</v>
      </c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10"/>
      <c r="B65" s="23" t="s">
        <v>22</v>
      </c>
      <c r="C65" s="50"/>
      <c r="D65" s="51"/>
      <c r="E65" s="24">
        <f>C65*C10</f>
        <v>0</v>
      </c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10"/>
      <c r="B66" s="23" t="s">
        <v>23</v>
      </c>
      <c r="C66" s="50"/>
      <c r="D66" s="51"/>
      <c r="E66" s="24">
        <f>C66*C10</f>
        <v>0</v>
      </c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10"/>
      <c r="B67" s="23" t="s">
        <v>24</v>
      </c>
      <c r="C67" s="50"/>
      <c r="D67" s="51"/>
      <c r="E67" s="24">
        <f>C67*C10</f>
        <v>0</v>
      </c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10"/>
      <c r="B68" s="23" t="s">
        <v>25</v>
      </c>
      <c r="C68" s="50"/>
      <c r="D68" s="51"/>
      <c r="E68" s="24">
        <f>C68*C10</f>
        <v>0</v>
      </c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10"/>
      <c r="B69" s="23" t="s">
        <v>26</v>
      </c>
      <c r="C69" s="50"/>
      <c r="D69" s="51"/>
      <c r="E69" s="24">
        <f>C69*C10</f>
        <v>0</v>
      </c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10"/>
      <c r="B70" s="23" t="s">
        <v>27</v>
      </c>
      <c r="C70" s="50"/>
      <c r="D70" s="51"/>
      <c r="E70" s="24">
        <f>C70*C10</f>
        <v>0</v>
      </c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10"/>
      <c r="B71" s="23" t="s">
        <v>28</v>
      </c>
      <c r="C71" s="87">
        <v>507</v>
      </c>
      <c r="D71" s="51"/>
      <c r="E71" s="24">
        <f>AVERAGE(E61:E70)</f>
        <v>0</v>
      </c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1" t="s">
        <v>43</v>
      </c>
      <c r="B73" s="54" t="s">
        <v>30</v>
      </c>
      <c r="C73" s="55"/>
      <c r="D73" s="5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10"/>
      <c r="B74" s="18" t="s">
        <v>31</v>
      </c>
      <c r="C74" s="56">
        <f>E71</f>
        <v>0</v>
      </c>
      <c r="D74" s="5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10"/>
      <c r="B75" s="18" t="s">
        <v>40</v>
      </c>
      <c r="C75" s="56">
        <f>STDEV(E61:E70)</f>
        <v>0</v>
      </c>
      <c r="D75" s="5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10"/>
      <c r="B76" s="19" t="s">
        <v>33</v>
      </c>
      <c r="C76" s="57" t="e">
        <f>ABS((100*(C74-E59)/E59))</f>
        <v>#DIV/0!</v>
      </c>
      <c r="D76" s="5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10"/>
      <c r="B77" s="19" t="s">
        <v>34</v>
      </c>
      <c r="C77" s="57" t="e">
        <f>ABS((100*C75/C74))</f>
        <v>#DIV/0!</v>
      </c>
      <c r="D77" s="5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10"/>
      <c r="B78" s="18" t="s">
        <v>35</v>
      </c>
      <c r="C78" s="52">
        <v>8</v>
      </c>
      <c r="D78" s="5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10"/>
      <c r="B79" s="19" t="s">
        <v>36</v>
      </c>
      <c r="C79" s="53">
        <v>3</v>
      </c>
      <c r="D79" s="5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10"/>
      <c r="B80" s="18" t="s">
        <v>37</v>
      </c>
      <c r="C80" s="54" t="e">
        <f>IF(AND(C77&lt;=C79,C76&lt;=C78),"PASS","FAIL")</f>
        <v>#DIV/0!</v>
      </c>
      <c r="D80" s="5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0"/>
      <c r="B81" s="28"/>
      <c r="C81" s="28"/>
      <c r="D81" s="28"/>
      <c r="E81" s="29"/>
      <c r="F81" s="2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10">
        <v>8</v>
      </c>
      <c r="B82" s="86" t="s">
        <v>44</v>
      </c>
      <c r="C82" s="80" t="s">
        <v>45</v>
      </c>
      <c r="D82" s="81"/>
      <c r="E82" s="81"/>
      <c r="F82" s="7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10"/>
      <c r="B83" s="84"/>
      <c r="C83" s="62"/>
      <c r="D83" s="62"/>
      <c r="E83" s="62"/>
      <c r="F83" s="7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10"/>
      <c r="B84" s="85"/>
      <c r="C84" s="64"/>
      <c r="D84" s="64"/>
      <c r="E84" s="64"/>
      <c r="F84" s="7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10"/>
      <c r="B85" s="3"/>
      <c r="C85" s="30"/>
      <c r="D85" s="30"/>
      <c r="E85" s="30"/>
      <c r="F85" s="3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54" t="s">
        <v>46</v>
      </c>
      <c r="B86" s="55"/>
      <c r="C86" s="51"/>
      <c r="D86" s="14" t="s">
        <v>47</v>
      </c>
      <c r="E86" s="82" t="s">
        <v>48</v>
      </c>
      <c r="F86" s="5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74" t="s">
        <v>49</v>
      </c>
      <c r="B87" s="81"/>
      <c r="C87" s="75"/>
      <c r="D87" s="83" t="s">
        <v>50</v>
      </c>
      <c r="E87" s="74" t="s">
        <v>51</v>
      </c>
      <c r="F87" s="7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76"/>
      <c r="B88" s="62"/>
      <c r="C88" s="77"/>
      <c r="D88" s="84"/>
      <c r="E88" s="76"/>
      <c r="F88" s="7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76"/>
      <c r="B89" s="62"/>
      <c r="C89" s="77"/>
      <c r="D89" s="84"/>
      <c r="E89" s="76"/>
      <c r="F89" s="7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76"/>
      <c r="B90" s="62"/>
      <c r="C90" s="77"/>
      <c r="D90" s="84"/>
      <c r="E90" s="76"/>
      <c r="F90" s="7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76"/>
      <c r="B91" s="62"/>
      <c r="C91" s="77"/>
      <c r="D91" s="84"/>
      <c r="E91" s="76"/>
      <c r="F91" s="7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76"/>
      <c r="B92" s="62"/>
      <c r="C92" s="77"/>
      <c r="D92" s="84"/>
      <c r="E92" s="76"/>
      <c r="F92" s="7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76"/>
      <c r="B93" s="62"/>
      <c r="C93" s="77"/>
      <c r="D93" s="84"/>
      <c r="E93" s="76"/>
      <c r="F93" s="7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76"/>
      <c r="B94" s="62"/>
      <c r="C94" s="77"/>
      <c r="D94" s="84"/>
      <c r="E94" s="76"/>
      <c r="F94" s="7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78"/>
      <c r="B95" s="64"/>
      <c r="C95" s="79"/>
      <c r="D95" s="85"/>
      <c r="E95" s="78"/>
      <c r="F95" s="7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8">
    <mergeCell ref="C47:D47"/>
    <mergeCell ref="C48:D48"/>
    <mergeCell ref="A49:F49"/>
    <mergeCell ref="B50:D50"/>
    <mergeCell ref="C51:D51"/>
    <mergeCell ref="C52:D52"/>
    <mergeCell ref="C53:D53"/>
    <mergeCell ref="C54:D54"/>
    <mergeCell ref="C55:D55"/>
    <mergeCell ref="C56:D56"/>
    <mergeCell ref="C57:D57"/>
    <mergeCell ref="B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B73:D73"/>
    <mergeCell ref="C74:D74"/>
    <mergeCell ref="C75:D75"/>
    <mergeCell ref="C76:D76"/>
    <mergeCell ref="A86:C86"/>
    <mergeCell ref="A87:C95"/>
    <mergeCell ref="D87:D95"/>
    <mergeCell ref="B82:B84"/>
    <mergeCell ref="E87:F95"/>
    <mergeCell ref="C77:D77"/>
    <mergeCell ref="C78:D78"/>
    <mergeCell ref="C79:D79"/>
    <mergeCell ref="C80:D80"/>
    <mergeCell ref="C82:F84"/>
    <mergeCell ref="E86:F86"/>
    <mergeCell ref="C1:D1"/>
    <mergeCell ref="E1:F1"/>
    <mergeCell ref="L1:M1"/>
    <mergeCell ref="C2:D2"/>
    <mergeCell ref="E2:F2"/>
    <mergeCell ref="C3:D3"/>
    <mergeCell ref="E3:F3"/>
    <mergeCell ref="C4:F4"/>
    <mergeCell ref="C5:D5"/>
    <mergeCell ref="E5:F5"/>
    <mergeCell ref="C6:D6"/>
    <mergeCell ref="E6:F6"/>
    <mergeCell ref="C7:F7"/>
    <mergeCell ref="C8:F8"/>
    <mergeCell ref="C9:F9"/>
    <mergeCell ref="C10:F10"/>
    <mergeCell ref="A11:F11"/>
    <mergeCell ref="B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7:D27"/>
    <mergeCell ref="C28:D28"/>
    <mergeCell ref="C29:D29"/>
    <mergeCell ref="C30:D30"/>
    <mergeCell ref="C31:D31"/>
    <mergeCell ref="C32:D32"/>
    <mergeCell ref="C33:D33"/>
    <mergeCell ref="C34:D34"/>
    <mergeCell ref="B36:D36"/>
    <mergeCell ref="C37:D37"/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</mergeCells>
  <pageMargins left="0.23622047244094491" right="0.23622047244094491" top="0.74803149606299213" bottom="0.94488188976377963" header="0" footer="0"/>
  <pageSetup paperSize="9" orientation="portrait" r:id="rId1"/>
  <headerFooter>
    <oddHeader>&amp;CUNIT PEMBANGUNAN METODOLOGI MICROPIPETTE VERIFICATION TEST RECORD&amp;RUPM/034A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1000"/>
  <sheetViews>
    <sheetView workbookViewId="0">
      <selection activeCell="C61" sqref="C61:D70"/>
    </sheetView>
  </sheetViews>
  <sheetFormatPr defaultColWidth="14.42578125" defaultRowHeight="15" customHeight="1" x14ac:dyDescent="0.25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 x14ac:dyDescent="0.25">
      <c r="A1" s="1">
        <v>1</v>
      </c>
      <c r="B1" s="2" t="s">
        <v>0</v>
      </c>
      <c r="C1" s="69" t="s">
        <v>1</v>
      </c>
      <c r="D1" s="62"/>
      <c r="E1" s="72" t="s">
        <v>78</v>
      </c>
      <c r="F1" s="51"/>
      <c r="G1" s="3"/>
      <c r="H1" s="3"/>
      <c r="I1" s="3"/>
      <c r="J1" s="3"/>
      <c r="K1" s="3"/>
      <c r="L1" s="73"/>
      <c r="M1" s="6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5">
      <c r="A2" s="1"/>
      <c r="B2" s="4"/>
      <c r="C2" s="69" t="s">
        <v>2</v>
      </c>
      <c r="D2" s="62"/>
      <c r="E2" s="72" t="s">
        <v>81</v>
      </c>
      <c r="F2" s="5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/>
      <c r="B3" s="4"/>
      <c r="C3" s="69" t="s">
        <v>3</v>
      </c>
      <c r="D3" s="62"/>
      <c r="E3" s="70">
        <v>5000</v>
      </c>
      <c r="F3" s="5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1">
        <v>2</v>
      </c>
      <c r="B4" s="5" t="s">
        <v>4</v>
      </c>
      <c r="C4" s="71" t="s">
        <v>5</v>
      </c>
      <c r="D4" s="62"/>
      <c r="E4" s="62"/>
      <c r="F4" s="6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>
        <v>3</v>
      </c>
      <c r="B5" s="5" t="s">
        <v>6</v>
      </c>
      <c r="C5" s="71" t="s">
        <v>52</v>
      </c>
      <c r="D5" s="62"/>
      <c r="E5" s="65">
        <v>21.3</v>
      </c>
      <c r="F5" s="5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"/>
      <c r="B6" s="5"/>
      <c r="C6" s="63" t="s">
        <v>8</v>
      </c>
      <c r="D6" s="64"/>
      <c r="E6" s="65">
        <v>61.9</v>
      </c>
      <c r="F6" s="5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1">
        <v>4</v>
      </c>
      <c r="B7" s="2" t="s">
        <v>9</v>
      </c>
      <c r="C7" s="53">
        <v>22.209499999999998</v>
      </c>
      <c r="D7" s="55"/>
      <c r="E7" s="55"/>
      <c r="F7" s="5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"/>
      <c r="B8" s="2" t="s">
        <v>10</v>
      </c>
      <c r="C8" s="53" t="s">
        <v>79</v>
      </c>
      <c r="D8" s="55"/>
      <c r="E8" s="55"/>
      <c r="F8" s="5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/>
      <c r="B9" s="2" t="s">
        <v>11</v>
      </c>
      <c r="C9" s="53" t="s">
        <v>80</v>
      </c>
      <c r="D9" s="55"/>
      <c r="E9" s="55"/>
      <c r="F9" s="5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"/>
      <c r="B10" s="6" t="s">
        <v>12</v>
      </c>
      <c r="C10" s="60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1.0033000000000001</v>
      </c>
      <c r="D10" s="55"/>
      <c r="E10" s="55"/>
      <c r="F10" s="5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x14ac:dyDescent="0.25">
      <c r="A11" s="61"/>
      <c r="B11" s="62"/>
      <c r="C11" s="62"/>
      <c r="D11" s="62"/>
      <c r="E11" s="62"/>
      <c r="F11" s="6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5">
      <c r="A12" s="1" t="s">
        <v>13</v>
      </c>
      <c r="B12" s="54" t="s">
        <v>14</v>
      </c>
      <c r="C12" s="55"/>
      <c r="D12" s="51"/>
      <c r="E12" s="31">
        <v>5000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 x14ac:dyDescent="0.25">
      <c r="A13" s="10"/>
      <c r="B13" s="11" t="s">
        <v>15</v>
      </c>
      <c r="C13" s="54" t="s">
        <v>16</v>
      </c>
      <c r="D13" s="51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5">
      <c r="A14" s="10"/>
      <c r="B14" s="14" t="s">
        <v>18</v>
      </c>
      <c r="C14" s="89">
        <v>5009.7</v>
      </c>
      <c r="D14" s="90"/>
      <c r="E14" s="15">
        <f>C14*C10</f>
        <v>5026.2320100000006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5">
      <c r="A15" s="10"/>
      <c r="B15" s="14" t="s">
        <v>19</v>
      </c>
      <c r="C15" s="89">
        <v>5003.3</v>
      </c>
      <c r="D15" s="90"/>
      <c r="E15" s="15">
        <f>C15*C10</f>
        <v>5019.8108900000007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5">
      <c r="A16" s="10"/>
      <c r="B16" s="14" t="s">
        <v>20</v>
      </c>
      <c r="C16" s="89">
        <v>5003.8</v>
      </c>
      <c r="D16" s="90"/>
      <c r="E16" s="15">
        <f>C16*C10</f>
        <v>5020.3125400000008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5">
      <c r="A17" s="10"/>
      <c r="B17" s="14" t="s">
        <v>21</v>
      </c>
      <c r="C17" s="89">
        <v>5001.8</v>
      </c>
      <c r="D17" s="90"/>
      <c r="E17" s="15">
        <f>C17*C10</f>
        <v>5018.3059400000002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5">
      <c r="A18" s="10"/>
      <c r="B18" s="14" t="s">
        <v>22</v>
      </c>
      <c r="C18" s="89">
        <v>5003.8999999999996</v>
      </c>
      <c r="D18" s="90"/>
      <c r="E18" s="15">
        <f>C18*C10</f>
        <v>5020.4128700000001</v>
      </c>
      <c r="F18" s="16"/>
      <c r="G18" s="3"/>
      <c r="H18" s="3"/>
      <c r="I18" s="3" t="s">
        <v>77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5">
      <c r="A19" s="10"/>
      <c r="B19" s="14" t="s">
        <v>23</v>
      </c>
      <c r="C19" s="89">
        <v>5000.5</v>
      </c>
      <c r="D19" s="90"/>
      <c r="E19" s="15">
        <f>C19*C10</f>
        <v>5017.0016500000002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5">
      <c r="A20" s="10"/>
      <c r="B20" s="14" t="s">
        <v>24</v>
      </c>
      <c r="C20" s="89">
        <v>5005.3</v>
      </c>
      <c r="D20" s="90"/>
      <c r="E20" s="15">
        <f>C20*C10</f>
        <v>5021.8174900000004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5">
      <c r="A21" s="10"/>
      <c r="B21" s="14" t="s">
        <v>25</v>
      </c>
      <c r="C21" s="89">
        <v>5004.6000000000004</v>
      </c>
      <c r="D21" s="90"/>
      <c r="E21" s="15">
        <f>C21*C10</f>
        <v>5021.1151800000007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5">
      <c r="A22" s="10"/>
      <c r="B22" s="14" t="s">
        <v>26</v>
      </c>
      <c r="C22" s="89">
        <v>5009.3999999999996</v>
      </c>
      <c r="D22" s="90"/>
      <c r="E22" s="15">
        <f>C22*C10</f>
        <v>5025.93102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5">
      <c r="A23" s="10"/>
      <c r="B23" s="14" t="s">
        <v>27</v>
      </c>
      <c r="C23" s="89">
        <v>5007.8</v>
      </c>
      <c r="D23" s="90"/>
      <c r="E23" s="15">
        <f>C23*C10</f>
        <v>5024.3257400000002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5">
      <c r="A24" s="10"/>
      <c r="B24" s="14" t="s">
        <v>28</v>
      </c>
      <c r="C24" s="56">
        <f>AVERAGE(C14:D23)</f>
        <v>5005.01</v>
      </c>
      <c r="D24" s="51"/>
      <c r="E24" s="15">
        <f>AVERAGE(E14:E23)</f>
        <v>5021.5265330000011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1" t="s">
        <v>29</v>
      </c>
      <c r="B27" s="54" t="s">
        <v>30</v>
      </c>
      <c r="C27" s="55"/>
      <c r="D27" s="5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0"/>
      <c r="B28" s="18" t="s">
        <v>31</v>
      </c>
      <c r="C28" s="56">
        <f>E24</f>
        <v>5021.5265330000011</v>
      </c>
      <c r="D28" s="5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10"/>
      <c r="B29" s="18" t="s">
        <v>32</v>
      </c>
      <c r="C29" s="56">
        <f>STDEV(E14:E23)</f>
        <v>3.0936258347053909</v>
      </c>
      <c r="D29" s="5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10"/>
      <c r="B30" s="19" t="s">
        <v>33</v>
      </c>
      <c r="C30" s="57">
        <f>ABS((100*(C28-E12)/E12))</f>
        <v>0.43053066000002216</v>
      </c>
      <c r="D30" s="5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0"/>
      <c r="B31" s="19" t="s">
        <v>34</v>
      </c>
      <c r="C31" s="57">
        <f>ABS((100*C29/C28))</f>
        <v>6.1607278471496434E-2</v>
      </c>
      <c r="D31" s="5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10"/>
      <c r="B32" s="18" t="s">
        <v>35</v>
      </c>
      <c r="C32" s="52">
        <v>0.8</v>
      </c>
      <c r="D32" s="5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0"/>
      <c r="B33" s="19" t="s">
        <v>36</v>
      </c>
      <c r="C33" s="53">
        <v>0.3</v>
      </c>
      <c r="D33" s="5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"/>
      <c r="B34" s="18" t="s">
        <v>37</v>
      </c>
      <c r="C34" s="54" t="str">
        <f>IF(AND(C31&lt;=C33,C30&lt;=C32),"PASS","FAIL")</f>
        <v>PASS</v>
      </c>
      <c r="D34" s="5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1" t="s">
        <v>38</v>
      </c>
      <c r="B36" s="54" t="s">
        <v>14</v>
      </c>
      <c r="C36" s="55"/>
      <c r="D36" s="51"/>
      <c r="E36" s="32">
        <v>2500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 x14ac:dyDescent="0.25">
      <c r="A37" s="10"/>
      <c r="B37" s="14" t="s">
        <v>15</v>
      </c>
      <c r="C37" s="54" t="s">
        <v>16</v>
      </c>
      <c r="D37" s="51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10"/>
      <c r="B38" s="23" t="s">
        <v>18</v>
      </c>
      <c r="C38" s="50">
        <v>2501.6999999999998</v>
      </c>
      <c r="D38" s="51"/>
      <c r="E38" s="24">
        <f>C38*C10</f>
        <v>2509.95561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0"/>
      <c r="B39" s="23" t="s">
        <v>19</v>
      </c>
      <c r="C39" s="50">
        <v>2508.6</v>
      </c>
      <c r="D39" s="51"/>
      <c r="E39" s="24">
        <f>C39*C10</f>
        <v>2516.8783800000001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10"/>
      <c r="B40" s="23" t="s">
        <v>20</v>
      </c>
      <c r="C40" s="50">
        <v>2509.4</v>
      </c>
      <c r="D40" s="51"/>
      <c r="E40" s="24">
        <f>C40*C10</f>
        <v>2517.6810200000004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10"/>
      <c r="B41" s="23" t="s">
        <v>21</v>
      </c>
      <c r="C41" s="50">
        <v>2504.3000000000002</v>
      </c>
      <c r="D41" s="51"/>
      <c r="E41" s="24">
        <f>C41*C10</f>
        <v>2512.5641900000005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10"/>
      <c r="B42" s="23" t="s">
        <v>22</v>
      </c>
      <c r="C42" s="50">
        <v>2503.5</v>
      </c>
      <c r="D42" s="51"/>
      <c r="E42" s="24">
        <f>C42*C10</f>
        <v>2511.7615500000002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10"/>
      <c r="B43" s="23" t="s">
        <v>23</v>
      </c>
      <c r="C43" s="50">
        <v>2508.6</v>
      </c>
      <c r="D43" s="51"/>
      <c r="E43" s="24">
        <f>C43*C10</f>
        <v>2516.8783800000001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10"/>
      <c r="B44" s="23" t="s">
        <v>24</v>
      </c>
      <c r="C44" s="50">
        <v>2508.6</v>
      </c>
      <c r="D44" s="51"/>
      <c r="E44" s="24">
        <f>C44*C10</f>
        <v>2516.8783800000001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0"/>
      <c r="B45" s="23" t="s">
        <v>25</v>
      </c>
      <c r="C45" s="50">
        <v>2504.6999999999998</v>
      </c>
      <c r="D45" s="51"/>
      <c r="E45" s="26">
        <f>C45*C10</f>
        <v>2512.96551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10"/>
      <c r="B46" s="23" t="s">
        <v>26</v>
      </c>
      <c r="C46" s="50">
        <v>2503.5</v>
      </c>
      <c r="D46" s="51"/>
      <c r="E46" s="24">
        <f>C46*C10</f>
        <v>2511.7615500000002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10"/>
      <c r="B47" s="23" t="s">
        <v>27</v>
      </c>
      <c r="C47" s="50">
        <v>2503</v>
      </c>
      <c r="D47" s="51"/>
      <c r="E47" s="24">
        <f>C47*C10</f>
        <v>2511.2599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10"/>
      <c r="B48" s="23" t="s">
        <v>28</v>
      </c>
      <c r="C48" s="87">
        <f>AVERAGE(C38:D47)</f>
        <v>2505.59</v>
      </c>
      <c r="D48" s="51"/>
      <c r="E48" s="26">
        <f>AVERAGE(E38:E47)</f>
        <v>2513.8584470000001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25">
      <c r="A49" s="61"/>
      <c r="B49" s="62"/>
      <c r="C49" s="62"/>
      <c r="D49" s="62"/>
      <c r="E49" s="62"/>
      <c r="F49" s="6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1" t="s">
        <v>39</v>
      </c>
      <c r="B50" s="54" t="s">
        <v>30</v>
      </c>
      <c r="C50" s="55"/>
      <c r="D50" s="5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10"/>
      <c r="B51" s="18" t="s">
        <v>31</v>
      </c>
      <c r="C51" s="56">
        <f>E48</f>
        <v>2513.8584470000001</v>
      </c>
      <c r="D51" s="5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10"/>
      <c r="B52" s="18" t="s">
        <v>40</v>
      </c>
      <c r="C52" s="54">
        <f>STDEV(E38:E47)</f>
        <v>2.8910402817980909</v>
      </c>
      <c r="D52" s="5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0"/>
      <c r="B53" s="19" t="s">
        <v>33</v>
      </c>
      <c r="C53" s="57">
        <f>ABS((100*(C51-E36)/E36))</f>
        <v>0.55433788000000273</v>
      </c>
      <c r="D53" s="5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10"/>
      <c r="B54" s="19" t="s">
        <v>34</v>
      </c>
      <c r="C54" s="88">
        <f>ABS((100*C52/C51))</f>
        <v>0.1150040999821694</v>
      </c>
      <c r="D54" s="5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0"/>
      <c r="B55" s="18" t="s">
        <v>35</v>
      </c>
      <c r="C55" s="52">
        <v>1.6</v>
      </c>
      <c r="D55" s="5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10"/>
      <c r="B56" s="19" t="s">
        <v>36</v>
      </c>
      <c r="C56" s="53">
        <v>0.6</v>
      </c>
      <c r="D56" s="5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10"/>
      <c r="B57" s="18" t="s">
        <v>37</v>
      </c>
      <c r="C57" s="54" t="str">
        <f>IF(AND(C54&lt;=C56,C53&lt;=C55),"PASS","FAIL")</f>
        <v>PASS</v>
      </c>
      <c r="D57" s="5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1" t="s">
        <v>41</v>
      </c>
      <c r="B59" s="82" t="s">
        <v>42</v>
      </c>
      <c r="C59" s="55"/>
      <c r="D59" s="51"/>
      <c r="E59" s="92">
        <v>500</v>
      </c>
      <c r="F59" s="5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 x14ac:dyDescent="0.25">
      <c r="A60" s="10"/>
      <c r="B60" s="14" t="s">
        <v>15</v>
      </c>
      <c r="C60" s="54" t="s">
        <v>16</v>
      </c>
      <c r="D60" s="51"/>
      <c r="E60" s="11" t="s">
        <v>17</v>
      </c>
      <c r="F60" s="11" t="s">
        <v>53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10"/>
      <c r="B61" s="23" t="s">
        <v>18</v>
      </c>
      <c r="C61" s="50">
        <v>505.27</v>
      </c>
      <c r="D61" s="51"/>
      <c r="E61" s="23">
        <f>C61*C10</f>
        <v>506.93739100000005</v>
      </c>
      <c r="F61" s="33">
        <f>E61+C77</f>
        <v>557.87593530000004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10"/>
      <c r="B62" s="23" t="s">
        <v>19</v>
      </c>
      <c r="C62" s="50">
        <v>504.79</v>
      </c>
      <c r="D62" s="51"/>
      <c r="E62" s="23">
        <f>C62*C10</f>
        <v>506.45580700000005</v>
      </c>
      <c r="F62" s="33">
        <f>E62+C77</f>
        <v>557.39435130000004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10"/>
      <c r="B63" s="23" t="s">
        <v>20</v>
      </c>
      <c r="C63" s="50">
        <v>507</v>
      </c>
      <c r="D63" s="51"/>
      <c r="E63" s="23">
        <f>C63*C10</f>
        <v>508.67310000000003</v>
      </c>
      <c r="F63" s="33">
        <f>E63+C77</f>
        <v>559.61164430000008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10"/>
      <c r="B64" s="23" t="s">
        <v>21</v>
      </c>
      <c r="C64" s="50">
        <v>507.71</v>
      </c>
      <c r="D64" s="51"/>
      <c r="E64" s="23">
        <f>C64*C10</f>
        <v>509.38544300000001</v>
      </c>
      <c r="F64" s="33">
        <f>E64+C77</f>
        <v>560.3239873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10"/>
      <c r="B65" s="23" t="s">
        <v>22</v>
      </c>
      <c r="C65" s="50">
        <v>508.69</v>
      </c>
      <c r="D65" s="51"/>
      <c r="E65" s="23">
        <f>C65*C10</f>
        <v>510.36867700000005</v>
      </c>
      <c r="F65" s="33">
        <f>E65+C77</f>
        <v>561.30722130000004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10"/>
      <c r="B66" s="23" t="s">
        <v>23</v>
      </c>
      <c r="C66" s="50">
        <v>503.34</v>
      </c>
      <c r="D66" s="51"/>
      <c r="E66" s="23">
        <f>C66*C10</f>
        <v>505.00102200000003</v>
      </c>
      <c r="F66" s="33">
        <f>E66+C77</f>
        <v>555.93956630000002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10"/>
      <c r="B67" s="23" t="s">
        <v>24</v>
      </c>
      <c r="C67" s="50">
        <v>506.26</v>
      </c>
      <c r="D67" s="51"/>
      <c r="E67" s="23">
        <f>C67*C10</f>
        <v>507.93065800000005</v>
      </c>
      <c r="F67" s="33">
        <f>E67+C77</f>
        <v>558.8692023000001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10"/>
      <c r="B68" s="23" t="s">
        <v>25</v>
      </c>
      <c r="C68" s="50">
        <v>505.83</v>
      </c>
      <c r="D68" s="51"/>
      <c r="E68" s="23">
        <f>C68*C10</f>
        <v>507.49923900000005</v>
      </c>
      <c r="F68" s="33">
        <f>E68+C77</f>
        <v>558.43778330000009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10"/>
      <c r="B69" s="23" t="s">
        <v>26</v>
      </c>
      <c r="C69" s="50">
        <v>507.32</v>
      </c>
      <c r="D69" s="51"/>
      <c r="E69" s="23">
        <f>C69*C10</f>
        <v>508.99415600000003</v>
      </c>
      <c r="F69" s="33">
        <f>E69+C77</f>
        <v>559.93270030000008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10"/>
      <c r="B70" s="23" t="s">
        <v>27</v>
      </c>
      <c r="C70" s="50">
        <v>507.71</v>
      </c>
      <c r="D70" s="51"/>
      <c r="E70" s="23">
        <f>C70*C10</f>
        <v>509.38544300000001</v>
      </c>
      <c r="F70" s="33">
        <f>E70+C77</f>
        <v>560.3239873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10"/>
      <c r="B71" s="23" t="s">
        <v>28</v>
      </c>
      <c r="C71" s="87">
        <f>AVERAGE(C61:D70)</f>
        <v>506.392</v>
      </c>
      <c r="D71" s="51"/>
      <c r="E71" s="23">
        <f t="shared" ref="E71:F71" si="0">AVERAGE(E61:E70)</f>
        <v>508.06309360000006</v>
      </c>
      <c r="F71" s="33">
        <f t="shared" si="0"/>
        <v>559.00163790000011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1" t="s">
        <v>54</v>
      </c>
      <c r="B73" s="54" t="s">
        <v>55</v>
      </c>
      <c r="C73" s="55"/>
      <c r="D73" s="51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6.25" customHeight="1" x14ac:dyDescent="0.25">
      <c r="A74" s="10"/>
      <c r="B74" s="34" t="s">
        <v>56</v>
      </c>
      <c r="C74" s="91"/>
      <c r="D74" s="51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10"/>
      <c r="B75" s="18" t="s">
        <v>57</v>
      </c>
      <c r="C75" s="58"/>
      <c r="D75" s="51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10"/>
      <c r="B76" s="18" t="s">
        <v>58</v>
      </c>
      <c r="C76" s="56">
        <f>C75*C10</f>
        <v>0</v>
      </c>
      <c r="D76" s="51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8.5" customHeight="1" x14ac:dyDescent="0.25">
      <c r="A77" s="10"/>
      <c r="B77" s="19" t="s">
        <v>59</v>
      </c>
      <c r="C77" s="56">
        <f>ABS(E70-C76)/10</f>
        <v>50.938544300000004</v>
      </c>
      <c r="D77" s="51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1" t="s">
        <v>60</v>
      </c>
      <c r="B78" s="54" t="s">
        <v>30</v>
      </c>
      <c r="C78" s="55"/>
      <c r="D78" s="5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10"/>
      <c r="B79" s="18" t="s">
        <v>31</v>
      </c>
      <c r="C79" s="56">
        <f>F71</f>
        <v>559.00163790000011</v>
      </c>
      <c r="D79" s="5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10"/>
      <c r="B80" s="18" t="s">
        <v>40</v>
      </c>
      <c r="C80" s="56">
        <f>STDEV(F61:F70)</f>
        <v>1.6198163793828375</v>
      </c>
      <c r="D80" s="5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10"/>
      <c r="B81" s="19" t="s">
        <v>33</v>
      </c>
      <c r="C81" s="57">
        <f>ABS((100*(C79-E59)/E59))</f>
        <v>11.800327580000021</v>
      </c>
      <c r="D81" s="5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10"/>
      <c r="B82" s="19" t="s">
        <v>34</v>
      </c>
      <c r="C82" s="57">
        <f>ABS((100*C80/C79))</f>
        <v>0.28976952294236508</v>
      </c>
      <c r="D82" s="5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10"/>
      <c r="B83" s="18" t="s">
        <v>35</v>
      </c>
      <c r="C83" s="52">
        <v>8</v>
      </c>
      <c r="D83" s="5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10"/>
      <c r="B84" s="19" t="s">
        <v>36</v>
      </c>
      <c r="C84" s="53">
        <v>3</v>
      </c>
      <c r="D84" s="5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10"/>
      <c r="B85" s="18" t="s">
        <v>37</v>
      </c>
      <c r="C85" s="54" t="str">
        <f>IF(AND(C82&lt;=C84,C81&lt;=C83),"PASS","FAIL")</f>
        <v>FAIL</v>
      </c>
      <c r="D85" s="5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0"/>
      <c r="B86" s="28"/>
      <c r="C86" s="28"/>
      <c r="D86" s="28"/>
      <c r="E86" s="29"/>
      <c r="F86" s="2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10">
        <v>8</v>
      </c>
      <c r="B87" s="86" t="s">
        <v>44</v>
      </c>
      <c r="C87" s="80" t="s">
        <v>61</v>
      </c>
      <c r="D87" s="81"/>
      <c r="E87" s="81"/>
      <c r="F87" s="7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10"/>
      <c r="B88" s="84"/>
      <c r="C88" s="62"/>
      <c r="D88" s="62"/>
      <c r="E88" s="62"/>
      <c r="F88" s="7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10"/>
      <c r="B89" s="85"/>
      <c r="C89" s="64"/>
      <c r="D89" s="64"/>
      <c r="E89" s="64"/>
      <c r="F89" s="7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71.25" customHeight="1" x14ac:dyDescent="0.25">
      <c r="A90" s="10"/>
      <c r="B90" s="3"/>
      <c r="C90" s="30"/>
      <c r="D90" s="30"/>
      <c r="E90" s="30"/>
      <c r="F90" s="3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6.75" customHeight="1" x14ac:dyDescent="0.25">
      <c r="A91" s="54" t="s">
        <v>46</v>
      </c>
      <c r="B91" s="55"/>
      <c r="C91" s="51"/>
      <c r="D91" s="14" t="s">
        <v>47</v>
      </c>
      <c r="E91" s="82" t="s">
        <v>48</v>
      </c>
      <c r="F91" s="5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hidden="1" customHeight="1" x14ac:dyDescent="0.25">
      <c r="A92" s="74" t="s">
        <v>49</v>
      </c>
      <c r="B92" s="81"/>
      <c r="C92" s="75"/>
      <c r="D92" s="83" t="s">
        <v>50</v>
      </c>
      <c r="E92" s="74" t="s">
        <v>51</v>
      </c>
      <c r="F92" s="7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hidden="1" customHeight="1" x14ac:dyDescent="0.25">
      <c r="A93" s="76"/>
      <c r="B93" s="62"/>
      <c r="C93" s="77"/>
      <c r="D93" s="84"/>
      <c r="E93" s="76"/>
      <c r="F93" s="7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hidden="1" customHeight="1" x14ac:dyDescent="0.25">
      <c r="A94" s="76"/>
      <c r="B94" s="62"/>
      <c r="C94" s="77"/>
      <c r="D94" s="84"/>
      <c r="E94" s="76"/>
      <c r="F94" s="7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hidden="1" customHeight="1" x14ac:dyDescent="0.25">
      <c r="A95" s="76"/>
      <c r="B95" s="62"/>
      <c r="C95" s="77"/>
      <c r="D95" s="84"/>
      <c r="E95" s="76"/>
      <c r="F95" s="7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hidden="1" customHeight="1" x14ac:dyDescent="0.25">
      <c r="A96" s="76"/>
      <c r="B96" s="62"/>
      <c r="C96" s="77"/>
      <c r="D96" s="84"/>
      <c r="E96" s="76"/>
      <c r="F96" s="7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hidden="1" customHeight="1" x14ac:dyDescent="0.25">
      <c r="A97" s="76"/>
      <c r="B97" s="62"/>
      <c r="C97" s="77"/>
      <c r="D97" s="84"/>
      <c r="E97" s="76"/>
      <c r="F97" s="7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hidden="1" customHeight="1" x14ac:dyDescent="0.25">
      <c r="A98" s="76"/>
      <c r="B98" s="62"/>
      <c r="C98" s="77"/>
      <c r="D98" s="84"/>
      <c r="E98" s="76"/>
      <c r="F98" s="7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hidden="1" customHeight="1" x14ac:dyDescent="0.25">
      <c r="A99" s="76"/>
      <c r="B99" s="62"/>
      <c r="C99" s="77"/>
      <c r="D99" s="84"/>
      <c r="E99" s="76"/>
      <c r="F99" s="7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80.25" customHeight="1" x14ac:dyDescent="0.25">
      <c r="A100" s="78"/>
      <c r="B100" s="64"/>
      <c r="C100" s="79"/>
      <c r="D100" s="85"/>
      <c r="E100" s="78"/>
      <c r="F100" s="7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4">
    <mergeCell ref="C47:D47"/>
    <mergeCell ref="C48:D48"/>
    <mergeCell ref="A49:F49"/>
    <mergeCell ref="B50:D50"/>
    <mergeCell ref="C51:D51"/>
    <mergeCell ref="C52:D52"/>
    <mergeCell ref="C53:D53"/>
    <mergeCell ref="C54:D54"/>
    <mergeCell ref="C55:D55"/>
    <mergeCell ref="C56:D56"/>
    <mergeCell ref="C57:D57"/>
    <mergeCell ref="B59:D59"/>
    <mergeCell ref="E59:F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B73:D73"/>
    <mergeCell ref="C74:D74"/>
    <mergeCell ref="C75:D75"/>
    <mergeCell ref="C76:D76"/>
    <mergeCell ref="C77:D77"/>
    <mergeCell ref="B78:D78"/>
    <mergeCell ref="C79:D79"/>
    <mergeCell ref="C80:D80"/>
    <mergeCell ref="C81:D81"/>
    <mergeCell ref="C82:D82"/>
    <mergeCell ref="A92:C100"/>
    <mergeCell ref="D92:D100"/>
    <mergeCell ref="E92:F100"/>
    <mergeCell ref="C83:D83"/>
    <mergeCell ref="C84:D84"/>
    <mergeCell ref="C85:D85"/>
    <mergeCell ref="B87:B89"/>
    <mergeCell ref="C87:F89"/>
    <mergeCell ref="A91:C91"/>
    <mergeCell ref="E91:F91"/>
    <mergeCell ref="C1:D1"/>
    <mergeCell ref="E1:F1"/>
    <mergeCell ref="L1:M1"/>
    <mergeCell ref="C2:D2"/>
    <mergeCell ref="E2:F2"/>
    <mergeCell ref="C3:D3"/>
    <mergeCell ref="E3:F3"/>
    <mergeCell ref="C4:F4"/>
    <mergeCell ref="C5:D5"/>
    <mergeCell ref="E5:F5"/>
    <mergeCell ref="C6:D6"/>
    <mergeCell ref="E6:F6"/>
    <mergeCell ref="C7:F7"/>
    <mergeCell ref="C8:F8"/>
    <mergeCell ref="C9:F9"/>
    <mergeCell ref="C10:F10"/>
    <mergeCell ref="A11:F11"/>
    <mergeCell ref="B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7:D27"/>
    <mergeCell ref="C28:D28"/>
    <mergeCell ref="C29:D29"/>
    <mergeCell ref="C30:D30"/>
    <mergeCell ref="C31:D31"/>
    <mergeCell ref="C32:D32"/>
    <mergeCell ref="C33:D33"/>
    <mergeCell ref="C34:D34"/>
    <mergeCell ref="B36:D36"/>
    <mergeCell ref="C37:D37"/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</mergeCells>
  <pageMargins left="0.23622047244094491" right="0.23622047244094491" top="0.74803149606299213" bottom="0.94488188976377963" header="0" footer="0"/>
  <pageSetup paperSize="9" orientation="portrait"/>
  <headerFooter>
    <oddHeader>&amp;CUNIT PEMBANGUNAN METODOLOGI MICROPIPETTE VERIFICATION TEST RECORD&amp;RUPM/034B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 x14ac:dyDescent="0.25"/>
  <cols>
    <col min="1" max="1" width="15" customWidth="1"/>
    <col min="2" max="2" width="16.5703125" customWidth="1"/>
    <col min="3" max="3" width="8.7109375" customWidth="1"/>
    <col min="4" max="4" width="19.140625" customWidth="1"/>
    <col min="5" max="26" width="8.7109375" customWidth="1"/>
  </cols>
  <sheetData>
    <row r="1" spans="1:5" ht="30" x14ac:dyDescent="0.25">
      <c r="A1" s="35" t="s">
        <v>62</v>
      </c>
      <c r="B1" s="36" t="s">
        <v>63</v>
      </c>
      <c r="C1" s="93"/>
      <c r="D1" s="36" t="s">
        <v>62</v>
      </c>
      <c r="E1" s="36" t="s">
        <v>63</v>
      </c>
    </row>
    <row r="2" spans="1:5" ht="17.25" x14ac:dyDescent="0.25">
      <c r="A2" s="37" t="s">
        <v>64</v>
      </c>
      <c r="B2" s="38" t="s">
        <v>65</v>
      </c>
      <c r="C2" s="94"/>
      <c r="D2" s="38" t="s">
        <v>66</v>
      </c>
      <c r="E2" s="38" t="s">
        <v>65</v>
      </c>
    </row>
    <row r="3" spans="1:5" x14ac:dyDescent="0.25">
      <c r="A3" s="39">
        <v>15</v>
      </c>
      <c r="B3" s="40">
        <v>1.002</v>
      </c>
      <c r="C3" s="94"/>
      <c r="D3" s="40">
        <v>23</v>
      </c>
      <c r="E3" s="40">
        <v>1.0035000000000001</v>
      </c>
    </row>
    <row r="4" spans="1:5" x14ac:dyDescent="0.25">
      <c r="A4" s="39">
        <v>15.5</v>
      </c>
      <c r="B4" s="40">
        <v>1.002</v>
      </c>
      <c r="C4" s="94"/>
      <c r="D4" s="40">
        <v>23.5</v>
      </c>
      <c r="E4" s="40">
        <v>1.0036</v>
      </c>
    </row>
    <row r="5" spans="1:5" x14ac:dyDescent="0.25">
      <c r="A5" s="39">
        <v>16</v>
      </c>
      <c r="B5" s="40">
        <v>1.0021</v>
      </c>
      <c r="C5" s="94"/>
      <c r="D5" s="40">
        <v>24</v>
      </c>
      <c r="E5" s="40">
        <v>1.0038</v>
      </c>
    </row>
    <row r="6" spans="1:5" x14ac:dyDescent="0.25">
      <c r="A6" s="39">
        <v>16.5</v>
      </c>
      <c r="B6" s="40">
        <v>1.0022</v>
      </c>
      <c r="C6" s="94"/>
      <c r="D6" s="40">
        <v>24.5</v>
      </c>
      <c r="E6" s="40">
        <v>1.0039</v>
      </c>
    </row>
    <row r="7" spans="1:5" x14ac:dyDescent="0.25">
      <c r="A7" s="39">
        <v>17</v>
      </c>
      <c r="B7" s="40">
        <v>1.0023</v>
      </c>
      <c r="C7" s="94"/>
      <c r="D7" s="40">
        <v>25</v>
      </c>
      <c r="E7" s="40">
        <v>1.004</v>
      </c>
    </row>
    <row r="8" spans="1:5" x14ac:dyDescent="0.25">
      <c r="A8" s="39">
        <v>17.5</v>
      </c>
      <c r="B8" s="40">
        <v>1.0024</v>
      </c>
      <c r="C8" s="94"/>
      <c r="D8" s="40">
        <v>25.5</v>
      </c>
      <c r="E8" s="40">
        <v>1.0041</v>
      </c>
    </row>
    <row r="9" spans="1:5" x14ac:dyDescent="0.25">
      <c r="A9" s="39">
        <v>18</v>
      </c>
      <c r="B9" s="40">
        <v>1.0024999999999999</v>
      </c>
      <c r="C9" s="94"/>
      <c r="D9" s="40">
        <v>26</v>
      </c>
      <c r="E9" s="40">
        <v>1.0043</v>
      </c>
    </row>
    <row r="10" spans="1:5" x14ac:dyDescent="0.25">
      <c r="A10" s="39">
        <v>18.5</v>
      </c>
      <c r="B10" s="40">
        <v>1.0025999999999999</v>
      </c>
      <c r="C10" s="94"/>
      <c r="D10" s="40">
        <v>26.5</v>
      </c>
      <c r="E10" s="40">
        <v>1.0044</v>
      </c>
    </row>
    <row r="11" spans="1:5" x14ac:dyDescent="0.25">
      <c r="A11" s="39">
        <v>19</v>
      </c>
      <c r="B11" s="40">
        <v>1.0026999999999999</v>
      </c>
      <c r="C11" s="94"/>
      <c r="D11" s="40">
        <v>27</v>
      </c>
      <c r="E11" s="40">
        <v>1.0044999999999999</v>
      </c>
    </row>
    <row r="12" spans="1:5" x14ac:dyDescent="0.25">
      <c r="A12" s="39">
        <v>19.5</v>
      </c>
      <c r="B12" s="40">
        <v>1.0027999999999999</v>
      </c>
      <c r="C12" s="94"/>
      <c r="D12" s="40">
        <v>27.5</v>
      </c>
      <c r="E12" s="40">
        <v>1.0046999999999999</v>
      </c>
    </row>
    <row r="13" spans="1:5" x14ac:dyDescent="0.25">
      <c r="A13" s="39">
        <v>20</v>
      </c>
      <c r="B13" s="40">
        <v>1.0028999999999999</v>
      </c>
      <c r="C13" s="94"/>
      <c r="D13" s="40">
        <v>28</v>
      </c>
      <c r="E13" s="40">
        <v>1.0047999999999999</v>
      </c>
    </row>
    <row r="14" spans="1:5" x14ac:dyDescent="0.25">
      <c r="A14" s="39">
        <v>20.5</v>
      </c>
      <c r="B14" s="40">
        <v>1.0029999999999999</v>
      </c>
      <c r="C14" s="94"/>
      <c r="D14" s="40">
        <v>28.5</v>
      </c>
      <c r="E14" s="40">
        <v>1.0049999999999999</v>
      </c>
    </row>
    <row r="15" spans="1:5" x14ac:dyDescent="0.25">
      <c r="A15" s="39">
        <v>21</v>
      </c>
      <c r="B15" s="40">
        <v>1.0031000000000001</v>
      </c>
      <c r="C15" s="94"/>
      <c r="D15" s="40">
        <v>29</v>
      </c>
      <c r="E15" s="40">
        <v>1.0051000000000001</v>
      </c>
    </row>
    <row r="16" spans="1:5" x14ac:dyDescent="0.25">
      <c r="A16" s="39">
        <v>21.5</v>
      </c>
      <c r="B16" s="40">
        <v>1.0032000000000001</v>
      </c>
      <c r="C16" s="94"/>
      <c r="D16" s="40">
        <v>29.5</v>
      </c>
      <c r="E16" s="40">
        <v>1.0052000000000001</v>
      </c>
    </row>
    <row r="17" spans="1:5" x14ac:dyDescent="0.25">
      <c r="A17" s="39">
        <v>22</v>
      </c>
      <c r="B17" s="40">
        <v>1.0033000000000001</v>
      </c>
      <c r="C17" s="94"/>
      <c r="D17" s="40">
        <v>30</v>
      </c>
      <c r="E17" s="40">
        <v>1.0054000000000001</v>
      </c>
    </row>
    <row r="18" spans="1:5" x14ac:dyDescent="0.25">
      <c r="A18" s="39">
        <v>22.5</v>
      </c>
      <c r="B18" s="40">
        <v>1.0034000000000001</v>
      </c>
      <c r="C18" s="94"/>
      <c r="D18" s="95"/>
      <c r="E18" s="96"/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1:C18"/>
    <mergeCell ref="D18:E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2" customWidth="1"/>
    <col min="4" max="4" width="12.5703125" customWidth="1"/>
    <col min="5" max="26" width="8.7109375" customWidth="1"/>
  </cols>
  <sheetData>
    <row r="2" spans="2:5" x14ac:dyDescent="0.25">
      <c r="B2" s="41" t="s">
        <v>67</v>
      </c>
    </row>
    <row r="16" spans="2:5" x14ac:dyDescent="0.25">
      <c r="B16" s="97" t="s">
        <v>68</v>
      </c>
      <c r="C16" s="62"/>
      <c r="D16" s="43"/>
      <c r="E16" s="44" t="s">
        <v>69</v>
      </c>
    </row>
    <row r="17" spans="2:5" x14ac:dyDescent="0.25">
      <c r="B17" s="42"/>
      <c r="C17" s="42"/>
      <c r="D17" s="45"/>
    </row>
    <row r="18" spans="2:5" x14ac:dyDescent="0.25">
      <c r="B18" s="97" t="s">
        <v>70</v>
      </c>
      <c r="C18" s="62"/>
      <c r="D18" s="43"/>
      <c r="E18" s="44" t="s">
        <v>69</v>
      </c>
    </row>
    <row r="19" spans="2:5" x14ac:dyDescent="0.25">
      <c r="B19" s="42"/>
      <c r="C19" s="42"/>
      <c r="D19" s="45"/>
    </row>
    <row r="20" spans="2:5" x14ac:dyDescent="0.25">
      <c r="B20" s="97" t="s">
        <v>71</v>
      </c>
      <c r="C20" s="62"/>
      <c r="D20" s="46"/>
      <c r="E20" s="41" t="s">
        <v>72</v>
      </c>
    </row>
    <row r="21" spans="2:5" ht="15.75" customHeight="1" x14ac:dyDescent="0.25">
      <c r="B21" s="97" t="s">
        <v>73</v>
      </c>
      <c r="C21" s="62"/>
    </row>
    <row r="22" spans="2:5" ht="15.75" customHeight="1" x14ac:dyDescent="0.25"/>
    <row r="23" spans="2:5" ht="15.75" customHeight="1" x14ac:dyDescent="0.25">
      <c r="B23" s="97" t="s">
        <v>74</v>
      </c>
      <c r="C23" s="62"/>
      <c r="D23" s="47" t="e">
        <f>D16/D18*D20</f>
        <v>#DIV/0!</v>
      </c>
      <c r="E23" s="41" t="s">
        <v>72</v>
      </c>
    </row>
    <row r="24" spans="2:5" ht="15.75" customHeight="1" x14ac:dyDescent="0.25">
      <c r="B24" s="97" t="s">
        <v>75</v>
      </c>
      <c r="C24" s="62"/>
    </row>
    <row r="25" spans="2:5" ht="15.75" customHeight="1" x14ac:dyDescent="0.25">
      <c r="B25" s="97" t="s">
        <v>73</v>
      </c>
      <c r="C25" s="62"/>
    </row>
    <row r="26" spans="2:5" ht="15.75" customHeight="1" x14ac:dyDescent="0.25"/>
    <row r="27" spans="2:5" ht="15.75" customHeight="1" x14ac:dyDescent="0.25"/>
    <row r="28" spans="2:5" ht="15.75" customHeight="1" x14ac:dyDescent="0.25">
      <c r="B28" s="44" t="s">
        <v>76</v>
      </c>
    </row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B24:C24"/>
    <mergeCell ref="B25:C25"/>
    <mergeCell ref="B16:C16"/>
    <mergeCell ref="B18:C18"/>
    <mergeCell ref="B20:C20"/>
    <mergeCell ref="B21:C21"/>
    <mergeCell ref="B23:C2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volume UPM034A</vt:lpstr>
      <vt:lpstr>&lt; 50ul UPM034B</vt:lpstr>
      <vt:lpstr>z factor</vt:lpstr>
      <vt:lpstr>A&amp;CV NOT IN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Luqmanul Hakim Bin Khudzri</dc:creator>
  <cp:lastModifiedBy>syariefazman</cp:lastModifiedBy>
  <cp:lastPrinted>2024-10-08T07:00:25Z</cp:lastPrinted>
  <dcterms:created xsi:type="dcterms:W3CDTF">2024-07-31T04:41:53Z</dcterms:created>
  <dcterms:modified xsi:type="dcterms:W3CDTF">2024-10-08T07:05:52Z</dcterms:modified>
</cp:coreProperties>
</file>