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"/>
    </mc:Choice>
  </mc:AlternateContent>
  <xr:revisionPtr revIDLastSave="0" documentId="8_{E2C3F802-FE75-4A22-BA98-8F620C0212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J5" i="7"/>
  <c r="J6" i="7"/>
  <c r="C29" i="7"/>
  <c r="H17" i="7" l="1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E4" i="23"/>
  <c r="D29" i="22"/>
  <c r="A29" i="22"/>
  <c r="F9" i="22"/>
  <c r="G14" i="22" s="1"/>
  <c r="F8" i="22"/>
  <c r="F15" i="22" s="1"/>
  <c r="F7" i="22"/>
  <c r="E5" i="22"/>
  <c r="E4" i="22"/>
  <c r="D29" i="21"/>
  <c r="A29" i="21"/>
  <c r="F9" i="21"/>
  <c r="G14" i="21" s="1"/>
  <c r="F8" i="21"/>
  <c r="F15" i="21" s="1"/>
  <c r="F7" i="21"/>
  <c r="E5" i="21"/>
  <c r="E4" i="21"/>
  <c r="D29" i="20"/>
  <c r="A29" i="20"/>
  <c r="F9" i="20"/>
  <c r="G14" i="20" s="1"/>
  <c r="F8" i="20"/>
  <c r="F15" i="20" s="1"/>
  <c r="F7" i="20"/>
  <c r="E5" i="20"/>
  <c r="E4" i="20"/>
  <c r="D29" i="19"/>
  <c r="A29" i="19"/>
  <c r="F9" i="19"/>
  <c r="G14" i="19" s="1"/>
  <c r="F8" i="19"/>
  <c r="F15" i="19" s="1"/>
  <c r="F7" i="19"/>
  <c r="E5" i="19"/>
  <c r="E4" i="19"/>
  <c r="D29" i="18"/>
  <c r="A29" i="18"/>
  <c r="F9" i="18"/>
  <c r="G14" i="18" s="1"/>
  <c r="F8" i="18"/>
  <c r="F15" i="18" s="1"/>
  <c r="F7" i="18"/>
  <c r="E5" i="18"/>
  <c r="E4" i="18"/>
  <c r="D29" i="17"/>
  <c r="A29" i="17"/>
  <c r="F9" i="17"/>
  <c r="G14" i="17" s="1"/>
  <c r="F8" i="17"/>
  <c r="F15" i="17" s="1"/>
  <c r="F7" i="17"/>
  <c r="E5" i="17"/>
  <c r="E4" i="17"/>
  <c r="D29" i="16"/>
  <c r="A29" i="16"/>
  <c r="F9" i="16"/>
  <c r="G14" i="16" s="1"/>
  <c r="F8" i="16"/>
  <c r="F15" i="16" s="1"/>
  <c r="F7" i="16"/>
  <c r="E5" i="16"/>
  <c r="E4" i="16"/>
  <c r="D29" i="15"/>
  <c r="A29" i="15"/>
  <c r="F9" i="15"/>
  <c r="G14" i="15" s="1"/>
  <c r="F8" i="15"/>
  <c r="F15" i="15" s="1"/>
  <c r="F7" i="15"/>
  <c r="E5" i="15"/>
  <c r="E4" i="15"/>
  <c r="D29" i="14"/>
  <c r="A29" i="14"/>
  <c r="F9" i="14"/>
  <c r="G15" i="14" s="1"/>
  <c r="F8" i="14"/>
  <c r="F14" i="14" s="1"/>
  <c r="F7" i="14"/>
  <c r="E5" i="14"/>
  <c r="E4" i="14"/>
  <c r="D29" i="13"/>
  <c r="A29" i="13"/>
  <c r="F9" i="13"/>
  <c r="G14" i="13" s="1"/>
  <c r="F8" i="13"/>
  <c r="F15" i="13" s="1"/>
  <c r="F7" i="13"/>
  <c r="E5" i="13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<sst xmlns="http://schemas.openxmlformats.org/spreadsheetml/2006/main" count="689" uniqueCount="93">
  <si>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</si>
  <si>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</si>
  <si>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</si>
  <si>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</si>
  <si>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</si>
  <si>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</si>
  <si>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</si>
  <si>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</si>
  <si>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</si>
  <si>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</si>
  <si>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</si>
  <si>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</si>
  <si>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</si>
  <si>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</si>
  <si>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</si>
  <si>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</si>
  <si>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</si>
  <si>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</si>
  <si>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</si>
  <si>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</si>
  <si>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</si>
  <si>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</si>
  <si>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</si>
  <si>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</si>
  <si>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</si>
  <si>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</si>
  <si>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</si>
  <si>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</si>
  <si>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</si>
  <si>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</si>
  <si>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</si>
  <si>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</si>
  <si>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</si>
  <si>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</si>
  <si>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</si>
  <si>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</si>
  <si>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</si>
  <si>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</si>
  <si>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</si>
  <si>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</si>
  <si>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t xml:space="preserve">                      IQC POW 220424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</si>
  <si>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</si>
  <si>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</si>
  <si>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</si>
  <si>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</si>
  <si>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</si>
  <si>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</si>
  <si>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</si>
  <si>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</si>
  <si>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</si>
  <si>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</si>
  <si>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</si>
  <si>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</si>
  <si>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</si>
  <si>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</si>
  <si>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</si>
  <si>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</si>
  <si>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</si>
  <si>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</si>
  <si>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</si>
  <si>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</si>
  <si>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</si>
  <si>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</si>
  <si>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</si>
  <si>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</si>
  <si>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</si>
  <si>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</si>
  <si>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</si>
  <si>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</si>
  <si>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</si>
  <si>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</si>
  <si>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</si>
  <si>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</si>
  <si>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</si>
  <si>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</si>
  <si>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</si>
  <si>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</si>
  <si>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</si>
  <si>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</si>
  <si>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</si>
  <si>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RB POW 271124</t>
  </si>
  <si>
    <t>IQC POW BLK 271124</t>
  </si>
  <si>
    <t>IQC POW A 271124</t>
  </si>
  <si>
    <t>IQC POW B 271124</t>
  </si>
  <si>
    <t>ASYIKIN   IQBAL</t>
  </si>
  <si>
    <t>IQC POW 271124</t>
  </si>
  <si>
    <t>271124</t>
  </si>
  <si>
    <t>YA</t>
  </si>
  <si>
    <t>T3</t>
  </si>
  <si>
    <t>XP 205DR</t>
  </si>
  <si>
    <t>KAPSUL KERAS</t>
  </si>
  <si>
    <t>SERBUK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</si>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</sst>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3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/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168" fontId="9" fillId="0" borderId="36" xfId="0" applyNumberFormat="1" applyFont="1" applyBorder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22" fillId="0" borderId="35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/>
    <xf numFmtId="0" fontId="24" fillId="0" borderId="0" xfId="0" applyFont="1" applyAlignment="1">
      <alignment horizontal="left" vertical="top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7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11.858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61.879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50.021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3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11.851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50.016</a:t>
          </a:fld>
          <a:endParaRPr lang="en-MY" sz="14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3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11.835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49.991</a:t>
          </a:fld>
          <a:endParaRPr lang="en-MY" sz="14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3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11.778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61.876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50.098</a:t>
          </a:fld>
          <a:endParaRPr lang="en-MY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7" y="923328"/>
              <a:chExt cx="2078183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50.048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3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61.872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50.086</a:t>
          </a:fld>
          <a:endParaRPr lang="en-MY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3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50.078</a:t>
          </a:fld>
          <a:endParaRPr lang="en-MY" sz="14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3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50.021</a:t>
          </a:fld>
          <a:endParaRPr lang="en-MY" sz="14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3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50.065</a:t>
          </a:fld>
          <a:endParaRPr lang="en-MY" sz="14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3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50.055</a:t>
          </a:fld>
          <a:endParaRPr lang="en-MY" sz="14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3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11.829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50.037</a:t>
          </a:fld>
          <a:endParaRPr lang="en-MY" sz="14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3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11.850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50.000</a:t>
          </a:fld>
          <a:endParaRPr lang="en-MY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36"/>
  <sheetViews>
    <sheetView tabSelected="1" zoomScale="115" zoomScaleNormal="115" workbookViewId="0">
      <selection activeCell="I17" sqref="I17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3" bestFit="1" customWidth="1"/>
    <col min="4" max="4" width="12.6640625" style="33" customWidth="1"/>
    <col min="5" max="5" width="12.83203125" style="33" bestFit="1" customWidth="1"/>
    <col min="6" max="6" width="13.5" bestFit="1" customWidth="1"/>
    <col min="7" max="7" width="18.5" style="37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18" ht="25.5" x14ac:dyDescent="0.2">
      <c r="B1" s="50" t="s">
        <v>49</v>
      </c>
      <c r="C1" s="51" t="s">
        <v>69</v>
      </c>
      <c r="D1" s="52" t="s">
        <v>50</v>
      </c>
      <c r="E1" s="52" t="s">
        <v>51</v>
      </c>
      <c r="F1" s="25" t="s">
        <v>52</v>
      </c>
      <c r="G1" s="54" t="s">
        <v>44</v>
      </c>
      <c r="H1" s="61" t="s">
        <v>79</v>
      </c>
      <c r="I1" s="43" t="s">
        <v>78</v>
      </c>
      <c r="J1" s="60"/>
      <c r="K1" s="60"/>
      <c r="L1" s="60"/>
      <c r="M1" s="60"/>
      <c r="N1" s="60"/>
      <c r="O1" s="60"/>
    </row>
    <row r="2" spans="1:18" x14ac:dyDescent="0.2">
      <c r="A2" s="30" t="s">
        <v>53</v>
      </c>
      <c r="B2" s="46" t="s">
        <v>80</v>
      </c>
      <c r="C2" s="34"/>
      <c r="D2" s="32">
        <v>11.781000000000001</v>
      </c>
      <c r="E2" s="32">
        <v>61.847999999999999</v>
      </c>
      <c r="F2" s="53">
        <f>E2-D2</f>
        <v>50.067</v>
      </c>
      <c r="G2" s="55"/>
      <c r="H2" s="62" t="str">
        <f>H4</f>
        <v>Sila Pilih</v>
      </c>
      <c r="I2" s="45"/>
      <c r="J2" s="47"/>
      <c r="K2" s="47"/>
      <c r="L2" s="47"/>
      <c r="M2" s="47"/>
      <c r="N2" s="47"/>
      <c r="O2" s="47"/>
    </row>
    <row r="3" spans="1:18" ht="13.5" thickBot="1" x14ac:dyDescent="0.25">
      <c r="A3" s="30" t="s">
        <v>54</v>
      </c>
      <c r="B3" s="46" t="s">
        <v>81</v>
      </c>
      <c r="C3" s="32">
        <v>0.501</v>
      </c>
      <c r="D3" s="32">
        <v>11.859</v>
      </c>
      <c r="E3" s="32">
        <v>61.851999999999997</v>
      </c>
      <c r="F3" s="53">
        <f t="shared" ref="F3:F17" si="0">E3-D3</f>
        <v>49.992999999999995</v>
      </c>
      <c r="G3" s="55"/>
      <c r="H3" s="62" t="str">
        <f>H5</f>
        <v>Sila Pilih</v>
      </c>
      <c r="I3" s="45"/>
      <c r="J3" s="47" t="str">
        <f>IF(I6=1,"(1)/ 2 / 3 / 4 / NA",IF(I6=2,"1 /(2)/ 3 / 4 / NA",IF(I6=3,"1 / 2 /(3)/ 4 / NA",IF(I6=4,"1 / 2 / 3 /(4)/ NA",IF(I6="NA","1 / 2 / 3 / 4 /(NA)")))))</f>
        <v>(1)/ 2 / 3 / 4 / NA</v>
      </c>
      <c r="K3" s="63"/>
      <c r="L3" s="63"/>
      <c r="M3" s="63"/>
      <c r="N3" s="47"/>
      <c r="O3" s="47"/>
    </row>
    <row r="4" spans="1:18" ht="15.75" thickBot="1" x14ac:dyDescent="0.3">
      <c r="A4" s="30" t="s">
        <v>55</v>
      </c>
      <c r="B4" s="46" t="s">
        <v>82</v>
      </c>
      <c r="C4" s="32">
        <v>0.501</v>
      </c>
      <c r="D4" s="32">
        <v>11.84</v>
      </c>
      <c r="E4" s="32">
        <v>61.863999999999997</v>
      </c>
      <c r="F4" s="53">
        <f t="shared" si="0"/>
        <v>50.024000000000001</v>
      </c>
      <c r="G4" s="55"/>
      <c r="H4" s="24" t="s">
        <v>45</v>
      </c>
      <c r="I4" s="45"/>
      <c r="J4" s="47" t="str">
        <f>IF(H6="T1","T1",IF(H6="T2","T2",IF(H6="T3","T3",IF(H6="T4","T4",""))))</f>
        <v/>
      </c>
      <c r="K4" s="47"/>
      <c r="L4" s="47"/>
      <c r="M4" s="47"/>
      <c r="N4" s="47"/>
      <c r="O4" s="47"/>
    </row>
    <row r="5" spans="1:18" ht="15.75" thickBot="1" x14ac:dyDescent="0.3">
      <c r="A5" s="30" t="s">
        <v>56</v>
      </c>
      <c r="B5" s="46" t="s">
        <v>83</v>
      </c>
      <c r="C5" s="32">
        <v>0.504</v>
      </c>
      <c r="D5" s="32">
        <v>11.794</v>
      </c>
      <c r="E5" s="32">
        <v>61.865000000000002</v>
      </c>
      <c r="F5" s="53">
        <f t="shared" si="0"/>
        <v>50.070999999999998</v>
      </c>
      <c r="G5" s="55"/>
      <c r="H5" s="24" t="s">
        <v>45</v>
      </c>
      <c r="I5" s="45"/>
      <c r="J5" s="47" t="str">
        <f>IF(H5="T1","/ T1",IF(H5="T2","/ T2",IF(H5="T3","/ T3",IF(H5="T4","/ T4",""))))</f>
        <v/>
      </c>
      <c r="K5" s="47"/>
      <c r="L5" s="47"/>
      <c r="M5" s="47"/>
      <c r="N5" s="47"/>
      <c r="O5" s="47"/>
    </row>
    <row r="6" spans="1:18" ht="15" x14ac:dyDescent="0.25">
      <c r="A6" s="30" t="s">
        <v>57</v>
      </c>
      <c r="B6" s="46">
        <v>2024110015</v>
      </c>
      <c r="C6" s="32">
        <v>0.504</v>
      </c>
      <c r="D6" s="32">
        <v>11.858000000000001</v>
      </c>
      <c r="E6" s="32">
        <v>61.878999999999998</v>
      </c>
      <c r="F6" s="53">
        <f t="shared" si="0"/>
        <v>50.021000000000001</v>
      </c>
      <c r="G6" s="56" t="s">
        <v>45</v>
      </c>
      <c r="H6" s="62" t="str">
        <f>H4</f>
        <v>Sila Pilih</v>
      </c>
      <c r="I6" s="44">
        <v>1</v>
      </c>
      <c r="J6" s="47" t="str">
        <f>IF(I6=1,"(1)/ 2 / 3 / 4 / NA",IF(I6="Sila Pilih"," 1 / 2 / 3 / 4 / NA",IF(I6=2,"1 /(2)/ 3 / 4 / NA",IF(I6=3,"1 / 2 /(3)/ 4 / NA",IF(I6=4,"1 / 2 / 3 /(4)/ NA",IF(I6="NA","1 / 2 / 3 / 4 /(NA)"))))))</f>
        <v>(1)/ 2 / 3 / 4 / NA</v>
      </c>
      <c r="K6" s="47"/>
      <c r="L6" s="47"/>
      <c r="M6" s="47"/>
      <c r="N6" s="47"/>
      <c r="O6" s="47"/>
      <c r="P6" s="65"/>
      <c r="Q6" s="65"/>
      <c r="R6" s="65"/>
    </row>
    <row r="7" spans="1:18" ht="15" x14ac:dyDescent="0.25">
      <c r="A7" s="30" t="s">
        <v>58</v>
      </c>
      <c r="B7" s="62">
        <v>2024110016</v>
      </c>
      <c r="C7" s="32">
        <v>0.504</v>
      </c>
      <c r="D7" s="32">
        <v>11.789</v>
      </c>
      <c r="E7" s="32">
        <v>61.837000000000003</v>
      </c>
      <c r="F7" s="53">
        <f t="shared" si="0"/>
        <v>50.048000000000002</v>
      </c>
      <c r="G7" s="56" t="s">
        <v>90</v>
      </c>
      <c r="H7" s="62" t="str">
        <f>H4</f>
        <v>Sila Pilih</v>
      </c>
      <c r="I7" s="44">
        <v>2</v>
      </c>
      <c r="J7" s="47" t="str">
        <f>IF(I7=1,"(1)/ 2 / 3 / 4 / NA",IF(I7="Sila Pilih"," 1 / 2 / 3 / 4 / NA",IF(I7=2,"1 /(2)/ 3 / 4 / NA",IF(I7=3,"1 / 2 /(3)/ 4 / NA",IF(I7=4,"1 / 2 / 3 /(4)/ NA",IF(I7="NA","1 / 2 / 3 / 4 /(NA)"))))))</f>
        <v>1 /(2)/ 3 / 4 / NA</v>
      </c>
      <c r="K7" s="47"/>
      <c r="L7" s="47"/>
      <c r="M7" s="47"/>
      <c r="N7" s="47"/>
      <c r="O7" s="47"/>
      <c r="P7" s="65"/>
      <c r="Q7" s="65"/>
      <c r="R7" s="65"/>
    </row>
    <row r="8" spans="1:18" ht="15" x14ac:dyDescent="0.25">
      <c r="A8" s="30" t="s">
        <v>59</v>
      </c>
      <c r="B8" s="62">
        <v>2024110019</v>
      </c>
      <c r="C8" s="32">
        <v>0.50600000000000001</v>
      </c>
      <c r="D8" s="32">
        <v>11.786</v>
      </c>
      <c r="E8" s="32">
        <v>61.872</v>
      </c>
      <c r="F8" s="53">
        <f t="shared" si="0"/>
        <v>50.085999999999999</v>
      </c>
      <c r="G8" s="56" t="s">
        <v>90</v>
      </c>
      <c r="H8" s="62" t="str">
        <f>H4</f>
        <v>Sila Pilih</v>
      </c>
      <c r="I8" s="44">
        <v>3</v>
      </c>
      <c r="J8" s="47" t="str">
        <f t="shared" ref="J8:J17" si="1">IF(I8=1,"(1)/ 2 / 3 / 4 / NA",IF(I8="Sila Pilih"," 1 / 2 / 3 / 4 / NA",IF(I8=2,"1 /(2)/ 3 / 4 / NA",IF(I8=3,"1 / 2 /(3)/ 4 / NA",IF(I8=4,"1 / 2 / 3 /(4)/ NA",IF(I8="NA","1 / 2 / 3 / 4 /(NA)"))))))</f>
        <v>1 / 2 /(3)/ 4 / NA</v>
      </c>
      <c r="K8" s="47"/>
      <c r="L8" s="47"/>
      <c r="M8" s="47"/>
      <c r="N8" s="47"/>
      <c r="O8" s="47"/>
      <c r="P8" s="65"/>
      <c r="Q8" s="65"/>
      <c r="R8" s="65"/>
    </row>
    <row r="9" spans="1:18" ht="15" x14ac:dyDescent="0.25">
      <c r="A9" s="30" t="s">
        <v>60</v>
      </c>
      <c r="B9" s="62">
        <v>2024110020</v>
      </c>
      <c r="C9" s="32">
        <v>0.504</v>
      </c>
      <c r="D9" s="32">
        <v>11.788</v>
      </c>
      <c r="E9" s="32">
        <v>61.866</v>
      </c>
      <c r="F9" s="53">
        <f t="shared" si="0"/>
        <v>50.078000000000003</v>
      </c>
      <c r="G9" s="56" t="s">
        <v>91</v>
      </c>
      <c r="H9" s="62" t="str">
        <f>H4</f>
        <v>Sila Pilih</v>
      </c>
      <c r="I9" s="44" t="s">
        <v>92</v>
      </c>
      <c r="J9" s="47" t="str">
        <f t="shared" si="1"/>
        <v>1 / 2 / 3 / 4 /(NA)</v>
      </c>
      <c r="K9" s="47"/>
      <c r="L9" s="47"/>
      <c r="M9" s="47"/>
      <c r="N9" s="47"/>
      <c r="O9" s="47"/>
      <c r="P9" s="65"/>
      <c r="Q9" s="65"/>
      <c r="R9" s="65"/>
    </row>
    <row r="10" spans="1:18" ht="15" x14ac:dyDescent="0.25">
      <c r="A10" s="30" t="s">
        <v>61</v>
      </c>
      <c r="B10" s="62">
        <v>2024110021</v>
      </c>
      <c r="C10" s="32">
        <v>0.502</v>
      </c>
      <c r="D10" s="32">
        <v>11.794</v>
      </c>
      <c r="E10" s="32">
        <v>61.83</v>
      </c>
      <c r="F10" s="53">
        <f t="shared" si="0"/>
        <v>50.036000000000001</v>
      </c>
      <c r="G10" s="56" t="s">
        <v>91</v>
      </c>
      <c r="H10" s="62" t="str">
        <f>H4</f>
        <v>Sila Pilih</v>
      </c>
      <c r="I10" s="44" t="s">
        <v>92</v>
      </c>
      <c r="J10" s="47" t="str">
        <f t="shared" si="1"/>
        <v>1 / 2 / 3 / 4 /(NA)</v>
      </c>
      <c r="K10" s="47"/>
      <c r="L10" s="47"/>
      <c r="M10" s="47"/>
      <c r="N10" s="47"/>
      <c r="O10" s="47"/>
      <c r="P10" s="65"/>
      <c r="Q10" s="65"/>
      <c r="R10" s="65"/>
    </row>
    <row r="11" spans="1:18" ht="15" x14ac:dyDescent="0.25">
      <c r="A11" s="30" t="s">
        <v>62</v>
      </c>
      <c r="B11" s="62">
        <v>2024110022</v>
      </c>
      <c r="C11" s="32">
        <v>0.504</v>
      </c>
      <c r="D11" s="32">
        <v>11.798</v>
      </c>
      <c r="E11" s="32">
        <v>61.863</v>
      </c>
      <c r="F11" s="53">
        <f t="shared" si="0"/>
        <v>50.064999999999998</v>
      </c>
      <c r="G11" s="56" t="s">
        <v>91</v>
      </c>
      <c r="H11" s="62" t="str">
        <f>H4</f>
        <v>Sila Pilih</v>
      </c>
      <c r="I11" s="44" t="s">
        <v>92</v>
      </c>
      <c r="J11" s="47" t="str">
        <f t="shared" si="1"/>
        <v>1 / 2 / 3 / 4 /(NA)</v>
      </c>
      <c r="K11" s="47"/>
      <c r="L11" s="47"/>
      <c r="M11" s="47"/>
      <c r="N11" s="47"/>
      <c r="O11" s="47"/>
      <c r="P11" s="65"/>
      <c r="Q11" s="65"/>
      <c r="R11" s="65"/>
    </row>
    <row r="12" spans="1:18" ht="15" x14ac:dyDescent="0.25">
      <c r="A12" s="30" t="s">
        <v>63</v>
      </c>
      <c r="B12" s="62">
        <v>2024110026</v>
      </c>
      <c r="C12" s="32">
        <v>0.503</v>
      </c>
      <c r="D12" s="32">
        <v>11.8</v>
      </c>
      <c r="E12" s="32">
        <v>61.854999999999997</v>
      </c>
      <c r="F12" s="53">
        <f t="shared" si="0"/>
        <v>50.054999999999993</v>
      </c>
      <c r="G12" s="56" t="s">
        <v>90</v>
      </c>
      <c r="H12" s="62" t="str">
        <f>H5</f>
        <v>Sila Pilih</v>
      </c>
      <c r="I12" s="44">
        <v>1</v>
      </c>
      <c r="J12" s="47" t="str">
        <f t="shared" si="1"/>
        <v>(1)/ 2 / 3 / 4 / NA</v>
      </c>
      <c r="K12" s="47"/>
      <c r="L12" s="47"/>
      <c r="M12" s="47"/>
      <c r="N12" s="47"/>
      <c r="O12" s="47"/>
      <c r="P12" s="65"/>
      <c r="Q12" s="65"/>
      <c r="R12" s="65"/>
    </row>
    <row r="13" spans="1:18" ht="15" x14ac:dyDescent="0.25">
      <c r="A13" s="30" t="s">
        <v>64</v>
      </c>
      <c r="B13" s="62">
        <v>2024110081</v>
      </c>
      <c r="C13" s="32">
        <v>0.505</v>
      </c>
      <c r="D13" s="32">
        <v>11.829000000000001</v>
      </c>
      <c r="E13" s="32">
        <v>61.866</v>
      </c>
      <c r="F13" s="53">
        <f t="shared" si="0"/>
        <v>50.036999999999999</v>
      </c>
      <c r="G13" s="56" t="s">
        <v>45</v>
      </c>
      <c r="H13" s="62" t="str">
        <f>H5</f>
        <v>Sila Pilih</v>
      </c>
      <c r="I13" s="44">
        <v>2</v>
      </c>
      <c r="J13" s="47" t="str">
        <f t="shared" si="1"/>
        <v>1 /(2)/ 3 / 4 / NA</v>
      </c>
      <c r="K13" s="47"/>
      <c r="L13" s="47"/>
      <c r="M13" s="47"/>
      <c r="N13" s="47"/>
      <c r="O13" s="47"/>
      <c r="P13" s="65"/>
      <c r="Q13" s="65"/>
      <c r="R13" s="65"/>
    </row>
    <row r="14" spans="1:18" ht="15" x14ac:dyDescent="0.25">
      <c r="A14" s="30" t="s">
        <v>65</v>
      </c>
      <c r="B14" s="62">
        <v>2024110082</v>
      </c>
      <c r="C14" s="32">
        <v>0.50800000000000001</v>
      </c>
      <c r="D14" s="32">
        <v>11.85</v>
      </c>
      <c r="E14" s="32">
        <v>61.85</v>
      </c>
      <c r="F14" s="53">
        <f t="shared" si="0"/>
        <v>50</v>
      </c>
      <c r="G14" s="56" t="s">
        <v>45</v>
      </c>
      <c r="H14" s="62" t="str">
        <f>H5</f>
        <v>Sila Pilih</v>
      </c>
      <c r="I14" s="44">
        <v>3</v>
      </c>
      <c r="J14" s="47" t="str">
        <f t="shared" si="1"/>
        <v>1 / 2 /(3)/ 4 / NA</v>
      </c>
      <c r="K14" s="47"/>
      <c r="L14" s="47"/>
      <c r="M14" s="47"/>
      <c r="N14" s="47"/>
      <c r="O14" s="47"/>
      <c r="P14" s="65"/>
      <c r="Q14" s="65"/>
      <c r="R14" s="65"/>
    </row>
    <row r="15" spans="1:18" ht="15" x14ac:dyDescent="0.25">
      <c r="A15" s="30" t="s">
        <v>66</v>
      </c>
      <c r="B15" s="62">
        <v>2024110083</v>
      </c>
      <c r="C15" s="32">
        <v>0.50900000000000001</v>
      </c>
      <c r="D15" s="32">
        <v>11.851000000000001</v>
      </c>
      <c r="E15" s="32">
        <v>61.866999999999997</v>
      </c>
      <c r="F15" s="53">
        <f t="shared" si="0"/>
        <v>50.015999999999998</v>
      </c>
      <c r="G15" s="56" t="s">
        <v>45</v>
      </c>
      <c r="H15" s="62" t="str">
        <f>H5</f>
        <v>Sila Pilih</v>
      </c>
      <c r="I15" s="44">
        <v>1</v>
      </c>
      <c r="J15" s="47" t="str">
        <f t="shared" si="1"/>
        <v>(1)/ 2 / 3 / 4 / NA</v>
      </c>
      <c r="K15" s="47"/>
      <c r="L15" s="47"/>
      <c r="M15" s="47"/>
      <c r="N15" s="47"/>
      <c r="O15" s="47"/>
      <c r="P15" s="65"/>
      <c r="Q15" s="65"/>
      <c r="R15" s="65"/>
    </row>
    <row r="16" spans="1:18" ht="15" x14ac:dyDescent="0.25">
      <c r="A16" s="30" t="s">
        <v>67</v>
      </c>
      <c r="B16" s="62">
        <v>2024110084</v>
      </c>
      <c r="C16" s="32">
        <v>0.501</v>
      </c>
      <c r="D16" s="32">
        <v>11.835000000000001</v>
      </c>
      <c r="E16" s="32">
        <v>61.826000000000001</v>
      </c>
      <c r="F16" s="53">
        <f t="shared" si="0"/>
        <v>49.991</v>
      </c>
      <c r="G16" s="56" t="s">
        <v>45</v>
      </c>
      <c r="H16" s="62" t="str">
        <f>H5</f>
        <v>Sila Pilih</v>
      </c>
      <c r="I16" s="44">
        <v>2</v>
      </c>
      <c r="J16" s="47" t="str">
        <f t="shared" si="1"/>
        <v>1 /(2)/ 3 / 4 / NA</v>
      </c>
      <c r="K16" s="47"/>
      <c r="L16" s="47"/>
      <c r="M16" s="47"/>
      <c r="N16" s="47"/>
      <c r="O16" s="47"/>
      <c r="P16" s="65"/>
      <c r="Q16" s="65"/>
      <c r="R16" s="65"/>
    </row>
    <row r="17" spans="1:18" ht="15" x14ac:dyDescent="0.25">
      <c r="A17" s="30" t="s">
        <v>68</v>
      </c>
      <c r="B17" s="62">
        <v>2024110085</v>
      </c>
      <c r="C17" s="32">
        <v>0.503</v>
      </c>
      <c r="D17" s="32">
        <v>11.778</v>
      </c>
      <c r="E17" s="32">
        <v>61.875999999999998</v>
      </c>
      <c r="F17" s="53">
        <f t="shared" si="0"/>
        <v>50.097999999999999</v>
      </c>
      <c r="G17" s="56" t="s">
        <v>45</v>
      </c>
      <c r="H17" s="62" t="str">
        <f>H5</f>
        <v>Sila Pilih</v>
      </c>
      <c r="I17" s="44">
        <v>3</v>
      </c>
      <c r="J17" s="47" t="str">
        <f t="shared" si="1"/>
        <v>1 / 2 /(3)/ 4 / NA</v>
      </c>
      <c r="K17" s="47"/>
      <c r="L17" s="47"/>
      <c r="M17" s="47"/>
      <c r="N17" s="47"/>
      <c r="O17" s="47"/>
      <c r="P17" s="65"/>
      <c r="Q17" s="65"/>
      <c r="R17" s="65"/>
    </row>
    <row r="18" spans="1:18" x14ac:dyDescent="0.2">
      <c r="J18" s="47"/>
      <c r="K18" s="47"/>
      <c r="L18" s="47"/>
      <c r="M18" s="47"/>
      <c r="N18" s="47"/>
      <c r="O18" s="47"/>
      <c r="P18" s="65"/>
      <c r="Q18" s="65"/>
      <c r="R18" s="65"/>
    </row>
    <row r="19" spans="1:18" x14ac:dyDescent="0.2">
      <c r="A19" s="23" t="s">
        <v>77</v>
      </c>
      <c r="B19" s="31" t="s">
        <v>84</v>
      </c>
      <c r="J19" s="47"/>
      <c r="K19" s="47"/>
      <c r="L19" s="47"/>
      <c r="M19" s="47"/>
      <c r="N19" s="47"/>
      <c r="O19" s="47"/>
      <c r="P19" s="65"/>
      <c r="Q19" s="65"/>
      <c r="R19" s="65"/>
    </row>
    <row r="20" spans="1:18" x14ac:dyDescent="0.2">
      <c r="A20" s="23" t="s">
        <v>76</v>
      </c>
      <c r="B20" s="41">
        <v>271124</v>
      </c>
      <c r="J20" s="47"/>
      <c r="K20" s="47"/>
    </row>
    <row r="21" spans="1:18" x14ac:dyDescent="0.2">
      <c r="A21" s="23" t="s">
        <v>70</v>
      </c>
      <c r="B21" s="31" t="s">
        <v>85</v>
      </c>
      <c r="C21" s="36" t="s">
        <v>71</v>
      </c>
      <c r="J21" s="47"/>
      <c r="K21" s="47"/>
    </row>
    <row r="22" spans="1:18" ht="13.5" thickBot="1" x14ac:dyDescent="0.25">
      <c r="A22" t="s">
        <v>72</v>
      </c>
      <c r="B22" s="64" t="s">
        <v>86</v>
      </c>
      <c r="C22" s="49"/>
      <c r="D22" s="49"/>
      <c r="E22" s="49"/>
      <c r="F22" s="47"/>
      <c r="G22" s="48"/>
      <c r="H22" s="47"/>
      <c r="J22" s="47"/>
      <c r="K22" s="47"/>
    </row>
    <row r="23" spans="1:18" ht="15.75" thickBot="1" x14ac:dyDescent="0.3">
      <c r="A23" s="23" t="s">
        <v>46</v>
      </c>
      <c r="B23" s="24" t="s">
        <v>87</v>
      </c>
      <c r="C23" s="47"/>
      <c r="D23" s="47" t="b">
        <f>IF(B23="YA", TRUE)</f>
        <v>1</v>
      </c>
      <c r="E23" s="47"/>
      <c r="F23" s="57"/>
      <c r="G23" s="48"/>
      <c r="H23" s="47"/>
      <c r="I23" s="47"/>
      <c r="J23" s="47"/>
      <c r="K23" s="47"/>
    </row>
    <row r="24" spans="1:18" ht="15.75" thickBot="1" x14ac:dyDescent="0.3">
      <c r="A24" s="23" t="s">
        <v>47</v>
      </c>
      <c r="B24" s="24" t="s">
        <v>87</v>
      </c>
      <c r="C24" s="47"/>
      <c r="D24" s="47" t="b">
        <f>IF(B24="YA", TRUE)</f>
        <v>1</v>
      </c>
      <c r="E24" s="47"/>
      <c r="F24" s="57"/>
      <c r="G24" s="48"/>
      <c r="H24" s="47"/>
      <c r="I24" s="47"/>
    </row>
    <row r="25" spans="1:18" ht="15.75" thickBot="1" x14ac:dyDescent="0.3">
      <c r="A25" s="23" t="s">
        <v>48</v>
      </c>
      <c r="B25" s="24" t="s">
        <v>87</v>
      </c>
      <c r="C25" s="47"/>
      <c r="D25" s="47" t="b">
        <f>IF(B25="YA", TRUE)</f>
        <v>1</v>
      </c>
      <c r="E25" s="47"/>
      <c r="F25" s="57"/>
      <c r="G25" s="48"/>
      <c r="H25" s="47"/>
      <c r="I25" s="47"/>
    </row>
    <row r="26" spans="1:18" ht="14.25" customHeight="1" thickBot="1" x14ac:dyDescent="0.25">
      <c r="C26" s="47"/>
      <c r="D26" s="47"/>
      <c r="E26" s="47"/>
      <c r="F26" s="47"/>
      <c r="G26" s="48"/>
      <c r="H26" s="47"/>
      <c r="I26" s="47"/>
    </row>
    <row r="27" spans="1:18" ht="15.75" thickBot="1" x14ac:dyDescent="0.3">
      <c r="A27" s="23" t="s">
        <v>73</v>
      </c>
      <c r="B27" s="24" t="s">
        <v>88</v>
      </c>
      <c r="C27" s="49"/>
      <c r="D27" s="49"/>
      <c r="E27" s="49"/>
      <c r="F27" s="47"/>
      <c r="G27" s="48"/>
      <c r="H27" s="47"/>
      <c r="I27" s="47"/>
    </row>
    <row r="28" spans="1:18" s="47" customFormat="1" ht="15.75" thickBot="1" x14ac:dyDescent="0.3">
      <c r="A28" s="47" t="s">
        <v>75</v>
      </c>
      <c r="B28" s="59" t="s">
        <v>45</v>
      </c>
      <c r="C28" s="49" t="b">
        <f>IF(B28=1,TRUE)</f>
        <v>0</v>
      </c>
      <c r="D28" s="49"/>
      <c r="E28" s="49"/>
      <c r="F28" s="48"/>
      <c r="G28" s="48"/>
    </row>
    <row r="29" spans="1:18" ht="15.75" thickBot="1" x14ac:dyDescent="0.3">
      <c r="A29" t="s">
        <v>22</v>
      </c>
      <c r="B29" s="24" t="s">
        <v>89</v>
      </c>
      <c r="C29" s="49" t="b">
        <f>IF(B29="XP 205DR",TRUE)</f>
        <v>1</v>
      </c>
      <c r="D29" s="49" t="b">
        <f>IF(B29="MSA 225S-100-DA",TRUE)</f>
        <v>0</v>
      </c>
      <c r="E29" s="49" t="b">
        <f>IF(B29="MSE 225S-100-DU ",TRUE)</f>
        <v>0</v>
      </c>
      <c r="F29" s="47" t="b">
        <f>IF(B29="PG 603S",TRUE)</f>
        <v>0</v>
      </c>
      <c r="G29" s="48" t="b">
        <f>IF(B29="Lain-lain",TRUE)</f>
        <v>0</v>
      </c>
      <c r="H29" s="47"/>
      <c r="I29" s="47"/>
    </row>
    <row r="30" spans="1:18" x14ac:dyDescent="0.2">
      <c r="C30" s="49"/>
      <c r="D30" s="49"/>
      <c r="E30" s="49"/>
      <c r="F30" s="47"/>
      <c r="G30" s="48"/>
      <c r="H30" s="47"/>
      <c r="I30" s="47"/>
    </row>
    <row r="31" spans="1:18" x14ac:dyDescent="0.2">
      <c r="C31" s="49"/>
      <c r="D31" s="49"/>
      <c r="E31" s="49"/>
      <c r="F31" s="47"/>
      <c r="G31" s="48"/>
      <c r="H31" s="47"/>
      <c r="I31" s="47"/>
    </row>
    <row r="32" spans="1:18" ht="14.25" x14ac:dyDescent="0.2">
      <c r="C32" s="49"/>
      <c r="D32" s="49"/>
      <c r="E32" s="58"/>
      <c r="F32" s="47"/>
      <c r="G32" s="48"/>
      <c r="H32" s="47"/>
      <c r="I32" s="47"/>
    </row>
    <row r="33" spans="3:9" x14ac:dyDescent="0.2">
      <c r="C33" s="49"/>
      <c r="D33" s="49"/>
      <c r="E33" s="49"/>
      <c r="F33" s="47"/>
      <c r="G33" s="48"/>
      <c r="H33" s="47"/>
      <c r="I33" s="47"/>
    </row>
    <row r="34" spans="3:9" x14ac:dyDescent="0.2">
      <c r="C34" s="49"/>
      <c r="D34" s="49"/>
      <c r="E34" s="49"/>
      <c r="F34" s="47"/>
      <c r="G34" s="48"/>
      <c r="H34" s="47"/>
      <c r="I34" s="47"/>
    </row>
    <row r="35" spans="3:9" x14ac:dyDescent="0.2">
      <c r="C35" s="49"/>
      <c r="D35" s="49"/>
      <c r="E35" s="49"/>
      <c r="F35" s="47"/>
      <c r="G35" s="48"/>
      <c r="H35" s="47"/>
      <c r="I35" s="47"/>
    </row>
    <row r="36" spans="3:9" x14ac:dyDescent="0.2">
      <c r="C36" s="49"/>
      <c r="D36" s="49"/>
      <c r="E36" s="49"/>
      <c r="F36" s="47"/>
      <c r="G36" s="48"/>
      <c r="H36" s="47"/>
      <c r="I36" s="47"/>
    </row>
  </sheetData>
  <conditionalFormatting sqref="B2 D2:E2 B3:E17">
    <cfRule type="expression" dxfId="12" priority="54">
      <formula>LEN(B2)=0</formula>
    </cfRule>
  </conditionalFormatting>
  <conditionalFormatting sqref="B19:B22">
    <cfRule type="expression" dxfId="11" priority="44">
      <formula>LEN(B19)=0</formula>
    </cfRule>
  </conditionalFormatting>
  <conditionalFormatting sqref="B23:B25 F23:F25">
    <cfRule type="cellIs" dxfId="10" priority="35" operator="equal">
      <formula>"TIDAK"</formula>
    </cfRule>
    <cfRule type="cellIs" dxfId="9" priority="36" operator="equal">
      <formula>"ya"</formula>
    </cfRule>
    <cfRule type="cellIs" dxfId="8" priority="37" operator="equal">
      <formula>"Sila Pilih"</formula>
    </cfRule>
  </conditionalFormatting>
  <conditionalFormatting sqref="B27">
    <cfRule type="cellIs" dxfId="7" priority="48" operator="equal">
      <formula>"Sila Pilih"</formula>
    </cfRule>
  </conditionalFormatting>
  <conditionalFormatting sqref="B29">
    <cfRule type="cellIs" dxfId="6" priority="46" operator="equal">
      <formula>"Sila Pilih"</formula>
    </cfRule>
  </conditionalFormatting>
  <conditionalFormatting sqref="F2:F17">
    <cfRule type="cellIs" dxfId="5" priority="14" operator="equal">
      <formula>0</formula>
    </cfRule>
  </conditionalFormatting>
  <conditionalFormatting sqref="F5">
    <cfRule type="cellIs" priority="18" operator="equal">
      <formula>0</formula>
    </cfRule>
  </conditionalFormatting>
  <conditionalFormatting sqref="G6:G17">
    <cfRule type="cellIs" dxfId="4" priority="1" operator="equal">
      <formula>"Sila Pilih"</formula>
    </cfRule>
  </conditionalFormatting>
  <conditionalFormatting sqref="H2:H3">
    <cfRule type="expression" dxfId="3" priority="5">
      <formula>LEN(H2)=0</formula>
    </cfRule>
  </conditionalFormatting>
  <conditionalFormatting sqref="H2:H17">
    <cfRule type="cellIs" dxfId="2" priority="3" operator="equal">
      <formula>"Sila Pilih"</formula>
    </cfRule>
  </conditionalFormatting>
  <conditionalFormatting sqref="H6:H17">
    <cfRule type="expression" dxfId="1" priority="11">
      <formula>LEN(H6)=0</formula>
    </cfRule>
  </conditionalFormatting>
  <conditionalFormatting sqref="I6:I17">
    <cfRule type="cellIs" dxfId="0" priority="20" operator="equal">
      <formula>"Sila Pilih"</formula>
    </cfRule>
  </conditionalFormatting>
  <dataValidations count="5">
    <dataValidation type="list" allowBlank="1" showInputMessage="1" showErrorMessage="1" sqref="B27 H4:H5" xr:uid="{04F0A5AE-0448-4A04-9F76-CFBB4A024510}">
      <formula1>"Sila Pilih, T1, T2, T3, T4"</formula1>
    </dataValidation>
    <dataValidation type="list" allowBlank="1" showInputMessage="1" showErrorMessage="1" sqref="B28 I6:I17" xr:uid="{263620C9-1EE6-4ACD-8AD4-6A652221EEEA}">
      <formula1>"Sila Pilih, 1, 2, 3, 4, NA"</formula1>
    </dataValidation>
    <dataValidation type="list" allowBlank="1" showInputMessage="1" showErrorMessage="1" sqref="B29" xr:uid="{46D1D5E6-C29D-449B-892B-C832B6F0FBF9}">
      <formula1>"Sila Pilih, XP 205DR, MSA 225S-100-DA, PG 603S, MSE 225S-100-DU , Lain-lain"</formula1>
    </dataValidation>
    <dataValidation type="list" allowBlank="1" showInputMessage="1" showErrorMessage="1" sqref="B23:B25 F23:F25" xr:uid="{CB7666A4-4141-46ED-955D-EEB485C41400}">
      <formula1>"Sila Pilih, YA, TIDAK"</formula1>
    </dataValidation>
    <dataValidation type="list" allowBlank="1" showInputMessage="1" showErrorMessage="1" sqref="G6:G17" xr:uid="{414E0C26-9607-4E56-8402-5D2C30812F07}">
      <formula1>"Sila Pilih, KAPSUL KERAS, SERBUK,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FormTitan!B14</f>
        <v>2024110082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FormTitan!G14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271124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4.9900199600798407</v>
      </c>
      <c r="G12" s="113">
        <f>B12/F9</f>
        <v>4.9603174603174605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0.49900199600798401</v>
      </c>
      <c r="G13" s="113">
        <f>B13/F9</f>
        <v>0.49603174603174605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9.9800399201596814</v>
      </c>
      <c r="G14" s="113">
        <f>B14/F9</f>
        <v>9.9206349206349209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0.29940119760479039</v>
      </c>
      <c r="G15" s="113">
        <f>B15/F9</f>
        <v>0.29761904761904762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FormTitan!J14</f>
        <v>1 / 2 /(3)/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2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  IQBAL</v>
      </c>
      <c r="B29" s="148"/>
      <c r="C29" s="148"/>
      <c r="D29" s="149">
        <f>FormTitan!B20</f>
        <v>271124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10" zoomScaleNormal="100" workbookViewId="0">
      <selection activeCell="D26" sqref="D26:E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FormTitan!B15</f>
        <v>2024110083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FormTitan!G15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271124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4.9900199600798407</v>
      </c>
      <c r="G12" s="113">
        <f>B12/F9</f>
        <v>4.9603174603174605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0.49900199600798401</v>
      </c>
      <c r="G13" s="113">
        <f>B13/F9</f>
        <v>0.49603174603174605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9.9800399201596814</v>
      </c>
      <c r="G14" s="113">
        <f>B14/F9</f>
        <v>9.9206349206349209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0.29940119760479039</v>
      </c>
      <c r="G15" s="113">
        <f>B15/F9</f>
        <v>0.29761904761904762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FormTitan!J15</f>
        <v>(1)/ 2 / 3 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2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  IQBAL</v>
      </c>
      <c r="B29" s="148"/>
      <c r="C29" s="148"/>
      <c r="D29" s="149">
        <f>FormTitan!B20</f>
        <v>271124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7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FormTitan!B16</f>
        <v>2024110084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FormTitan!G16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271124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4.9900199600798407</v>
      </c>
      <c r="G12" s="113">
        <f>B12/F9</f>
        <v>4.9603174603174605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0.49900199600798401</v>
      </c>
      <c r="G13" s="113">
        <f>B13/F9</f>
        <v>0.49603174603174605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9.9800399201596814</v>
      </c>
      <c r="G14" s="113">
        <f>B14/F9</f>
        <v>9.9206349206349209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0.29940119760479039</v>
      </c>
      <c r="G15" s="113">
        <f>B15/F9</f>
        <v>0.29761904761904762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FormTitan!J16</f>
        <v>1 /(2)/ 3 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2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  IQBAL</v>
      </c>
      <c r="B29" s="148"/>
      <c r="C29" s="148"/>
      <c r="D29" s="149">
        <f>FormTitan!B20</f>
        <v>271124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10" zoomScaleNormal="100" workbookViewId="0">
      <selection activeCell="G22" sqref="G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FormTitan!B17</f>
        <v>2024110085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FormTitan!G17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271124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4.9900199600798407</v>
      </c>
      <c r="G12" s="113">
        <f>B12/F9</f>
        <v>4.9603174603174605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0.49900199600798401</v>
      </c>
      <c r="G13" s="113">
        <f>B13/F9</f>
        <v>0.49603174603174605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9.9800399201596814</v>
      </c>
      <c r="G14" s="113">
        <f>B14/F9</f>
        <v>9.9206349206349209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0.29940119760479039</v>
      </c>
      <c r="G15" s="113">
        <f>B15/F9</f>
        <v>0.29761904761904762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FormTitan!J17</f>
        <v>1 / 2 /(3)/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2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  IQBAL</v>
      </c>
      <c r="B29" s="148"/>
      <c r="C29" s="148"/>
      <c r="D29" s="149">
        <f>FormTitan!B20</f>
        <v>271124</v>
      </c>
      <c r="E29" s="150"/>
      <c r="F29" s="3"/>
      <c r="G29" s="151"/>
      <c r="H29" s="15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FormTitan!B6</f>
        <v>2024110015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FormTitan!G6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271124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4.9900199600798407</v>
      </c>
      <c r="G12" s="113">
        <f>B12/F9</f>
        <v>4.9603174603174605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0.49900199600798401</v>
      </c>
      <c r="G13" s="113">
        <f>B13/F9</f>
        <v>0.49603174603174605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9.9800399201596814</v>
      </c>
      <c r="G14" s="113">
        <f>B14/F9</f>
        <v>9.9206349206349209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0.29940119760479039</v>
      </c>
      <c r="G15" s="113">
        <f>B15/F9</f>
        <v>0.29761904761904762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FormTitan!J6</f>
        <v>(1)/ 2 / 3 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2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  IQBAL</v>
      </c>
      <c r="B29" s="148"/>
      <c r="C29" s="148"/>
      <c r="D29" s="149">
        <f>FormTitan!B20</f>
        <v>271124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FormTitan!B7</f>
        <v>2024110016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FormTitan!G7</f>
        <v>KAPSUL KERAS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271124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4.9900199600798407</v>
      </c>
      <c r="G12" s="113">
        <f>B12/F9</f>
        <v>4.9603174603174605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0.49900199600798401</v>
      </c>
      <c r="G13" s="113">
        <f>B13/F9</f>
        <v>0.49603174603174605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9.9800399201596814</v>
      </c>
      <c r="G14" s="113">
        <f>B14/F9</f>
        <v>9.9206349206349209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0.29940119760479039</v>
      </c>
      <c r="G15" s="113">
        <f>B15/F9</f>
        <v>0.29761904761904762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FormTitan!J7</f>
        <v>1 /(2)/ 3 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2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  IQBAL</v>
      </c>
      <c r="B29" s="148"/>
      <c r="C29" s="148"/>
      <c r="D29" s="149">
        <f>FormTitan!B20</f>
        <v>271124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1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FormTitan!B8</f>
        <v>2024110019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FormTitan!G8</f>
        <v>KAPSUL KERAS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271124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4.9900199600798407</v>
      </c>
      <c r="G12" s="113">
        <f>B12/F9</f>
        <v>4.9603174603174605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0.49900199600798401</v>
      </c>
      <c r="G13" s="113">
        <f>B13/F9</f>
        <v>0.49603174603174605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9.9800399201596814</v>
      </c>
      <c r="G14" s="113">
        <f>B14/F9</f>
        <v>9.9206349206349209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0.29940119760479039</v>
      </c>
      <c r="G15" s="113">
        <f>B15/F9</f>
        <v>0.29761904761904762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FormTitan!J8</f>
        <v>1 / 2 /(3)/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2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  IQBAL</v>
      </c>
      <c r="B29" s="148"/>
      <c r="C29" s="148"/>
      <c r="D29" s="149">
        <f>FormTitan!B20</f>
        <v>271124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7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FormTitan!B9</f>
        <v>2024110020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FormTitan!G9</f>
        <v>SERBUK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271124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4.9900199600798407</v>
      </c>
      <c r="G12" s="113">
        <f>B12/F9</f>
        <v>4.9603174603174605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0.49900199600798401</v>
      </c>
      <c r="G13" s="113">
        <f>B13/F9</f>
        <v>0.49603174603174605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9.9800399201596814</v>
      </c>
      <c r="G14" s="113">
        <f>B14/F9</f>
        <v>9.9206349206349209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0.29940119760479039</v>
      </c>
      <c r="G15" s="113">
        <f>B15/F9</f>
        <v>0.29761904761904762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FormTitan!J9</f>
        <v>1 / 2 / 3 / 4 /(NA)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2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  IQBAL</v>
      </c>
      <c r="B29" s="148"/>
      <c r="C29" s="148"/>
      <c r="D29" s="149">
        <f>FormTitan!B20</f>
        <v>271124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8" zoomScaleNormal="100" workbookViewId="0">
      <selection activeCell="H18" sqref="H1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FormTitan!B10</f>
        <v>2024110021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FormTitan!G10</f>
        <v>SERBUK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271124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4.9900199600798407</v>
      </c>
      <c r="G12" s="113">
        <f>B12/F9</f>
        <v>4.9603174603174605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0.49900199600798401</v>
      </c>
      <c r="G13" s="113">
        <f>B13/F9</f>
        <v>0.49603174603174605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9.9800399201596814</v>
      </c>
      <c r="G14" s="113">
        <f>B14/F9</f>
        <v>9.9206349206349209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0.29940119760479039</v>
      </c>
      <c r="G15" s="113">
        <f>B15/F9</f>
        <v>0.29761904761904762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FormTitan!J10</f>
        <v>1 / 2 / 3 / 4 /(NA)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2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  IQBAL</v>
      </c>
      <c r="B29" s="148"/>
      <c r="C29" s="148"/>
      <c r="D29" s="149">
        <f>FormTitan!B20</f>
        <v>271124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11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FormTitan!B11</f>
        <v>2024110022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FormTitan!G11</f>
        <v>SERBUK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271124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4.9900199600798407</v>
      </c>
      <c r="G12" s="113">
        <f>B12/F9</f>
        <v>4.9603174603174605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0.49900199600798401</v>
      </c>
      <c r="G13" s="113">
        <f>B13/F9</f>
        <v>0.49603174603174605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9.9800399201596814</v>
      </c>
      <c r="G14" s="113">
        <f>B14/F9</f>
        <v>9.9206349206349209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0.29940119760479039</v>
      </c>
      <c r="G15" s="113">
        <f>B15/F9</f>
        <v>0.29761904761904762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FormTitan!J11</f>
        <v>1 / 2 / 3 / 4 /(NA)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2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  IQBAL</v>
      </c>
      <c r="B29" s="148"/>
      <c r="C29" s="148"/>
      <c r="D29" s="149">
        <f>FormTitan!B20</f>
        <v>271124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FormTitan!B12</f>
        <v>2024110026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FormTitan!G12</f>
        <v>KAPSUL KERAS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271124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4.9900199600798407</v>
      </c>
      <c r="G12" s="113">
        <f>B12/F9</f>
        <v>4.9603174603174605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0.49900199600798401</v>
      </c>
      <c r="G13" s="113">
        <f>B13/F9</f>
        <v>0.49603174603174605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9.9800399201596814</v>
      </c>
      <c r="G14" s="113">
        <f>B14/F9</f>
        <v>9.9206349206349209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0.29940119760479039</v>
      </c>
      <c r="G15" s="113">
        <f>B15/F9</f>
        <v>0.29761904761904762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FormTitan!J12</f>
        <v>(1)/ 2 / 3 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2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  IQBAL</v>
      </c>
      <c r="B29" s="148"/>
      <c r="C29" s="148"/>
      <c r="D29" s="149">
        <f>FormTitan!B20</f>
        <v>271124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FormTitan!B13</f>
        <v>2024110081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FormTitan!G13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271124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271124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0.501</v>
      </c>
      <c r="G7" s="95">
        <f>FormTitan!F3</f>
        <v>49.992999999999995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0.501</v>
      </c>
      <c r="G8" s="95">
        <f>FormTitan!F4</f>
        <v>50.024000000000001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0.504</v>
      </c>
      <c r="G9" s="95">
        <f>FormTitan!F5</f>
        <v>50.070999999999998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4.9900199600798407</v>
      </c>
      <c r="G12" s="113">
        <f>B12/F9</f>
        <v>4.9603174603174605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0.49900199600798401</v>
      </c>
      <c r="G13" s="113">
        <f>B13/F9</f>
        <v>0.49603174603174605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9.9800399201596814</v>
      </c>
      <c r="G14" s="113">
        <f>B14/F9</f>
        <v>9.9206349206349209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0.29940119760479039</v>
      </c>
      <c r="G15" s="113">
        <f>B15/F9</f>
        <v>0.29761904761904762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FormTitan!J13</f>
        <v>1 /(2)/ 3 / 4 / NA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2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ASYIKIN   IQBAL</v>
      </c>
      <c r="B29" s="148"/>
      <c r="C29" s="148"/>
      <c r="D29" s="149">
        <f>FormTitan!B20</f>
        <v>271124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2024-04-22T02:26:22Z</cp:lastPrinted>
  <dcterms:created xsi:type="dcterms:W3CDTF">2024-04-02T02:54:16Z</dcterms:created>
  <dcterms:modified xsi:type="dcterms:W3CDTF">2024-11-28T07:27:23Z</dcterms:modified>
</cp:coreProperties>
</file>