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F:\Excel - Learn\excel-project-coffee-sales-main\"/>
    </mc:Choice>
  </mc:AlternateContent>
  <xr:revisionPtr revIDLastSave="0" documentId="13_ncr:1_{F624A949-0611-4C45-8E4A-1EFD7F0202D1}" xr6:coauthVersionLast="47" xr6:coauthVersionMax="47" xr10:uidLastSave="{00000000-0000-0000-0000-000000000000}"/>
  <bookViews>
    <workbookView xWindow="-107" yWindow="-107" windowWidth="20847" windowHeight="11820" tabRatio="656" xr2:uid="{00000000-000D-0000-FFFF-FFFF00000000}"/>
  </bookViews>
  <sheets>
    <sheet name="Dashboard" sheetId="21" r:id="rId1"/>
    <sheet name="Total_sales" sheetId="18" r:id="rId2"/>
    <sheet name="Country_Barchart" sheetId="19" r:id="rId3"/>
    <sheet name="Top_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9" l="1" a="1"/>
  <c r="E4" i="19" s="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N3" i="17" a="1"/>
  <c r="N3" i="17" s="1"/>
  <c r="N4" i="17" a="1"/>
  <c r="N4" i="17"/>
  <c r="N5" i="17" a="1"/>
  <c r="N5" i="17" s="1"/>
  <c r="N6" i="17" a="1"/>
  <c r="N6" i="17"/>
  <c r="N7" i="17" a="1"/>
  <c r="N7" i="17" s="1"/>
  <c r="N8" i="17" a="1"/>
  <c r="N8" i="17" s="1"/>
  <c r="N9" i="17" a="1"/>
  <c r="N9" i="17" s="1"/>
  <c r="N10" i="17" a="1"/>
  <c r="N10" i="17"/>
  <c r="N11" i="17" a="1"/>
  <c r="N11" i="17" s="1"/>
  <c r="N12" i="17" a="1"/>
  <c r="N12" i="17" s="1"/>
  <c r="N13" i="17" a="1"/>
  <c r="N13" i="17" s="1"/>
  <c r="N14" i="17" a="1"/>
  <c r="N14" i="17"/>
  <c r="N15" i="17" a="1"/>
  <c r="N15" i="17" s="1"/>
  <c r="N16" i="17" a="1"/>
  <c r="N16" i="17" s="1"/>
  <c r="N17" i="17" a="1"/>
  <c r="N17" i="17" s="1"/>
  <c r="N18" i="17" a="1"/>
  <c r="N18" i="17"/>
  <c r="N19" i="17" a="1"/>
  <c r="N19" i="17" s="1"/>
  <c r="N20" i="17" a="1"/>
  <c r="N20" i="17" s="1"/>
  <c r="N21" i="17" a="1"/>
  <c r="N21" i="17" s="1"/>
  <c r="N22" i="17" a="1"/>
  <c r="N22" i="17"/>
  <c r="N23" i="17" a="1"/>
  <c r="N23" i="17" s="1"/>
  <c r="N24" i="17" a="1"/>
  <c r="N24" i="17" s="1"/>
  <c r="N25" i="17" a="1"/>
  <c r="N25" i="17" s="1"/>
  <c r="N26" i="17" a="1"/>
  <c r="N26" i="17"/>
  <c r="N27" i="17" a="1"/>
  <c r="N27" i="17" s="1"/>
  <c r="N28" i="17" a="1"/>
  <c r="N28" i="17" s="1"/>
  <c r="N29" i="17" a="1"/>
  <c r="N29" i="17" s="1"/>
  <c r="N30" i="17" a="1"/>
  <c r="N30" i="17"/>
  <c r="N31" i="17" a="1"/>
  <c r="N31" i="17" s="1"/>
  <c r="N32" i="17" a="1"/>
  <c r="N32" i="17" s="1"/>
  <c r="N33" i="17" a="1"/>
  <c r="N33" i="17" s="1"/>
  <c r="N34" i="17" a="1"/>
  <c r="N34" i="17"/>
  <c r="N35" i="17" a="1"/>
  <c r="N35" i="17" s="1"/>
  <c r="N36" i="17" a="1"/>
  <c r="N36" i="17" s="1"/>
  <c r="N37" i="17" a="1"/>
  <c r="N37" i="17" s="1"/>
  <c r="N38" i="17" a="1"/>
  <c r="N38" i="17"/>
  <c r="N39" i="17" a="1"/>
  <c r="N39" i="17" s="1"/>
  <c r="N40" i="17" a="1"/>
  <c r="N40" i="17" s="1"/>
  <c r="N41" i="17" a="1"/>
  <c r="N41" i="17" s="1"/>
  <c r="N42" i="17" a="1"/>
  <c r="N42" i="17"/>
  <c r="N43" i="17" a="1"/>
  <c r="N43" i="17" s="1"/>
  <c r="N44" i="17" a="1"/>
  <c r="N44" i="17" s="1"/>
  <c r="N45" i="17" a="1"/>
  <c r="N45" i="17" s="1"/>
  <c r="N46" i="17" a="1"/>
  <c r="N46" i="17"/>
  <c r="N47" i="17" a="1"/>
  <c r="N47" i="17" s="1"/>
  <c r="N48" i="17" a="1"/>
  <c r="N48" i="17" s="1"/>
  <c r="N49" i="17" a="1"/>
  <c r="N49" i="17" s="1"/>
  <c r="N50" i="17" a="1"/>
  <c r="N50" i="17"/>
  <c r="N51" i="17" a="1"/>
  <c r="N51" i="17" s="1"/>
  <c r="N52" i="17" a="1"/>
  <c r="N52" i="17" s="1"/>
  <c r="N53" i="17" a="1"/>
  <c r="N53" i="17" s="1"/>
  <c r="N54" i="17" a="1"/>
  <c r="N54" i="17"/>
  <c r="N55" i="17" a="1"/>
  <c r="N55" i="17" s="1"/>
  <c r="N56" i="17" a="1"/>
  <c r="N56" i="17" s="1"/>
  <c r="N57" i="17" a="1"/>
  <c r="N57" i="17" s="1"/>
  <c r="N58" i="17" a="1"/>
  <c r="N58" i="17"/>
  <c r="N59" i="17" a="1"/>
  <c r="N59" i="17" s="1"/>
  <c r="N60" i="17" a="1"/>
  <c r="N60" i="17" s="1"/>
  <c r="N61" i="17" a="1"/>
  <c r="N61" i="17" s="1"/>
  <c r="N62" i="17" a="1"/>
  <c r="N62" i="17"/>
  <c r="N63" i="17" a="1"/>
  <c r="N63" i="17" s="1"/>
  <c r="N64" i="17" a="1"/>
  <c r="N64" i="17" s="1"/>
  <c r="N65" i="17" a="1"/>
  <c r="N65" i="17" s="1"/>
  <c r="N66" i="17" a="1"/>
  <c r="N66" i="17"/>
  <c r="N67" i="17" a="1"/>
  <c r="N67" i="17" s="1"/>
  <c r="N68" i="17" a="1"/>
  <c r="N68" i="17" s="1"/>
  <c r="N69" i="17" a="1"/>
  <c r="N69" i="17" s="1"/>
  <c r="N70" i="17" a="1"/>
  <c r="N70" i="17"/>
  <c r="N71" i="17" a="1"/>
  <c r="N71" i="17" s="1"/>
  <c r="N72" i="17" a="1"/>
  <c r="N72" i="17" s="1"/>
  <c r="N73" i="17" a="1"/>
  <c r="N73" i="17" s="1"/>
  <c r="N74" i="17" a="1"/>
  <c r="N74" i="17"/>
  <c r="N75" i="17" a="1"/>
  <c r="N75" i="17" s="1"/>
  <c r="N76" i="17" a="1"/>
  <c r="N76" i="17" s="1"/>
  <c r="N77" i="17" a="1"/>
  <c r="N77" i="17" s="1"/>
  <c r="N78" i="17" a="1"/>
  <c r="N78" i="17"/>
  <c r="N79" i="17" a="1"/>
  <c r="N79" i="17" s="1"/>
  <c r="N80" i="17" a="1"/>
  <c r="N80" i="17" s="1"/>
  <c r="N81" i="17" a="1"/>
  <c r="N81" i="17" s="1"/>
  <c r="N82" i="17" a="1"/>
  <c r="N82" i="17"/>
  <c r="N83" i="17" a="1"/>
  <c r="N83" i="17" s="1"/>
  <c r="N84" i="17" a="1"/>
  <c r="N84" i="17" s="1"/>
  <c r="N85" i="17" a="1"/>
  <c r="N85" i="17" s="1"/>
  <c r="N86" i="17" a="1"/>
  <c r="N86" i="17"/>
  <c r="N87" i="17" a="1"/>
  <c r="N87" i="17" s="1"/>
  <c r="N88" i="17" a="1"/>
  <c r="N88" i="17" s="1"/>
  <c r="N89" i="17" a="1"/>
  <c r="N89" i="17" s="1"/>
  <c r="N90" i="17" a="1"/>
  <c r="N90" i="17"/>
  <c r="N91" i="17" a="1"/>
  <c r="N91" i="17" s="1"/>
  <c r="N92" i="17" a="1"/>
  <c r="N92" i="17" s="1"/>
  <c r="N93" i="17" a="1"/>
  <c r="N93" i="17" s="1"/>
  <c r="N94" i="17" a="1"/>
  <c r="N94" i="17"/>
  <c r="N95" i="17" a="1"/>
  <c r="N95" i="17" s="1"/>
  <c r="N96" i="17" a="1"/>
  <c r="N96" i="17" s="1"/>
  <c r="N97" i="17" a="1"/>
  <c r="N97" i="17" s="1"/>
  <c r="N98" i="17" a="1"/>
  <c r="N98" i="17"/>
  <c r="N99" i="17" a="1"/>
  <c r="N99" i="17" s="1"/>
  <c r="N100" i="17" a="1"/>
  <c r="N100" i="17" s="1"/>
  <c r="N101" i="17" a="1"/>
  <c r="N101" i="17" s="1"/>
  <c r="N102" i="17" a="1"/>
  <c r="N102" i="17"/>
  <c r="N103" i="17" a="1"/>
  <c r="N103" i="17" s="1"/>
  <c r="N104" i="17" a="1"/>
  <c r="N104" i="17" s="1"/>
  <c r="N105" i="17" a="1"/>
  <c r="N105" i="17" s="1"/>
  <c r="N106" i="17" a="1"/>
  <c r="N106" i="17"/>
  <c r="N107" i="17" a="1"/>
  <c r="N107" i="17" s="1"/>
  <c r="N108" i="17" a="1"/>
  <c r="N108" i="17" s="1"/>
  <c r="N109" i="17" a="1"/>
  <c r="N109" i="17" s="1"/>
  <c r="N110" i="17" a="1"/>
  <c r="N110" i="17"/>
  <c r="N111" i="17" a="1"/>
  <c r="N111" i="17" s="1"/>
  <c r="N112" i="17" a="1"/>
  <c r="N112" i="17" s="1"/>
  <c r="N113" i="17" a="1"/>
  <c r="N113" i="17" s="1"/>
  <c r="N114" i="17" a="1"/>
  <c r="N114" i="17"/>
  <c r="N115" i="17" a="1"/>
  <c r="N115" i="17" s="1"/>
  <c r="N116" i="17" a="1"/>
  <c r="N116" i="17" s="1"/>
  <c r="N117" i="17" a="1"/>
  <c r="N117" i="17" s="1"/>
  <c r="N118" i="17" a="1"/>
  <c r="N118" i="17"/>
  <c r="N119" i="17" a="1"/>
  <c r="N119" i="17" s="1"/>
  <c r="N120" i="17" a="1"/>
  <c r="N120" i="17" s="1"/>
  <c r="N121" i="17" a="1"/>
  <c r="N121" i="17" s="1"/>
  <c r="N122" i="17" a="1"/>
  <c r="N122" i="17"/>
  <c r="N123" i="17" a="1"/>
  <c r="N123" i="17" s="1"/>
  <c r="N124" i="17" a="1"/>
  <c r="N124" i="17" s="1"/>
  <c r="N125" i="17" a="1"/>
  <c r="N125" i="17" s="1"/>
  <c r="N126" i="17" a="1"/>
  <c r="N126" i="17"/>
  <c r="N127" i="17" a="1"/>
  <c r="N127" i="17" s="1"/>
  <c r="N128" i="17" a="1"/>
  <c r="N128" i="17" s="1"/>
  <c r="N129" i="17" a="1"/>
  <c r="N129" i="17" s="1"/>
  <c r="N130" i="17" a="1"/>
  <c r="N130" i="17"/>
  <c r="N131" i="17" a="1"/>
  <c r="N131" i="17" s="1"/>
  <c r="N132" i="17" a="1"/>
  <c r="N132" i="17" s="1"/>
  <c r="N133" i="17" a="1"/>
  <c r="N133" i="17" s="1"/>
  <c r="N134" i="17" a="1"/>
  <c r="N134" i="17"/>
  <c r="N135" i="17" a="1"/>
  <c r="N135" i="17" s="1"/>
  <c r="N136" i="17" a="1"/>
  <c r="N136" i="17" s="1"/>
  <c r="N137" i="17" a="1"/>
  <c r="N137" i="17" s="1"/>
  <c r="N138" i="17" a="1"/>
  <c r="N138" i="17"/>
  <c r="N139" i="17" a="1"/>
  <c r="N139" i="17" s="1"/>
  <c r="N140" i="17" a="1"/>
  <c r="N140" i="17" s="1"/>
  <c r="N141" i="17" a="1"/>
  <c r="N141" i="17" s="1"/>
  <c r="N142" i="17" a="1"/>
  <c r="N142" i="17"/>
  <c r="N143" i="17" a="1"/>
  <c r="N143" i="17" s="1"/>
  <c r="N144" i="17" a="1"/>
  <c r="N144" i="17" s="1"/>
  <c r="N145" i="17" a="1"/>
  <c r="N145" i="17" s="1"/>
  <c r="N146" i="17" a="1"/>
  <c r="N146" i="17"/>
  <c r="N147" i="17" a="1"/>
  <c r="N147" i="17" s="1"/>
  <c r="N148" i="17" a="1"/>
  <c r="N148" i="17" s="1"/>
  <c r="N149" i="17" a="1"/>
  <c r="N149" i="17" s="1"/>
  <c r="N150" i="17" a="1"/>
  <c r="N150" i="17"/>
  <c r="N151" i="17" a="1"/>
  <c r="N151" i="17" s="1"/>
  <c r="N152" i="17" a="1"/>
  <c r="N152" i="17" s="1"/>
  <c r="N153" i="17" a="1"/>
  <c r="N153" i="17" s="1"/>
  <c r="N154" i="17" a="1"/>
  <c r="N154" i="17"/>
  <c r="N155" i="17" a="1"/>
  <c r="N155" i="17" s="1"/>
  <c r="N156" i="17" a="1"/>
  <c r="N156" i="17" s="1"/>
  <c r="N157" i="17" a="1"/>
  <c r="N157" i="17" s="1"/>
  <c r="N158" i="17" a="1"/>
  <c r="N158" i="17"/>
  <c r="N159" i="17" a="1"/>
  <c r="N159" i="17" s="1"/>
  <c r="N160" i="17" a="1"/>
  <c r="N160" i="17" s="1"/>
  <c r="N161" i="17" a="1"/>
  <c r="N161" i="17" s="1"/>
  <c r="N162" i="17" a="1"/>
  <c r="N162" i="17"/>
  <c r="N163" i="17" a="1"/>
  <c r="N163" i="17" s="1"/>
  <c r="N164" i="17" a="1"/>
  <c r="N164" i="17" s="1"/>
  <c r="N165" i="17" a="1"/>
  <c r="N165" i="17" s="1"/>
  <c r="N166" i="17" a="1"/>
  <c r="N166" i="17" s="1"/>
  <c r="N167" i="17" a="1"/>
  <c r="N167" i="17" s="1"/>
  <c r="N168" i="17" a="1"/>
  <c r="N168" i="17" s="1"/>
  <c r="N169" i="17" a="1"/>
  <c r="N169" i="17" s="1"/>
  <c r="N170" i="17" a="1"/>
  <c r="N170" i="17"/>
  <c r="N171" i="17" a="1"/>
  <c r="N171" i="17" s="1"/>
  <c r="N172" i="17" a="1"/>
  <c r="N172" i="17" s="1"/>
  <c r="N173" i="17" a="1"/>
  <c r="N173" i="17" s="1"/>
  <c r="N174" i="17" a="1"/>
  <c r="N174" i="17" s="1"/>
  <c r="N175" i="17" a="1"/>
  <c r="N175" i="17"/>
  <c r="N176" i="17" a="1"/>
  <c r="N176" i="17" s="1"/>
  <c r="N177" i="17" a="1"/>
  <c r="N177" i="17" s="1"/>
  <c r="N178" i="17" a="1"/>
  <c r="N178" i="17" s="1"/>
  <c r="N179" i="17" a="1"/>
  <c r="N179" i="17"/>
  <c r="N180" i="17" a="1"/>
  <c r="N180" i="17" s="1"/>
  <c r="N181" i="17" a="1"/>
  <c r="N181" i="17" s="1"/>
  <c r="N182" i="17" a="1"/>
  <c r="N182" i="17" s="1"/>
  <c r="N183" i="17" a="1"/>
  <c r="N183" i="17"/>
  <c r="N184" i="17" a="1"/>
  <c r="N184" i="17" s="1"/>
  <c r="N185" i="17" a="1"/>
  <c r="N185" i="17" s="1"/>
  <c r="N186" i="17" a="1"/>
  <c r="N186" i="17" s="1"/>
  <c r="N187" i="17" a="1"/>
  <c r="N187" i="17"/>
  <c r="N188" i="17" a="1"/>
  <c r="N188" i="17" s="1"/>
  <c r="N189" i="17" a="1"/>
  <c r="N189" i="17" s="1"/>
  <c r="N190" i="17" a="1"/>
  <c r="N190" i="17" s="1"/>
  <c r="N191" i="17" a="1"/>
  <c r="N191" i="17"/>
  <c r="N192" i="17" a="1"/>
  <c r="N192" i="17" s="1"/>
  <c r="N193" i="17" a="1"/>
  <c r="N193" i="17" s="1"/>
  <c r="N194" i="17" a="1"/>
  <c r="N194" i="17" s="1"/>
  <c r="N195" i="17" a="1"/>
  <c r="N195" i="17" s="1"/>
  <c r="N196" i="17" a="1"/>
  <c r="N196" i="17" s="1"/>
  <c r="N197" i="17" a="1"/>
  <c r="N197" i="17" s="1"/>
  <c r="N198" i="17" a="1"/>
  <c r="N198" i="17" s="1"/>
  <c r="N199" i="17" a="1"/>
  <c r="N199" i="17"/>
  <c r="N200" i="17" a="1"/>
  <c r="N200" i="17" s="1"/>
  <c r="N201" i="17" a="1"/>
  <c r="N201" i="17" s="1"/>
  <c r="N202" i="17" a="1"/>
  <c r="N202" i="17" s="1"/>
  <c r="N203" i="17" a="1"/>
  <c r="N203" i="17" s="1"/>
  <c r="N204" i="17" a="1"/>
  <c r="N204" i="17" s="1"/>
  <c r="N205" i="17" a="1"/>
  <c r="N205" i="17" s="1"/>
  <c r="N206" i="17" a="1"/>
  <c r="N206" i="17" s="1"/>
  <c r="N207" i="17" a="1"/>
  <c r="N207" i="17"/>
  <c r="N208" i="17" a="1"/>
  <c r="N208" i="17" s="1"/>
  <c r="N209" i="17" a="1"/>
  <c r="N209" i="17" s="1"/>
  <c r="N210" i="17" a="1"/>
  <c r="N210" i="17" s="1"/>
  <c r="N211" i="17" a="1"/>
  <c r="N211" i="17"/>
  <c r="N212" i="17" a="1"/>
  <c r="N212" i="17" s="1"/>
  <c r="N213" i="17" a="1"/>
  <c r="N213" i="17" s="1"/>
  <c r="N214" i="17" a="1"/>
  <c r="N214" i="17" s="1"/>
  <c r="N215" i="17" a="1"/>
  <c r="N215" i="17"/>
  <c r="N216" i="17" a="1"/>
  <c r="N216" i="17" s="1"/>
  <c r="N217" i="17" a="1"/>
  <c r="N217" i="17" s="1"/>
  <c r="N218" i="17" a="1"/>
  <c r="N218" i="17" s="1"/>
  <c r="N219" i="17" a="1"/>
  <c r="N219" i="17" s="1"/>
  <c r="N220" i="17" a="1"/>
  <c r="N220" i="17" s="1"/>
  <c r="N221" i="17" a="1"/>
  <c r="N221" i="17" s="1"/>
  <c r="N222" i="17" a="1"/>
  <c r="N222" i="17" s="1"/>
  <c r="N223" i="17" a="1"/>
  <c r="N223" i="17"/>
  <c r="N224" i="17" a="1"/>
  <c r="N224" i="17" s="1"/>
  <c r="N225" i="17" a="1"/>
  <c r="N225" i="17" s="1"/>
  <c r="N226" i="17" a="1"/>
  <c r="N226" i="17" s="1"/>
  <c r="N227" i="17" a="1"/>
  <c r="N227" i="17" s="1"/>
  <c r="N228" i="17" a="1"/>
  <c r="N228" i="17" s="1"/>
  <c r="N229" i="17" a="1"/>
  <c r="N229" i="17" s="1"/>
  <c r="N230" i="17" a="1"/>
  <c r="N230" i="17" s="1"/>
  <c r="N231" i="17" a="1"/>
  <c r="N231" i="17"/>
  <c r="N232" i="17" a="1"/>
  <c r="N232" i="17" s="1"/>
  <c r="N233" i="17" a="1"/>
  <c r="N233" i="17" s="1"/>
  <c r="N234" i="17" a="1"/>
  <c r="N234" i="17" s="1"/>
  <c r="N235" i="17" a="1"/>
  <c r="N235" i="17" s="1"/>
  <c r="N236" i="17" a="1"/>
  <c r="N236" i="17" s="1"/>
  <c r="N237" i="17" a="1"/>
  <c r="N237" i="17" s="1"/>
  <c r="N238" i="17" a="1"/>
  <c r="N238" i="17" s="1"/>
  <c r="N239" i="17" a="1"/>
  <c r="N239" i="17"/>
  <c r="N240" i="17" a="1"/>
  <c r="N240" i="17" s="1"/>
  <c r="N241" i="17" a="1"/>
  <c r="N241" i="17" s="1"/>
  <c r="N242" i="17" a="1"/>
  <c r="N242" i="17" s="1"/>
  <c r="N243" i="17" a="1"/>
  <c r="N243" i="17"/>
  <c r="N244" i="17" a="1"/>
  <c r="N244" i="17" s="1"/>
  <c r="N245" i="17" a="1"/>
  <c r="N245" i="17" s="1"/>
  <c r="N246" i="17" a="1"/>
  <c r="N246" i="17" s="1"/>
  <c r="N247" i="17" a="1"/>
  <c r="N247" i="17"/>
  <c r="N248" i="17" a="1"/>
  <c r="N248" i="17" s="1"/>
  <c r="N249" i="17" a="1"/>
  <c r="N249" i="17" s="1"/>
  <c r="N250" i="17" a="1"/>
  <c r="N250" i="17" s="1"/>
  <c r="N251" i="17" a="1"/>
  <c r="N251" i="17"/>
  <c r="N252" i="17" a="1"/>
  <c r="N252" i="17" s="1"/>
  <c r="N253" i="17" a="1"/>
  <c r="N253" i="17" s="1"/>
  <c r="N254" i="17" a="1"/>
  <c r="N254" i="17" s="1"/>
  <c r="N255" i="17" a="1"/>
  <c r="N255" i="17"/>
  <c r="N256" i="17" a="1"/>
  <c r="N256" i="17" s="1"/>
  <c r="N257" i="17" a="1"/>
  <c r="N257" i="17" s="1"/>
  <c r="N258" i="17" a="1"/>
  <c r="N258" i="17" s="1"/>
  <c r="N259" i="17" a="1"/>
  <c r="N259" i="17" s="1"/>
  <c r="N260" i="17" a="1"/>
  <c r="N260" i="17" s="1"/>
  <c r="N261" i="17" a="1"/>
  <c r="N261" i="17" s="1"/>
  <c r="N262" i="17" a="1"/>
  <c r="N262" i="17" s="1"/>
  <c r="N263" i="17" a="1"/>
  <c r="N263" i="17"/>
  <c r="N264" i="17" a="1"/>
  <c r="N264" i="17" s="1"/>
  <c r="N265" i="17" a="1"/>
  <c r="N265" i="17" s="1"/>
  <c r="N266" i="17" a="1"/>
  <c r="N266" i="17" s="1"/>
  <c r="N267" i="17" a="1"/>
  <c r="N267" i="17" s="1"/>
  <c r="N268" i="17" a="1"/>
  <c r="N268" i="17" s="1"/>
  <c r="N269" i="17" a="1"/>
  <c r="N269" i="17" s="1"/>
  <c r="N270" i="17" a="1"/>
  <c r="N270" i="17" s="1"/>
  <c r="N271" i="17" a="1"/>
  <c r="N271" i="17"/>
  <c r="N272" i="17" a="1"/>
  <c r="N272" i="17" s="1"/>
  <c r="N273" i="17" a="1"/>
  <c r="N273" i="17" s="1"/>
  <c r="N274" i="17" a="1"/>
  <c r="N274" i="17" s="1"/>
  <c r="N275" i="17" a="1"/>
  <c r="N275" i="17"/>
  <c r="N276" i="17" a="1"/>
  <c r="N276" i="17" s="1"/>
  <c r="N277" i="17" a="1"/>
  <c r="N277" i="17" s="1"/>
  <c r="N278" i="17" a="1"/>
  <c r="N278" i="17" s="1"/>
  <c r="N279" i="17" a="1"/>
  <c r="N279" i="17"/>
  <c r="N280" i="17" a="1"/>
  <c r="N280" i="17" s="1"/>
  <c r="N281" i="17" a="1"/>
  <c r="N281" i="17" s="1"/>
  <c r="N282" i="17" a="1"/>
  <c r="N282" i="17" s="1"/>
  <c r="N283" i="17" a="1"/>
  <c r="N283" i="17"/>
  <c r="N284" i="17" a="1"/>
  <c r="N284" i="17" s="1"/>
  <c r="N285" i="17" a="1"/>
  <c r="N285" i="17" s="1"/>
  <c r="N286" i="17" a="1"/>
  <c r="N286" i="17" s="1"/>
  <c r="N287" i="17" a="1"/>
  <c r="N287" i="17"/>
  <c r="N288" i="17" a="1"/>
  <c r="N288" i="17" s="1"/>
  <c r="N289" i="17" a="1"/>
  <c r="N289" i="17" s="1"/>
  <c r="N290" i="17" a="1"/>
  <c r="N290" i="17" s="1"/>
  <c r="N291" i="17" a="1"/>
  <c r="N291" i="17" s="1"/>
  <c r="N292" i="17" a="1"/>
  <c r="N292" i="17" s="1"/>
  <c r="N293" i="17" a="1"/>
  <c r="N293" i="17" s="1"/>
  <c r="N294" i="17" a="1"/>
  <c r="N294" i="17" s="1"/>
  <c r="N295" i="17" a="1"/>
  <c r="N295" i="17"/>
  <c r="N296" i="17" a="1"/>
  <c r="N296" i="17" s="1"/>
  <c r="N297" i="17" a="1"/>
  <c r="N297" i="17" s="1"/>
  <c r="N298" i="17" a="1"/>
  <c r="N298" i="17" s="1"/>
  <c r="N299" i="17" a="1"/>
  <c r="N299" i="17"/>
  <c r="N300" i="17" a="1"/>
  <c r="N300" i="17" s="1"/>
  <c r="N301" i="17" a="1"/>
  <c r="N301" i="17" s="1"/>
  <c r="N302" i="17" a="1"/>
  <c r="N302" i="17" s="1"/>
  <c r="N303" i="17" a="1"/>
  <c r="N303" i="17" s="1"/>
  <c r="N304" i="17" a="1"/>
  <c r="N304" i="17" s="1"/>
  <c r="N305" i="17" a="1"/>
  <c r="N305" i="17" s="1"/>
  <c r="N306" i="17" a="1"/>
  <c r="N306" i="17" s="1"/>
  <c r="N307" i="17" a="1"/>
  <c r="N307" i="17" s="1"/>
  <c r="N308" i="17" a="1"/>
  <c r="N308" i="17" s="1"/>
  <c r="N309" i="17" a="1"/>
  <c r="N309" i="17" s="1"/>
  <c r="N310" i="17" a="1"/>
  <c r="N310" i="17" s="1"/>
  <c r="N311" i="17" a="1"/>
  <c r="N311" i="17" s="1"/>
  <c r="N312" i="17" a="1"/>
  <c r="N312" i="17" s="1"/>
  <c r="N313" i="17" a="1"/>
  <c r="N313" i="17" s="1"/>
  <c r="N314" i="17" a="1"/>
  <c r="N314" i="17" s="1"/>
  <c r="N315" i="17" a="1"/>
  <c r="N315" i="17" s="1"/>
  <c r="N316" i="17" a="1"/>
  <c r="N316" i="17" s="1"/>
  <c r="N317" i="17" a="1"/>
  <c r="N317" i="17" s="1"/>
  <c r="N318" i="17" a="1"/>
  <c r="N318" i="17" s="1"/>
  <c r="N319" i="17" a="1"/>
  <c r="N319" i="17" s="1"/>
  <c r="N320" i="17" a="1"/>
  <c r="N320" i="17" s="1"/>
  <c r="N321" i="17" a="1"/>
  <c r="N321" i="17" s="1"/>
  <c r="N322" i="17" a="1"/>
  <c r="N322" i="17" s="1"/>
  <c r="N323" i="17" a="1"/>
  <c r="N323" i="17" s="1"/>
  <c r="N324" i="17" a="1"/>
  <c r="N324" i="17" s="1"/>
  <c r="N325" i="17" a="1"/>
  <c r="N325" i="17" s="1"/>
  <c r="N326" i="17" a="1"/>
  <c r="N326" i="17" s="1"/>
  <c r="N327" i="17" a="1"/>
  <c r="N327" i="17" s="1"/>
  <c r="N328" i="17" a="1"/>
  <c r="N328" i="17" s="1"/>
  <c r="N329" i="17" a="1"/>
  <c r="N329" i="17" s="1"/>
  <c r="N330" i="17" a="1"/>
  <c r="N330" i="17" s="1"/>
  <c r="N331" i="17" a="1"/>
  <c r="N331" i="17" s="1"/>
  <c r="N332" i="17" a="1"/>
  <c r="N332" i="17" s="1"/>
  <c r="N333" i="17" a="1"/>
  <c r="N333" i="17" s="1"/>
  <c r="N334" i="17" a="1"/>
  <c r="N334" i="17" s="1"/>
  <c r="N335" i="17" a="1"/>
  <c r="N335" i="17" s="1"/>
  <c r="N336" i="17" a="1"/>
  <c r="N336" i="17" s="1"/>
  <c r="N337" i="17" a="1"/>
  <c r="N337" i="17" s="1"/>
  <c r="N338" i="17" a="1"/>
  <c r="N338" i="17" s="1"/>
  <c r="N339" i="17" a="1"/>
  <c r="N339" i="17" s="1"/>
  <c r="N340" i="17" a="1"/>
  <c r="N340" i="17" s="1"/>
  <c r="N341" i="17" a="1"/>
  <c r="N341" i="17" s="1"/>
  <c r="N342" i="17" a="1"/>
  <c r="N342" i="17" s="1"/>
  <c r="N343" i="17" a="1"/>
  <c r="N343" i="17" s="1"/>
  <c r="N344" i="17" a="1"/>
  <c r="N344" i="17" s="1"/>
  <c r="N345" i="17" a="1"/>
  <c r="N345" i="17" s="1"/>
  <c r="N346" i="17" a="1"/>
  <c r="N346" i="17" s="1"/>
  <c r="N347" i="17" a="1"/>
  <c r="N347" i="17" s="1"/>
  <c r="N348" i="17" a="1"/>
  <c r="N348" i="17" s="1"/>
  <c r="N349" i="17" a="1"/>
  <c r="N349" i="17" s="1"/>
  <c r="N350" i="17" a="1"/>
  <c r="N350" i="17" s="1"/>
  <c r="N351" i="17" a="1"/>
  <c r="N351" i="17" s="1"/>
  <c r="N352" i="17" a="1"/>
  <c r="N352" i="17" s="1"/>
  <c r="N353" i="17" a="1"/>
  <c r="N353" i="17" s="1"/>
  <c r="N354" i="17" a="1"/>
  <c r="N354" i="17" s="1"/>
  <c r="N355" i="17" a="1"/>
  <c r="N355" i="17" s="1"/>
  <c r="N356" i="17" a="1"/>
  <c r="N356" i="17" s="1"/>
  <c r="N357" i="17" a="1"/>
  <c r="N357" i="17" s="1"/>
  <c r="N358" i="17" a="1"/>
  <c r="N358" i="17" s="1"/>
  <c r="N359" i="17" a="1"/>
  <c r="N359" i="17" s="1"/>
  <c r="N360" i="17" a="1"/>
  <c r="N360" i="17" s="1"/>
  <c r="N361" i="17" a="1"/>
  <c r="N361" i="17" s="1"/>
  <c r="N362" i="17" a="1"/>
  <c r="N362" i="17" s="1"/>
  <c r="N363" i="17" a="1"/>
  <c r="N363" i="17" s="1"/>
  <c r="N364" i="17" a="1"/>
  <c r="N364" i="17" s="1"/>
  <c r="N365" i="17" a="1"/>
  <c r="N365" i="17" s="1"/>
  <c r="N366" i="17" a="1"/>
  <c r="N366" i="17" s="1"/>
  <c r="N367" i="17" a="1"/>
  <c r="N367" i="17" s="1"/>
  <c r="N368" i="17" a="1"/>
  <c r="N368" i="17" s="1"/>
  <c r="N369" i="17" a="1"/>
  <c r="N369" i="17" s="1"/>
  <c r="N370" i="17" a="1"/>
  <c r="N370" i="17" s="1"/>
  <c r="N371" i="17" a="1"/>
  <c r="N371" i="17" s="1"/>
  <c r="N372" i="17" a="1"/>
  <c r="N372" i="17" s="1"/>
  <c r="N373" i="17" a="1"/>
  <c r="N373" i="17" s="1"/>
  <c r="N374" i="17" a="1"/>
  <c r="N374" i="17" s="1"/>
  <c r="N375" i="17" a="1"/>
  <c r="N375" i="17" s="1"/>
  <c r="N376" i="17" a="1"/>
  <c r="N376" i="17" s="1"/>
  <c r="N377" i="17" a="1"/>
  <c r="N377" i="17" s="1"/>
  <c r="N378" i="17" a="1"/>
  <c r="N378" i="17" s="1"/>
  <c r="N379" i="17" a="1"/>
  <c r="N379" i="17" s="1"/>
  <c r="N380" i="17" a="1"/>
  <c r="N380" i="17" s="1"/>
  <c r="N381" i="17" a="1"/>
  <c r="N381" i="17" s="1"/>
  <c r="N382" i="17" a="1"/>
  <c r="N382" i="17" s="1"/>
  <c r="N383" i="17" a="1"/>
  <c r="N383" i="17" s="1"/>
  <c r="N384" i="17" a="1"/>
  <c r="N384" i="17" s="1"/>
  <c r="N385" i="17" a="1"/>
  <c r="N385" i="17" s="1"/>
  <c r="N386" i="17" a="1"/>
  <c r="N386" i="17" s="1"/>
  <c r="N387" i="17" a="1"/>
  <c r="N387" i="17" s="1"/>
  <c r="N388" i="17" a="1"/>
  <c r="N388" i="17" s="1"/>
  <c r="N389" i="17" a="1"/>
  <c r="N389" i="17" s="1"/>
  <c r="N390" i="17" a="1"/>
  <c r="N390" i="17" s="1"/>
  <c r="N391" i="17" a="1"/>
  <c r="N391" i="17" s="1"/>
  <c r="N392" i="17" a="1"/>
  <c r="N392" i="17" s="1"/>
  <c r="N393" i="17" a="1"/>
  <c r="N393" i="17" s="1"/>
  <c r="N394" i="17" a="1"/>
  <c r="N394" i="17" s="1"/>
  <c r="N395" i="17" a="1"/>
  <c r="N395" i="17" s="1"/>
  <c r="N396" i="17" a="1"/>
  <c r="N396" i="17" s="1"/>
  <c r="N397" i="17" a="1"/>
  <c r="N397" i="17" s="1"/>
  <c r="N398" i="17" a="1"/>
  <c r="N398" i="17" s="1"/>
  <c r="N399" i="17" a="1"/>
  <c r="N399" i="17" s="1"/>
  <c r="N400" i="17" a="1"/>
  <c r="N400" i="17" s="1"/>
  <c r="N401" i="17" a="1"/>
  <c r="N401" i="17" s="1"/>
  <c r="N402" i="17" a="1"/>
  <c r="N402" i="17" s="1"/>
  <c r="N403" i="17" a="1"/>
  <c r="N403" i="17" s="1"/>
  <c r="N404" i="17" a="1"/>
  <c r="N404" i="17" s="1"/>
  <c r="N405" i="17" a="1"/>
  <c r="N405" i="17" s="1"/>
  <c r="N406" i="17" a="1"/>
  <c r="N406" i="17" s="1"/>
  <c r="N407" i="17" a="1"/>
  <c r="N407" i="17" s="1"/>
  <c r="N408" i="17" a="1"/>
  <c r="N408" i="17" s="1"/>
  <c r="N409" i="17" a="1"/>
  <c r="N409" i="17" s="1"/>
  <c r="N410" i="17" a="1"/>
  <c r="N410" i="17" s="1"/>
  <c r="N411" i="17" a="1"/>
  <c r="N411" i="17" s="1"/>
  <c r="N412" i="17" a="1"/>
  <c r="N412" i="17" s="1"/>
  <c r="N413" i="17" a="1"/>
  <c r="N413" i="17" s="1"/>
  <c r="N414" i="17" a="1"/>
  <c r="N414" i="17" s="1"/>
  <c r="N415" i="17" a="1"/>
  <c r="N415" i="17" s="1"/>
  <c r="N416" i="17" a="1"/>
  <c r="N416" i="17" s="1"/>
  <c r="N417" i="17" a="1"/>
  <c r="N417" i="17" s="1"/>
  <c r="N418" i="17" a="1"/>
  <c r="N418" i="17" s="1"/>
  <c r="N419" i="17" a="1"/>
  <c r="N419" i="17" s="1"/>
  <c r="N420" i="17" a="1"/>
  <c r="N420" i="17" s="1"/>
  <c r="N421" i="17" a="1"/>
  <c r="N421" i="17" s="1"/>
  <c r="N422" i="17" a="1"/>
  <c r="N422" i="17" s="1"/>
  <c r="N423" i="17" a="1"/>
  <c r="N423" i="17" s="1"/>
  <c r="N424" i="17" a="1"/>
  <c r="N424" i="17" s="1"/>
  <c r="N425" i="17" a="1"/>
  <c r="N425" i="17" s="1"/>
  <c r="N426" i="17" a="1"/>
  <c r="N426" i="17" s="1"/>
  <c r="N427" i="17" a="1"/>
  <c r="N427" i="17" s="1"/>
  <c r="N428" i="17" a="1"/>
  <c r="N428" i="17" s="1"/>
  <c r="N429" i="17" a="1"/>
  <c r="N429" i="17"/>
  <c r="N430" i="17" a="1"/>
  <c r="N430" i="17" s="1"/>
  <c r="N431" i="17" a="1"/>
  <c r="N431" i="17"/>
  <c r="N432" i="17" a="1"/>
  <c r="N432" i="17" s="1"/>
  <c r="N433" i="17" a="1"/>
  <c r="N433" i="17" s="1"/>
  <c r="N434" i="17" a="1"/>
  <c r="N434" i="17" s="1"/>
  <c r="N435" i="17" a="1"/>
  <c r="N435" i="17" s="1"/>
  <c r="N436" i="17" a="1"/>
  <c r="N436" i="17" s="1"/>
  <c r="N437" i="17" a="1"/>
  <c r="N437" i="17"/>
  <c r="N438" i="17" a="1"/>
  <c r="N438" i="17" s="1"/>
  <c r="N439" i="17" a="1"/>
  <c r="N439" i="17"/>
  <c r="N440" i="17" a="1"/>
  <c r="N440" i="17" s="1"/>
  <c r="N441" i="17" a="1"/>
  <c r="N441" i="17" s="1"/>
  <c r="N442" i="17" a="1"/>
  <c r="N442" i="17" s="1"/>
  <c r="N443" i="17" a="1"/>
  <c r="N443" i="17" s="1"/>
  <c r="N444" i="17" a="1"/>
  <c r="N444" i="17" s="1"/>
  <c r="N445" i="17" a="1"/>
  <c r="N445" i="17"/>
  <c r="N446" i="17" a="1"/>
  <c r="N446" i="17" s="1"/>
  <c r="N447" i="17" a="1"/>
  <c r="N447" i="17"/>
  <c r="N448" i="17" a="1"/>
  <c r="N448" i="17" s="1"/>
  <c r="N449" i="17" a="1"/>
  <c r="N449" i="17" s="1"/>
  <c r="N450" i="17" a="1"/>
  <c r="N450" i="17" s="1"/>
  <c r="N451" i="17" a="1"/>
  <c r="N451" i="17" s="1"/>
  <c r="N452" i="17" a="1"/>
  <c r="N452" i="17" s="1"/>
  <c r="N453" i="17" a="1"/>
  <c r="N453" i="17"/>
  <c r="N454" i="17" a="1"/>
  <c r="N454" i="17" s="1"/>
  <c r="N455" i="17" a="1"/>
  <c r="N455" i="17"/>
  <c r="N456" i="17" a="1"/>
  <c r="N456" i="17" s="1"/>
  <c r="N457" i="17" a="1"/>
  <c r="N457" i="17" s="1"/>
  <c r="N458" i="17" a="1"/>
  <c r="N458" i="17" s="1"/>
  <c r="N459" i="17" a="1"/>
  <c r="N459" i="17" s="1"/>
  <c r="N460" i="17" a="1"/>
  <c r="N460" i="17" s="1"/>
  <c r="N461" i="17" a="1"/>
  <c r="N461" i="17"/>
  <c r="N462" i="17" a="1"/>
  <c r="N462" i="17" s="1"/>
  <c r="N463" i="17" a="1"/>
  <c r="N463" i="17"/>
  <c r="N464" i="17" a="1"/>
  <c r="N464" i="17" s="1"/>
  <c r="N465" i="17" a="1"/>
  <c r="N465" i="17" s="1"/>
  <c r="N466" i="17" a="1"/>
  <c r="N466" i="17" s="1"/>
  <c r="N467" i="17" a="1"/>
  <c r="N467" i="17" s="1"/>
  <c r="N468" i="17" a="1"/>
  <c r="N468" i="17" s="1"/>
  <c r="N469" i="17" a="1"/>
  <c r="N469" i="17"/>
  <c r="N470" i="17" a="1"/>
  <c r="N470" i="17" s="1"/>
  <c r="N471" i="17" a="1"/>
  <c r="N471" i="17"/>
  <c r="N472" i="17" a="1"/>
  <c r="N472" i="17" s="1"/>
  <c r="N473" i="17" a="1"/>
  <c r="N473" i="17" s="1"/>
  <c r="N474" i="17" a="1"/>
  <c r="N474" i="17" s="1"/>
  <c r="N475" i="17" a="1"/>
  <c r="N475" i="17" s="1"/>
  <c r="N476" i="17" a="1"/>
  <c r="N476" i="17" s="1"/>
  <c r="N477" i="17" a="1"/>
  <c r="N477" i="17"/>
  <c r="N478" i="17" a="1"/>
  <c r="N478" i="17" s="1"/>
  <c r="N479" i="17" a="1"/>
  <c r="N479" i="17"/>
  <c r="N480" i="17" a="1"/>
  <c r="N480" i="17" s="1"/>
  <c r="N481" i="17" a="1"/>
  <c r="N481" i="17" s="1"/>
  <c r="N482" i="17" a="1"/>
  <c r="N482" i="17" s="1"/>
  <c r="N483" i="17" a="1"/>
  <c r="N483" i="17" s="1"/>
  <c r="N484" i="17" a="1"/>
  <c r="N484" i="17" s="1"/>
  <c r="N485" i="17" a="1"/>
  <c r="N485" i="17"/>
  <c r="N486" i="17" a="1"/>
  <c r="N486" i="17" s="1"/>
  <c r="N487" i="17" a="1"/>
  <c r="N487" i="17"/>
  <c r="N488" i="17" a="1"/>
  <c r="N488" i="17" s="1"/>
  <c r="N489" i="17" a="1"/>
  <c r="N489" i="17" s="1"/>
  <c r="N490" i="17" a="1"/>
  <c r="N490" i="17" s="1"/>
  <c r="N491" i="17" a="1"/>
  <c r="N491" i="17" s="1"/>
  <c r="N492" i="17" a="1"/>
  <c r="N492" i="17" s="1"/>
  <c r="N493" i="17" a="1"/>
  <c r="N493" i="17"/>
  <c r="N494" i="17" a="1"/>
  <c r="N494" i="17" s="1"/>
  <c r="N495" i="17" a="1"/>
  <c r="N495" i="17"/>
  <c r="N496" i="17" a="1"/>
  <c r="N496" i="17" s="1"/>
  <c r="N497" i="17" a="1"/>
  <c r="N497" i="17" s="1"/>
  <c r="N498" i="17" a="1"/>
  <c r="N498" i="17" s="1"/>
  <c r="N499" i="17" a="1"/>
  <c r="N499" i="17" s="1"/>
  <c r="N500" i="17" a="1"/>
  <c r="N500" i="17" s="1"/>
  <c r="N501" i="17" a="1"/>
  <c r="N501" i="17"/>
  <c r="N502" i="17" a="1"/>
  <c r="N502" i="17" s="1"/>
  <c r="N503" i="17" a="1"/>
  <c r="N503" i="17"/>
  <c r="N504" i="17" a="1"/>
  <c r="N504" i="17" s="1"/>
  <c r="N505" i="17" a="1"/>
  <c r="N505" i="17" s="1"/>
  <c r="N506" i="17" a="1"/>
  <c r="N506" i="17" s="1"/>
  <c r="N507" i="17" a="1"/>
  <c r="N507" i="17" s="1"/>
  <c r="N508" i="17" a="1"/>
  <c r="N508" i="17" s="1"/>
  <c r="N509" i="17" a="1"/>
  <c r="N509" i="17"/>
  <c r="N510" i="17" a="1"/>
  <c r="N510" i="17" s="1"/>
  <c r="N511" i="17" a="1"/>
  <c r="N511" i="17"/>
  <c r="N512" i="17" a="1"/>
  <c r="N512" i="17" s="1"/>
  <c r="N513" i="17" a="1"/>
  <c r="N513" i="17" s="1"/>
  <c r="N514" i="17" a="1"/>
  <c r="N514" i="17" s="1"/>
  <c r="N515" i="17" a="1"/>
  <c r="N515" i="17" s="1"/>
  <c r="N516" i="17" a="1"/>
  <c r="N516" i="17" s="1"/>
  <c r="N517" i="17" a="1"/>
  <c r="N517" i="17"/>
  <c r="N518" i="17" a="1"/>
  <c r="N518" i="17" s="1"/>
  <c r="N519" i="17" a="1"/>
  <c r="N519" i="17"/>
  <c r="N520" i="17" a="1"/>
  <c r="N520" i="17" s="1"/>
  <c r="N521" i="17" a="1"/>
  <c r="N521" i="17" s="1"/>
  <c r="N522" i="17" a="1"/>
  <c r="N522" i="17" s="1"/>
  <c r="N523" i="17" a="1"/>
  <c r="N523" i="17" s="1"/>
  <c r="N524" i="17" a="1"/>
  <c r="N524" i="17" s="1"/>
  <c r="N525" i="17" a="1"/>
  <c r="N525" i="17"/>
  <c r="N526" i="17" a="1"/>
  <c r="N526" i="17" s="1"/>
  <c r="N527" i="17" a="1"/>
  <c r="N527" i="17"/>
  <c r="N528" i="17" a="1"/>
  <c r="N528" i="17" s="1"/>
  <c r="N529" i="17" a="1"/>
  <c r="N529" i="17" s="1"/>
  <c r="N530" i="17" a="1"/>
  <c r="N530" i="17" s="1"/>
  <c r="N531" i="17" a="1"/>
  <c r="N531" i="17" s="1"/>
  <c r="N532" i="17" a="1"/>
  <c r="N532" i="17" s="1"/>
  <c r="N533" i="17" a="1"/>
  <c r="N533" i="17"/>
  <c r="N534" i="17" a="1"/>
  <c r="N534" i="17" s="1"/>
  <c r="N535" i="17" a="1"/>
  <c r="N535" i="17"/>
  <c r="N536" i="17" a="1"/>
  <c r="N536" i="17" s="1"/>
  <c r="N537" i="17" a="1"/>
  <c r="N537" i="17" s="1"/>
  <c r="N538" i="17" a="1"/>
  <c r="N538" i="17" s="1"/>
  <c r="N539" i="17" a="1"/>
  <c r="N539" i="17" s="1"/>
  <c r="N540" i="17" a="1"/>
  <c r="N540" i="17" s="1"/>
  <c r="N541" i="17" a="1"/>
  <c r="N541" i="17"/>
  <c r="N542" i="17" a="1"/>
  <c r="N542" i="17" s="1"/>
  <c r="N543" i="17" a="1"/>
  <c r="N543" i="17"/>
  <c r="N544" i="17" a="1"/>
  <c r="N544" i="17" s="1"/>
  <c r="N545" i="17" a="1"/>
  <c r="N545" i="17" s="1"/>
  <c r="N546" i="17" a="1"/>
  <c r="N546" i="17" s="1"/>
  <c r="N547" i="17" a="1"/>
  <c r="N547" i="17" s="1"/>
  <c r="N548" i="17" a="1"/>
  <c r="N548" i="17" s="1"/>
  <c r="N549" i="17" a="1"/>
  <c r="N549" i="17"/>
  <c r="N550" i="17" a="1"/>
  <c r="N550" i="17" s="1"/>
  <c r="N551" i="17" a="1"/>
  <c r="N551" i="17"/>
  <c r="N552" i="17" a="1"/>
  <c r="N552" i="17" s="1"/>
  <c r="N553" i="17" a="1"/>
  <c r="N553" i="17" s="1"/>
  <c r="N554" i="17" a="1"/>
  <c r="N554" i="17" s="1"/>
  <c r="N555" i="17" a="1"/>
  <c r="N555" i="17" s="1"/>
  <c r="N556" i="17" a="1"/>
  <c r="N556" i="17" s="1"/>
  <c r="N557" i="17" a="1"/>
  <c r="N557" i="17"/>
  <c r="N558" i="17" a="1"/>
  <c r="N558" i="17" s="1"/>
  <c r="N559" i="17" a="1"/>
  <c r="N559" i="17"/>
  <c r="N560" i="17" a="1"/>
  <c r="N560" i="17" s="1"/>
  <c r="N561" i="17" a="1"/>
  <c r="N561" i="17" s="1"/>
  <c r="N562" i="17" a="1"/>
  <c r="N562" i="17" s="1"/>
  <c r="N563" i="17" a="1"/>
  <c r="N563" i="17" s="1"/>
  <c r="N564" i="17" a="1"/>
  <c r="N564" i="17" s="1"/>
  <c r="N565" i="17" a="1"/>
  <c r="N565" i="17"/>
  <c r="N566" i="17" a="1"/>
  <c r="N566" i="17" s="1"/>
  <c r="N567" i="17" a="1"/>
  <c r="N567" i="17"/>
  <c r="N568" i="17" a="1"/>
  <c r="N568" i="17" s="1"/>
  <c r="N569" i="17" a="1"/>
  <c r="N569" i="17" s="1"/>
  <c r="N570" i="17" a="1"/>
  <c r="N570" i="17" s="1"/>
  <c r="N571" i="17" a="1"/>
  <c r="N571" i="17" s="1"/>
  <c r="N572" i="17" a="1"/>
  <c r="N572" i="17" s="1"/>
  <c r="N573" i="17" a="1"/>
  <c r="N573" i="17"/>
  <c r="N574" i="17" a="1"/>
  <c r="N574" i="17" s="1"/>
  <c r="N575" i="17" a="1"/>
  <c r="N575" i="17"/>
  <c r="N576" i="17" a="1"/>
  <c r="N576" i="17" s="1"/>
  <c r="N577" i="17" a="1"/>
  <c r="N577" i="17" s="1"/>
  <c r="N578" i="17" a="1"/>
  <c r="N578" i="17" s="1"/>
  <c r="N579" i="17" a="1"/>
  <c r="N579" i="17" s="1"/>
  <c r="N580" i="17" a="1"/>
  <c r="N580" i="17" s="1"/>
  <c r="N581" i="17" a="1"/>
  <c r="N581" i="17"/>
  <c r="N582" i="17" a="1"/>
  <c r="N582" i="17" s="1"/>
  <c r="N583" i="17" a="1"/>
  <c r="N583" i="17"/>
  <c r="N584" i="17" a="1"/>
  <c r="N584" i="17" s="1"/>
  <c r="N585" i="17" a="1"/>
  <c r="N585" i="17" s="1"/>
  <c r="N586" i="17" a="1"/>
  <c r="N586" i="17" s="1"/>
  <c r="N587" i="17" a="1"/>
  <c r="N587" i="17" s="1"/>
  <c r="N588" i="17" a="1"/>
  <c r="N588" i="17" s="1"/>
  <c r="N589" i="17" a="1"/>
  <c r="N589" i="17"/>
  <c r="N590" i="17" a="1"/>
  <c r="N590" i="17" s="1"/>
  <c r="N591" i="17" a="1"/>
  <c r="N591" i="17"/>
  <c r="N592" i="17" a="1"/>
  <c r="N592" i="17" s="1"/>
  <c r="N593" i="17" a="1"/>
  <c r="N593" i="17" s="1"/>
  <c r="N594" i="17" a="1"/>
  <c r="N594" i="17" s="1"/>
  <c r="N595" i="17" a="1"/>
  <c r="N595" i="17" s="1"/>
  <c r="N596" i="17" a="1"/>
  <c r="N596" i="17" s="1"/>
  <c r="N597" i="17" a="1"/>
  <c r="N597" i="17"/>
  <c r="N598" i="17" a="1"/>
  <c r="N598" i="17" s="1"/>
  <c r="N599" i="17" a="1"/>
  <c r="N599" i="17"/>
  <c r="N600" i="17" a="1"/>
  <c r="N600" i="17" s="1"/>
  <c r="N601" i="17" a="1"/>
  <c r="N601" i="17" s="1"/>
  <c r="N602" i="17" a="1"/>
  <c r="N602" i="17" s="1"/>
  <c r="N603" i="17" a="1"/>
  <c r="N603" i="17"/>
  <c r="N604" i="17" a="1"/>
  <c r="N604" i="17" s="1"/>
  <c r="N605" i="17" a="1"/>
  <c r="N605" i="17"/>
  <c r="N606" i="17" a="1"/>
  <c r="N606" i="17" s="1"/>
  <c r="N607" i="17" a="1"/>
  <c r="N607" i="17"/>
  <c r="N608" i="17" a="1"/>
  <c r="N608" i="17" s="1"/>
  <c r="N609" i="17" a="1"/>
  <c r="N609" i="17"/>
  <c r="N610" i="17" a="1"/>
  <c r="N610" i="17" s="1"/>
  <c r="N611" i="17" a="1"/>
  <c r="N611" i="17"/>
  <c r="N612" i="17" a="1"/>
  <c r="N612" i="17" s="1"/>
  <c r="N613" i="17" a="1"/>
  <c r="N613" i="17"/>
  <c r="N614" i="17" a="1"/>
  <c r="N614" i="17" s="1"/>
  <c r="N615" i="17" a="1"/>
  <c r="N615" i="17"/>
  <c r="N616" i="17" a="1"/>
  <c r="N616" i="17" s="1"/>
  <c r="N617" i="17" a="1"/>
  <c r="N617" i="17"/>
  <c r="N618" i="17" a="1"/>
  <c r="N618" i="17" s="1"/>
  <c r="N619" i="17" a="1"/>
  <c r="N619" i="17"/>
  <c r="N620" i="17" a="1"/>
  <c r="N620" i="17" s="1"/>
  <c r="N621" i="17" a="1"/>
  <c r="N621" i="17"/>
  <c r="N622" i="17" a="1"/>
  <c r="N622" i="17" s="1"/>
  <c r="N623" i="17" a="1"/>
  <c r="N623" i="17" s="1"/>
  <c r="N624" i="17" a="1"/>
  <c r="N624" i="17" s="1"/>
  <c r="N625" i="17" a="1"/>
  <c r="N625" i="17" s="1"/>
  <c r="N626" i="17" a="1"/>
  <c r="N626" i="17" s="1"/>
  <c r="N627" i="17" a="1"/>
  <c r="N627" i="17"/>
  <c r="N628" i="17" a="1"/>
  <c r="N628" i="17" s="1"/>
  <c r="N629" i="17" a="1"/>
  <c r="N629" i="17"/>
  <c r="N630" i="17" a="1"/>
  <c r="N630" i="17" s="1"/>
  <c r="N631" i="17" a="1"/>
  <c r="N631" i="17" s="1"/>
  <c r="N632" i="17" a="1"/>
  <c r="N632" i="17" s="1"/>
  <c r="N633" i="17" a="1"/>
  <c r="N633" i="17" s="1"/>
  <c r="N634" i="17" a="1"/>
  <c r="N634" i="17" s="1"/>
  <c r="N635" i="17" a="1"/>
  <c r="N635" i="17"/>
  <c r="N636" i="17" a="1"/>
  <c r="N636" i="17" s="1"/>
  <c r="N637" i="17" a="1"/>
  <c r="N637" i="17"/>
  <c r="N638" i="17" a="1"/>
  <c r="N638" i="17" s="1"/>
  <c r="N639" i="17" a="1"/>
  <c r="N639" i="17" s="1"/>
  <c r="N640" i="17" a="1"/>
  <c r="N640" i="17" s="1"/>
  <c r="N641" i="17" a="1"/>
  <c r="N641" i="17" s="1"/>
  <c r="N642" i="17" a="1"/>
  <c r="N642" i="17" s="1"/>
  <c r="N643" i="17" a="1"/>
  <c r="N643" i="17"/>
  <c r="N644" i="17" a="1"/>
  <c r="N644" i="17" s="1"/>
  <c r="N645" i="17" a="1"/>
  <c r="N645" i="17"/>
  <c r="N646" i="17" a="1"/>
  <c r="N646" i="17" s="1"/>
  <c r="N647" i="17" a="1"/>
  <c r="N647" i="17" s="1"/>
  <c r="N648" i="17" a="1"/>
  <c r="N648" i="17" s="1"/>
  <c r="N649" i="17" a="1"/>
  <c r="N649" i="17" s="1"/>
  <c r="N650" i="17" a="1"/>
  <c r="N650" i="17" s="1"/>
  <c r="N651" i="17" a="1"/>
  <c r="N651" i="17"/>
  <c r="N652" i="17" a="1"/>
  <c r="N652" i="17" s="1"/>
  <c r="N653" i="17" a="1"/>
  <c r="N653" i="17"/>
  <c r="N654" i="17" a="1"/>
  <c r="N654" i="17" s="1"/>
  <c r="N655" i="17" a="1"/>
  <c r="N655" i="17" s="1"/>
  <c r="N656" i="17" a="1"/>
  <c r="N656" i="17" s="1"/>
  <c r="N657" i="17" a="1"/>
  <c r="N657" i="17" s="1"/>
  <c r="N658" i="17" a="1"/>
  <c r="N658" i="17" s="1"/>
  <c r="N659" i="17" a="1"/>
  <c r="N659" i="17"/>
  <c r="N660" i="17" a="1"/>
  <c r="N660" i="17" s="1"/>
  <c r="N661" i="17" a="1"/>
  <c r="N661" i="17"/>
  <c r="N662" i="17" a="1"/>
  <c r="N662" i="17" s="1"/>
  <c r="N663" i="17" a="1"/>
  <c r="N663" i="17" s="1"/>
  <c r="N664" i="17" a="1"/>
  <c r="N664" i="17" s="1"/>
  <c r="N665" i="17" a="1"/>
  <c r="N665" i="17" s="1"/>
  <c r="N666" i="17" a="1"/>
  <c r="N666" i="17" s="1"/>
  <c r="N667" i="17" a="1"/>
  <c r="N667" i="17"/>
  <c r="N668" i="17" a="1"/>
  <c r="N668" i="17" s="1"/>
  <c r="N669" i="17" a="1"/>
  <c r="N669" i="17"/>
  <c r="N670" i="17" a="1"/>
  <c r="N670" i="17" s="1"/>
  <c r="N671" i="17" a="1"/>
  <c r="N671" i="17" s="1"/>
  <c r="N672" i="17" a="1"/>
  <c r="N672" i="17" s="1"/>
  <c r="N673" i="17" a="1"/>
  <c r="N673" i="17" s="1"/>
  <c r="N674" i="17" a="1"/>
  <c r="N674" i="17" s="1"/>
  <c r="N675" i="17" a="1"/>
  <c r="N675" i="17"/>
  <c r="N676" i="17" a="1"/>
  <c r="N676" i="17" s="1"/>
  <c r="N677" i="17" a="1"/>
  <c r="N677" i="17"/>
  <c r="N678" i="17" a="1"/>
  <c r="N678" i="17" s="1"/>
  <c r="N679" i="17" a="1"/>
  <c r="N679" i="17" s="1"/>
  <c r="N680" i="17" a="1"/>
  <c r="N680" i="17" s="1"/>
  <c r="N681" i="17" a="1"/>
  <c r="N681" i="17" s="1"/>
  <c r="N682" i="17" a="1"/>
  <c r="N682" i="17" s="1"/>
  <c r="N683" i="17" a="1"/>
  <c r="N683" i="17"/>
  <c r="N684" i="17" a="1"/>
  <c r="N684" i="17" s="1"/>
  <c r="N685" i="17" a="1"/>
  <c r="N685" i="17"/>
  <c r="N686" i="17" a="1"/>
  <c r="N686" i="17" s="1"/>
  <c r="N687" i="17" a="1"/>
  <c r="N687" i="17" s="1"/>
  <c r="N688" i="17" a="1"/>
  <c r="N688" i="17" s="1"/>
  <c r="N689" i="17" a="1"/>
  <c r="N689" i="17" s="1"/>
  <c r="N690" i="17" a="1"/>
  <c r="N690" i="17" s="1"/>
  <c r="N691" i="17" a="1"/>
  <c r="N691" i="17"/>
  <c r="N692" i="17" a="1"/>
  <c r="N692" i="17" s="1"/>
  <c r="N693" i="17" a="1"/>
  <c r="N693" i="17"/>
  <c r="N694" i="17" a="1"/>
  <c r="N694" i="17" s="1"/>
  <c r="N695" i="17" a="1"/>
  <c r="N695" i="17" s="1"/>
  <c r="N696" i="17" a="1"/>
  <c r="N696" i="17" s="1"/>
  <c r="N697" i="17" a="1"/>
  <c r="N697" i="17" s="1"/>
  <c r="N698" i="17" a="1"/>
  <c r="N698" i="17" s="1"/>
  <c r="N699" i="17" a="1"/>
  <c r="N699" i="17"/>
  <c r="N700" i="17" a="1"/>
  <c r="N700" i="17" s="1"/>
  <c r="N701" i="17" a="1"/>
  <c r="N701" i="17"/>
  <c r="N702" i="17" a="1"/>
  <c r="N702" i="17" s="1"/>
  <c r="N703" i="17" a="1"/>
  <c r="N703" i="17" s="1"/>
  <c r="N704" i="17" a="1"/>
  <c r="N704" i="17" s="1"/>
  <c r="N705" i="17" a="1"/>
  <c r="N705" i="17" s="1"/>
  <c r="N706" i="17" a="1"/>
  <c r="N706" i="17" s="1"/>
  <c r="N707" i="17" a="1"/>
  <c r="N707" i="17"/>
  <c r="N708" i="17" a="1"/>
  <c r="N708" i="17" s="1"/>
  <c r="N709" i="17" a="1"/>
  <c r="N709" i="17"/>
  <c r="N710" i="17" a="1"/>
  <c r="N710" i="17" s="1"/>
  <c r="N711" i="17" a="1"/>
  <c r="N711" i="17" s="1"/>
  <c r="N712" i="17" a="1"/>
  <c r="N712" i="17" s="1"/>
  <c r="N713" i="17" a="1"/>
  <c r="N713" i="17" s="1"/>
  <c r="N714" i="17" a="1"/>
  <c r="N714" i="17" s="1"/>
  <c r="N715" i="17" a="1"/>
  <c r="N715" i="17"/>
  <c r="N716" i="17" a="1"/>
  <c r="N716" i="17" s="1"/>
  <c r="N717" i="17" a="1"/>
  <c r="N717" i="17"/>
  <c r="N718" i="17" a="1"/>
  <c r="N718" i="17" s="1"/>
  <c r="N719" i="17" a="1"/>
  <c r="N719" i="17" s="1"/>
  <c r="N720" i="17" a="1"/>
  <c r="N720" i="17" s="1"/>
  <c r="N721" i="17" a="1"/>
  <c r="N721" i="17" s="1"/>
  <c r="N722" i="17" a="1"/>
  <c r="N722" i="17" s="1"/>
  <c r="N723" i="17" a="1"/>
  <c r="N723" i="17"/>
  <c r="N724" i="17" a="1"/>
  <c r="N724" i="17" s="1"/>
  <c r="N725" i="17" a="1"/>
  <c r="N725" i="17"/>
  <c r="N726" i="17" a="1"/>
  <c r="N726" i="17" s="1"/>
  <c r="N727" i="17" a="1"/>
  <c r="N727" i="17" s="1"/>
  <c r="N728" i="17" a="1"/>
  <c r="N728" i="17" s="1"/>
  <c r="N729" i="17" a="1"/>
  <c r="N729" i="17" s="1"/>
  <c r="N730" i="17" a="1"/>
  <c r="N730" i="17" s="1"/>
  <c r="N731" i="17" a="1"/>
  <c r="N731" i="17"/>
  <c r="N732" i="17" a="1"/>
  <c r="N732" i="17" s="1"/>
  <c r="N733" i="17" a="1"/>
  <c r="N733" i="17"/>
  <c r="N734" i="17" a="1"/>
  <c r="N734" i="17" s="1"/>
  <c r="N735" i="17" a="1"/>
  <c r="N735" i="17" s="1"/>
  <c r="N736" i="17" a="1"/>
  <c r="N736" i="17" s="1"/>
  <c r="N737" i="17" a="1"/>
  <c r="N737" i="17" s="1"/>
  <c r="N738" i="17" a="1"/>
  <c r="N738" i="17" s="1"/>
  <c r="N739" i="17" a="1"/>
  <c r="N739" i="17"/>
  <c r="N740" i="17" a="1"/>
  <c r="N740" i="17" s="1"/>
  <c r="N741" i="17" a="1"/>
  <c r="N741" i="17"/>
  <c r="N742" i="17" a="1"/>
  <c r="N742" i="17" s="1"/>
  <c r="N743" i="17" a="1"/>
  <c r="N743" i="17" s="1"/>
  <c r="N744" i="17" a="1"/>
  <c r="N744" i="17" s="1"/>
  <c r="N745" i="17" a="1"/>
  <c r="N745" i="17" s="1"/>
  <c r="N746" i="17" a="1"/>
  <c r="N746" i="17" s="1"/>
  <c r="N747" i="17" a="1"/>
  <c r="N747" i="17"/>
  <c r="N748" i="17" a="1"/>
  <c r="N748" i="17" s="1"/>
  <c r="N749" i="17" a="1"/>
  <c r="N749" i="17"/>
  <c r="N750" i="17" a="1"/>
  <c r="N750" i="17" s="1"/>
  <c r="N751" i="17" a="1"/>
  <c r="N751" i="17" s="1"/>
  <c r="N752" i="17" a="1"/>
  <c r="N752" i="17" s="1"/>
  <c r="N753" i="17" a="1"/>
  <c r="N753" i="17" s="1"/>
  <c r="N754" i="17" a="1"/>
  <c r="N754" i="17" s="1"/>
  <c r="N755" i="17" a="1"/>
  <c r="N755" i="17"/>
  <c r="N756" i="17" a="1"/>
  <c r="N756" i="17" s="1"/>
  <c r="N757" i="17" a="1"/>
  <c r="N757" i="17"/>
  <c r="N758" i="17" a="1"/>
  <c r="N758" i="17" s="1"/>
  <c r="N759" i="17" a="1"/>
  <c r="N759" i="17" s="1"/>
  <c r="N760" i="17" a="1"/>
  <c r="N760" i="17" s="1"/>
  <c r="N761" i="17" a="1"/>
  <c r="N761" i="17" s="1"/>
  <c r="N762" i="17" a="1"/>
  <c r="N762" i="17" s="1"/>
  <c r="N763" i="17" a="1"/>
  <c r="N763" i="17"/>
  <c r="N764" i="17" a="1"/>
  <c r="N764" i="17" s="1"/>
  <c r="N765" i="17" a="1"/>
  <c r="N765" i="17"/>
  <c r="N766" i="17" a="1"/>
  <c r="N766" i="17" s="1"/>
  <c r="N767" i="17" a="1"/>
  <c r="N767" i="17" s="1"/>
  <c r="N768" i="17" a="1"/>
  <c r="N768" i="17" s="1"/>
  <c r="N769" i="17" a="1"/>
  <c r="N769" i="17" s="1"/>
  <c r="N770" i="17" a="1"/>
  <c r="N770" i="17" s="1"/>
  <c r="N771" i="17" a="1"/>
  <c r="N771" i="17"/>
  <c r="N772" i="17" a="1"/>
  <c r="N772" i="17" s="1"/>
  <c r="N773" i="17" a="1"/>
  <c r="N773" i="17"/>
  <c r="N774" i="17" a="1"/>
  <c r="N774" i="17" s="1"/>
  <c r="N775" i="17" a="1"/>
  <c r="N775" i="17" s="1"/>
  <c r="N776" i="17" a="1"/>
  <c r="N776" i="17" s="1"/>
  <c r="N777" i="17" a="1"/>
  <c r="N777" i="17" s="1"/>
  <c r="N778" i="17" a="1"/>
  <c r="N778" i="17" s="1"/>
  <c r="N779" i="17" a="1"/>
  <c r="N779" i="17"/>
  <c r="N780" i="17" a="1"/>
  <c r="N780" i="17" s="1"/>
  <c r="N781" i="17" a="1"/>
  <c r="N781" i="17"/>
  <c r="N782" i="17" a="1"/>
  <c r="N782" i="17" s="1"/>
  <c r="N783" i="17" a="1"/>
  <c r="N783" i="17" s="1"/>
  <c r="N784" i="17" a="1"/>
  <c r="N784" i="17" s="1"/>
  <c r="N785" i="17" a="1"/>
  <c r="N785" i="17" s="1"/>
  <c r="N786" i="17" a="1"/>
  <c r="N786" i="17" s="1"/>
  <c r="N787" i="17" a="1"/>
  <c r="N787" i="17"/>
  <c r="N788" i="17" a="1"/>
  <c r="N788" i="17" s="1"/>
  <c r="N789" i="17" a="1"/>
  <c r="N789" i="17"/>
  <c r="N790" i="17" a="1"/>
  <c r="N790" i="17" s="1"/>
  <c r="N791" i="17" a="1"/>
  <c r="N791" i="17" s="1"/>
  <c r="N792" i="17" a="1"/>
  <c r="N792" i="17" s="1"/>
  <c r="N793" i="17" a="1"/>
  <c r="N793" i="17" s="1"/>
  <c r="N794" i="17" a="1"/>
  <c r="N794" i="17" s="1"/>
  <c r="N795" i="17" a="1"/>
  <c r="N795" i="17"/>
  <c r="N796" i="17" a="1"/>
  <c r="N796" i="17" s="1"/>
  <c r="N797" i="17" a="1"/>
  <c r="N797" i="17"/>
  <c r="N798" i="17" a="1"/>
  <c r="N798" i="17" s="1"/>
  <c r="N799" i="17" a="1"/>
  <c r="N799" i="17" s="1"/>
  <c r="N800" i="17" a="1"/>
  <c r="N800" i="17" s="1"/>
  <c r="N801" i="17" a="1"/>
  <c r="N801" i="17" s="1"/>
  <c r="N802" i="17" a="1"/>
  <c r="N802" i="17" s="1"/>
  <c r="N803" i="17" a="1"/>
  <c r="N803" i="17"/>
  <c r="N804" i="17" a="1"/>
  <c r="N804" i="17" s="1"/>
  <c r="N805" i="17" a="1"/>
  <c r="N805" i="17"/>
  <c r="N806" i="17" a="1"/>
  <c r="N806" i="17" s="1"/>
  <c r="N807" i="17" a="1"/>
  <c r="N807" i="17" s="1"/>
  <c r="N808" i="17" a="1"/>
  <c r="N808" i="17" s="1"/>
  <c r="N809" i="17" a="1"/>
  <c r="N809" i="17" s="1"/>
  <c r="N810" i="17" a="1"/>
  <c r="N810" i="17" s="1"/>
  <c r="N811" i="17" a="1"/>
  <c r="N811" i="17"/>
  <c r="N812" i="17" a="1"/>
  <c r="N812" i="17" s="1"/>
  <c r="N813" i="17" a="1"/>
  <c r="N813" i="17" s="1"/>
  <c r="N814" i="17" a="1"/>
  <c r="N814" i="17" s="1"/>
  <c r="N815" i="17" a="1"/>
  <c r="N815" i="17" s="1"/>
  <c r="N816" i="17" a="1"/>
  <c r="N816" i="17" s="1"/>
  <c r="N817" i="17" a="1"/>
  <c r="N817" i="17" s="1"/>
  <c r="N818" i="17" a="1"/>
  <c r="N818" i="17" s="1"/>
  <c r="N819" i="17" a="1"/>
  <c r="N819" i="17"/>
  <c r="N820" i="17" a="1"/>
  <c r="N820" i="17" s="1"/>
  <c r="N821" i="17" a="1"/>
  <c r="N821" i="17"/>
  <c r="N822" i="17" a="1"/>
  <c r="N822" i="17" s="1"/>
  <c r="N823" i="17" a="1"/>
  <c r="N823" i="17" s="1"/>
  <c r="N824" i="17" a="1"/>
  <c r="N824" i="17" s="1"/>
  <c r="N825" i="17" a="1"/>
  <c r="N825" i="17" s="1"/>
  <c r="N826" i="17" a="1"/>
  <c r="N826" i="17" s="1"/>
  <c r="N827" i="17" a="1"/>
  <c r="N827" i="17"/>
  <c r="N828" i="17" a="1"/>
  <c r="N828" i="17" s="1"/>
  <c r="N829" i="17" a="1"/>
  <c r="N829" i="17"/>
  <c r="N830" i="17" a="1"/>
  <c r="N830" i="17" s="1"/>
  <c r="N831" i="17" a="1"/>
  <c r="N831" i="17" s="1"/>
  <c r="N832" i="17" a="1"/>
  <c r="N832" i="17" s="1"/>
  <c r="N833" i="17" a="1"/>
  <c r="N833" i="17" s="1"/>
  <c r="N834" i="17" a="1"/>
  <c r="N834" i="17" s="1"/>
  <c r="N835" i="17" a="1"/>
  <c r="N835" i="17"/>
  <c r="N836" i="17" a="1"/>
  <c r="N836" i="17" s="1"/>
  <c r="N837" i="17" a="1"/>
  <c r="N837" i="17" s="1"/>
  <c r="N838" i="17" a="1"/>
  <c r="N838" i="17" s="1"/>
  <c r="N839" i="17" a="1"/>
  <c r="N839" i="17" s="1"/>
  <c r="N840" i="17" a="1"/>
  <c r="N840" i="17" s="1"/>
  <c r="N841" i="17" a="1"/>
  <c r="N841" i="17" s="1"/>
  <c r="N842" i="17" a="1"/>
  <c r="N842" i="17" s="1"/>
  <c r="N843" i="17" a="1"/>
  <c r="N843" i="17"/>
  <c r="N844" i="17" a="1"/>
  <c r="N844" i="17" s="1"/>
  <c r="N845" i="17" a="1"/>
  <c r="N845" i="17" s="1"/>
  <c r="N846" i="17" a="1"/>
  <c r="N846" i="17" s="1"/>
  <c r="N847" i="17" a="1"/>
  <c r="N847" i="17" s="1"/>
  <c r="N848" i="17" a="1"/>
  <c r="N848" i="17" s="1"/>
  <c r="N849" i="17" a="1"/>
  <c r="N849" i="17" s="1"/>
  <c r="N850" i="17" a="1"/>
  <c r="N850" i="17" s="1"/>
  <c r="N851" i="17" a="1"/>
  <c r="N851" i="17"/>
  <c r="N852" i="17" a="1"/>
  <c r="N852" i="17" s="1"/>
  <c r="N853" i="17" a="1"/>
  <c r="N853" i="17" s="1"/>
  <c r="N854" i="17" a="1"/>
  <c r="N854" i="17" s="1"/>
  <c r="N855" i="17" a="1"/>
  <c r="N855" i="17" s="1"/>
  <c r="N856" i="17" a="1"/>
  <c r="N856" i="17" s="1"/>
  <c r="N857" i="17" a="1"/>
  <c r="N857" i="17" s="1"/>
  <c r="N858" i="17" a="1"/>
  <c r="N858" i="17" s="1"/>
  <c r="N859" i="17" a="1"/>
  <c r="N859" i="17"/>
  <c r="N860" i="17" a="1"/>
  <c r="N860" i="17" s="1"/>
  <c r="N861" i="17" a="1"/>
  <c r="N861" i="17" s="1"/>
  <c r="N862" i="17" a="1"/>
  <c r="N862" i="17" s="1"/>
  <c r="N863" i="17" a="1"/>
  <c r="N863" i="17" s="1"/>
  <c r="N864" i="17" a="1"/>
  <c r="N864" i="17" s="1"/>
  <c r="N865" i="17" a="1"/>
  <c r="N865" i="17" s="1"/>
  <c r="N866" i="17" a="1"/>
  <c r="N866" i="17" s="1"/>
  <c r="N867" i="17" a="1"/>
  <c r="N867" i="17"/>
  <c r="N868" i="17" a="1"/>
  <c r="N868" i="17" s="1"/>
  <c r="N869" i="17" a="1"/>
  <c r="N869" i="17" s="1"/>
  <c r="N870" i="17" a="1"/>
  <c r="N870" i="17" s="1"/>
  <c r="N871" i="17" a="1"/>
  <c r="N871" i="17" s="1"/>
  <c r="N872" i="17" a="1"/>
  <c r="N872" i="17" s="1"/>
  <c r="N873" i="17" a="1"/>
  <c r="N873" i="17" s="1"/>
  <c r="N874" i="17" a="1"/>
  <c r="N874" i="17" s="1"/>
  <c r="N875" i="17" a="1"/>
  <c r="N875" i="17"/>
  <c r="N876" i="17" a="1"/>
  <c r="N876" i="17" s="1"/>
  <c r="N877" i="17" a="1"/>
  <c r="N877" i="17" s="1"/>
  <c r="N878" i="17" a="1"/>
  <c r="N878" i="17" s="1"/>
  <c r="N879" i="17" a="1"/>
  <c r="N879" i="17"/>
  <c r="N880" i="17" a="1"/>
  <c r="N880" i="17" s="1"/>
  <c r="N881" i="17" a="1"/>
  <c r="N881" i="17" s="1"/>
  <c r="N882" i="17" a="1"/>
  <c r="N882" i="17" s="1"/>
  <c r="N883" i="17" a="1"/>
  <c r="N883" i="17"/>
  <c r="N884" i="17" a="1"/>
  <c r="N884" i="17" s="1"/>
  <c r="N885" i="17" a="1"/>
  <c r="N885" i="17" s="1"/>
  <c r="N886" i="17" a="1"/>
  <c r="N886" i="17" s="1"/>
  <c r="N887" i="17" a="1"/>
  <c r="N887" i="17"/>
  <c r="N888" i="17" a="1"/>
  <c r="N888" i="17" s="1"/>
  <c r="N889" i="17" a="1"/>
  <c r="N889" i="17" s="1"/>
  <c r="N890" i="17" a="1"/>
  <c r="N890" i="17" s="1"/>
  <c r="N891" i="17" a="1"/>
  <c r="N891" i="17"/>
  <c r="N892" i="17" a="1"/>
  <c r="N892" i="17" s="1"/>
  <c r="N893" i="17" a="1"/>
  <c r="N893" i="17" s="1"/>
  <c r="N894" i="17" a="1"/>
  <c r="N894" i="17" s="1"/>
  <c r="N895" i="17" a="1"/>
  <c r="N895" i="17"/>
  <c r="N896" i="17" a="1"/>
  <c r="N896" i="17" s="1"/>
  <c r="N897" i="17" a="1"/>
  <c r="N897" i="17" s="1"/>
  <c r="N898" i="17" a="1"/>
  <c r="N898" i="17" s="1"/>
  <c r="N899" i="17" a="1"/>
  <c r="N899" i="17"/>
  <c r="N900" i="17" a="1"/>
  <c r="N900" i="17" s="1"/>
  <c r="N901" i="17" a="1"/>
  <c r="N901" i="17"/>
  <c r="N902" i="17" a="1"/>
  <c r="N902" i="17" s="1"/>
  <c r="N903" i="17" a="1"/>
  <c r="N903" i="17"/>
  <c r="N904" i="17" a="1"/>
  <c r="N904" i="17" s="1"/>
  <c r="N905" i="17" a="1"/>
  <c r="N905" i="17"/>
  <c r="N906" i="17" a="1"/>
  <c r="N906" i="17" s="1"/>
  <c r="N907" i="17" a="1"/>
  <c r="N907" i="17"/>
  <c r="N908" i="17" a="1"/>
  <c r="N908" i="17" s="1"/>
  <c r="N909" i="17" a="1"/>
  <c r="N909" i="17"/>
  <c r="N910" i="17" a="1"/>
  <c r="N910" i="17" s="1"/>
  <c r="N911" i="17" a="1"/>
  <c r="N911" i="17"/>
  <c r="N912" i="17" a="1"/>
  <c r="N912" i="17" s="1"/>
  <c r="N913" i="17" a="1"/>
  <c r="N913" i="17"/>
  <c r="N914" i="17" a="1"/>
  <c r="N914" i="17" s="1"/>
  <c r="N915" i="17" a="1"/>
  <c r="N915" i="17"/>
  <c r="N916" i="17" a="1"/>
  <c r="N916" i="17" s="1"/>
  <c r="N917" i="17" a="1"/>
  <c r="N917" i="17"/>
  <c r="N918" i="17" a="1"/>
  <c r="N918" i="17" s="1"/>
  <c r="N919" i="17" a="1"/>
  <c r="N919" i="17"/>
  <c r="N920" i="17" a="1"/>
  <c r="N920" i="17" s="1"/>
  <c r="N921" i="17" a="1"/>
  <c r="N921" i="17"/>
  <c r="N922" i="17" a="1"/>
  <c r="N922" i="17" s="1"/>
  <c r="N923" i="17" a="1"/>
  <c r="N923" i="17"/>
  <c r="N924" i="17" a="1"/>
  <c r="N924" i="17" s="1"/>
  <c r="N925" i="17" a="1"/>
  <c r="N925" i="17"/>
  <c r="N926" i="17" a="1"/>
  <c r="N926" i="17" s="1"/>
  <c r="N927" i="17" a="1"/>
  <c r="N927" i="17"/>
  <c r="N928" i="17" a="1"/>
  <c r="N928" i="17" s="1"/>
  <c r="N929" i="17" a="1"/>
  <c r="N929" i="17"/>
  <c r="N930" i="17" a="1"/>
  <c r="N930" i="17" s="1"/>
  <c r="N931" i="17" a="1"/>
  <c r="N931" i="17"/>
  <c r="N932" i="17" a="1"/>
  <c r="N932" i="17" s="1"/>
  <c r="N933" i="17" a="1"/>
  <c r="N933" i="17"/>
  <c r="N934" i="17" a="1"/>
  <c r="N934" i="17" s="1"/>
  <c r="N935" i="17" a="1"/>
  <c r="N935" i="17"/>
  <c r="N936" i="17" a="1"/>
  <c r="N936" i="17" s="1"/>
  <c r="N937" i="17" a="1"/>
  <c r="N937" i="17"/>
  <c r="N938" i="17" a="1"/>
  <c r="N938" i="17" s="1"/>
  <c r="N939" i="17" a="1"/>
  <c r="N939" i="17"/>
  <c r="N940" i="17" a="1"/>
  <c r="N940" i="17" s="1"/>
  <c r="N941" i="17" a="1"/>
  <c r="N941" i="17"/>
  <c r="N942" i="17" a="1"/>
  <c r="N942" i="17" s="1"/>
  <c r="N943" i="17" a="1"/>
  <c r="N943" i="17"/>
  <c r="N944" i="17" a="1"/>
  <c r="N944" i="17" s="1"/>
  <c r="N945" i="17" a="1"/>
  <c r="N945" i="17"/>
  <c r="N946" i="17" a="1"/>
  <c r="N946" i="17" s="1"/>
  <c r="N947" i="17" a="1"/>
  <c r="N947" i="17"/>
  <c r="N948" i="17" a="1"/>
  <c r="N948" i="17" s="1"/>
  <c r="N949" i="17" a="1"/>
  <c r="N949" i="17"/>
  <c r="N950" i="17" a="1"/>
  <c r="N950" i="17" s="1"/>
  <c r="N951" i="17" a="1"/>
  <c r="N951" i="17"/>
  <c r="N952" i="17" a="1"/>
  <c r="N952" i="17" s="1"/>
  <c r="N953" i="17" a="1"/>
  <c r="N953" i="17"/>
  <c r="N954" i="17" a="1"/>
  <c r="N954" i="17" s="1"/>
  <c r="N955" i="17" a="1"/>
  <c r="N955" i="17"/>
  <c r="N956" i="17" a="1"/>
  <c r="N956" i="17" s="1"/>
  <c r="N957" i="17" a="1"/>
  <c r="N957" i="17"/>
  <c r="N958" i="17" a="1"/>
  <c r="N958" i="17" s="1"/>
  <c r="N959" i="17" a="1"/>
  <c r="N959" i="17"/>
  <c r="N960" i="17" a="1"/>
  <c r="N960" i="17" s="1"/>
  <c r="N961" i="17" a="1"/>
  <c r="N961" i="17"/>
  <c r="N962" i="17" a="1"/>
  <c r="N962" i="17" s="1"/>
  <c r="N963" i="17" a="1"/>
  <c r="N963" i="17"/>
  <c r="N964" i="17" a="1"/>
  <c r="N964" i="17" s="1"/>
  <c r="N965" i="17" a="1"/>
  <c r="N965" i="17"/>
  <c r="N966" i="17" a="1"/>
  <c r="N966" i="17" s="1"/>
  <c r="N967" i="17" a="1"/>
  <c r="N967" i="17"/>
  <c r="N968" i="17" a="1"/>
  <c r="N968" i="17" s="1"/>
  <c r="N969" i="17" a="1"/>
  <c r="N969" i="17"/>
  <c r="N970" i="17" a="1"/>
  <c r="N970" i="17" s="1"/>
  <c r="N971" i="17" a="1"/>
  <c r="N971" i="17"/>
  <c r="N972" i="17" a="1"/>
  <c r="N972" i="17" s="1"/>
  <c r="N973" i="17" a="1"/>
  <c r="N973" i="17"/>
  <c r="N974" i="17" a="1"/>
  <c r="N974" i="17" s="1"/>
  <c r="N975" i="17" a="1"/>
  <c r="N975" i="17"/>
  <c r="N976" i="17" a="1"/>
  <c r="N976" i="17" s="1"/>
  <c r="N977" i="17" a="1"/>
  <c r="N977" i="17"/>
  <c r="N978" i="17" a="1"/>
  <c r="N978" i="17" s="1"/>
  <c r="N979" i="17" a="1"/>
  <c r="N979" i="17"/>
  <c r="N980" i="17" a="1"/>
  <c r="N980" i="17" s="1"/>
  <c r="N981" i="17" a="1"/>
  <c r="N981" i="17"/>
  <c r="N982" i="17" a="1"/>
  <c r="N982" i="17" s="1"/>
  <c r="N983" i="17" a="1"/>
  <c r="N983" i="17"/>
  <c r="N984" i="17" a="1"/>
  <c r="N984" i="17" s="1"/>
  <c r="N985" i="17" a="1"/>
  <c r="N985" i="17"/>
  <c r="N986" i="17" a="1"/>
  <c r="N986" i="17" s="1"/>
  <c r="N987" i="17" a="1"/>
  <c r="N987" i="17"/>
  <c r="N988" i="17" a="1"/>
  <c r="N988" i="17" s="1"/>
  <c r="N989" i="17" a="1"/>
  <c r="N989" i="17"/>
  <c r="N990" i="17" a="1"/>
  <c r="N990" i="17" s="1"/>
  <c r="N991" i="17" a="1"/>
  <c r="N991" i="17"/>
  <c r="N992" i="17" a="1"/>
  <c r="N992" i="17" s="1"/>
  <c r="N993" i="17" a="1"/>
  <c r="N993" i="17"/>
  <c r="N994" i="17" a="1"/>
  <c r="N994" i="17" s="1"/>
  <c r="N995" i="17" a="1"/>
  <c r="N995" i="17"/>
  <c r="N996" i="17" a="1"/>
  <c r="N996" i="17" s="1"/>
  <c r="N997" i="17" a="1"/>
  <c r="N997" i="17"/>
  <c r="N998" i="17" a="1"/>
  <c r="N998" i="17" s="1"/>
  <c r="N999" i="17" a="1"/>
  <c r="N999" i="17"/>
  <c r="N1000" i="17" a="1"/>
  <c r="N1000" i="17" s="1"/>
  <c r="N1001" i="17" a="1"/>
  <c r="N1001" i="17"/>
  <c r="N2" i="17" a="1"/>
  <c r="N2" i="17" s="1"/>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I3" i="17"/>
  <c r="J3" i="17"/>
  <c r="K3" i="17"/>
  <c r="L3" i="17"/>
  <c r="I4" i="17"/>
  <c r="J4" i="17"/>
  <c r="K4" i="17"/>
  <c r="L4" i="17"/>
  <c r="I5" i="17"/>
  <c r="J5" i="17"/>
  <c r="K5" i="17"/>
  <c r="L5" i="17"/>
  <c r="I6" i="17"/>
  <c r="J6" i="17"/>
  <c r="K6" i="17"/>
  <c r="L6" i="17"/>
  <c r="I7" i="17"/>
  <c r="J7" i="17"/>
  <c r="K7" i="17"/>
  <c r="L7" i="17"/>
  <c r="I8" i="17"/>
  <c r="J8" i="17"/>
  <c r="K8" i="17"/>
  <c r="L8" i="17"/>
  <c r="I9" i="17"/>
  <c r="J9" i="17"/>
  <c r="K9" i="17"/>
  <c r="L9" i="17"/>
  <c r="I10" i="17"/>
  <c r="J10" i="17"/>
  <c r="K10" i="17"/>
  <c r="L10" i="17"/>
  <c r="I11" i="17"/>
  <c r="J11" i="17"/>
  <c r="K11" i="17"/>
  <c r="L11" i="17"/>
  <c r="I12" i="17"/>
  <c r="J12" i="17"/>
  <c r="K12" i="17"/>
  <c r="L12" i="17"/>
  <c r="I13" i="17"/>
  <c r="J13" i="17"/>
  <c r="K13" i="17"/>
  <c r="L13" i="17"/>
  <c r="I14" i="17"/>
  <c r="J14" i="17"/>
  <c r="K14" i="17"/>
  <c r="L14" i="17"/>
  <c r="I15" i="17"/>
  <c r="J15" i="17"/>
  <c r="K15" i="17"/>
  <c r="L15" i="17"/>
  <c r="I16" i="17"/>
  <c r="J16" i="17"/>
  <c r="K16" i="17"/>
  <c r="L16" i="17"/>
  <c r="I17" i="17"/>
  <c r="J17" i="17"/>
  <c r="K17" i="17"/>
  <c r="L17" i="17"/>
  <c r="I18" i="17"/>
  <c r="J18" i="17"/>
  <c r="K18" i="17"/>
  <c r="L18" i="17"/>
  <c r="I19" i="17"/>
  <c r="J19" i="17"/>
  <c r="K19" i="17"/>
  <c r="L19" i="17"/>
  <c r="I20" i="17"/>
  <c r="J20" i="17"/>
  <c r="K20" i="17"/>
  <c r="L20" i="17"/>
  <c r="I21" i="17"/>
  <c r="J21" i="17"/>
  <c r="K21" i="17"/>
  <c r="L21" i="17"/>
  <c r="I22" i="17"/>
  <c r="J22" i="17"/>
  <c r="K22" i="17"/>
  <c r="L22" i="17"/>
  <c r="I23" i="17"/>
  <c r="J23" i="17"/>
  <c r="K23" i="17"/>
  <c r="L23" i="17"/>
  <c r="I24"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I32" i="17"/>
  <c r="J32" i="17"/>
  <c r="K32" i="17"/>
  <c r="L32" i="17"/>
  <c r="I33" i="17"/>
  <c r="J33" i="17"/>
  <c r="K33" i="17"/>
  <c r="L33" i="17"/>
  <c r="I34" i="17"/>
  <c r="J34" i="17"/>
  <c r="K34" i="17"/>
  <c r="L34" i="17"/>
  <c r="I35" i="17"/>
  <c r="J35" i="17"/>
  <c r="K35" i="17"/>
  <c r="L35" i="17"/>
  <c r="I36" i="17"/>
  <c r="J36" i="17"/>
  <c r="K36" i="17"/>
  <c r="L36" i="17"/>
  <c r="I37" i="17"/>
  <c r="J37" i="17"/>
  <c r="K37" i="17"/>
  <c r="L37" i="17"/>
  <c r="I38" i="17"/>
  <c r="J38" i="17"/>
  <c r="K38" i="17"/>
  <c r="L38" i="17"/>
  <c r="I39" i="17"/>
  <c r="J39" i="17"/>
  <c r="K39" i="17"/>
  <c r="L39" i="17"/>
  <c r="I40" i="17"/>
  <c r="J40" i="17"/>
  <c r="K40" i="17"/>
  <c r="L40" i="17"/>
  <c r="I41" i="17"/>
  <c r="J41" i="17"/>
  <c r="K41" i="17"/>
  <c r="L41" i="17"/>
  <c r="I42" i="17"/>
  <c r="J42" i="17"/>
  <c r="K42" i="17"/>
  <c r="L42" i="17"/>
  <c r="I43" i="17"/>
  <c r="J43" i="17"/>
  <c r="K43" i="17"/>
  <c r="L43" i="17"/>
  <c r="I44" i="17"/>
  <c r="J44" i="17"/>
  <c r="K44" i="17"/>
  <c r="L44" i="17"/>
  <c r="I45" i="17"/>
  <c r="J45" i="17"/>
  <c r="K45" i="17"/>
  <c r="L45" i="17"/>
  <c r="I46" i="17"/>
  <c r="J46" i="17"/>
  <c r="K46" i="17"/>
  <c r="L46" i="17"/>
  <c r="I47" i="17"/>
  <c r="J47" i="17"/>
  <c r="K47" i="17"/>
  <c r="L47" i="17"/>
  <c r="I48" i="17"/>
  <c r="J48" i="17"/>
  <c r="K48" i="17"/>
  <c r="L48" i="17"/>
  <c r="I49" i="17"/>
  <c r="J49" i="17"/>
  <c r="K49" i="17"/>
  <c r="L49" i="17"/>
  <c r="I50" i="17"/>
  <c r="J50" i="17"/>
  <c r="K50" i="17"/>
  <c r="L50" i="17"/>
  <c r="I51" i="17"/>
  <c r="J51" i="17"/>
  <c r="K51" i="17"/>
  <c r="L51" i="17"/>
  <c r="I52" i="17"/>
  <c r="J52" i="17"/>
  <c r="K52" i="17"/>
  <c r="L52" i="17"/>
  <c r="I53" i="17"/>
  <c r="J53" i="17"/>
  <c r="K53" i="17"/>
  <c r="L53" i="17"/>
  <c r="I54" i="17"/>
  <c r="J54" i="17"/>
  <c r="K54" i="17"/>
  <c r="L54" i="17"/>
  <c r="I55" i="17"/>
  <c r="J55" i="17"/>
  <c r="K55" i="17"/>
  <c r="L55" i="17"/>
  <c r="I56" i="17"/>
  <c r="J56" i="17"/>
  <c r="K56" i="17"/>
  <c r="L56" i="17"/>
  <c r="I57" i="17"/>
  <c r="J57" i="17"/>
  <c r="K57" i="17"/>
  <c r="L57" i="17"/>
  <c r="I58" i="17"/>
  <c r="J58" i="17"/>
  <c r="K58" i="17"/>
  <c r="L58" i="17"/>
  <c r="I59" i="17"/>
  <c r="J59" i="17"/>
  <c r="K59" i="17"/>
  <c r="L59" i="17"/>
  <c r="I60" i="17"/>
  <c r="J60" i="17"/>
  <c r="K60" i="17"/>
  <c r="L60" i="17"/>
  <c r="I61" i="17"/>
  <c r="J61" i="17"/>
  <c r="K61" i="17"/>
  <c r="L61" i="17"/>
  <c r="I62" i="17"/>
  <c r="J62" i="17"/>
  <c r="K62" i="17"/>
  <c r="L62" i="17"/>
  <c r="I63" i="17"/>
  <c r="J63" i="17"/>
  <c r="K63" i="17"/>
  <c r="L63" i="17"/>
  <c r="I64" i="17"/>
  <c r="J64" i="17"/>
  <c r="K64" i="17"/>
  <c r="L64" i="17"/>
  <c r="I65" i="17"/>
  <c r="J65" i="17"/>
  <c r="K65" i="17"/>
  <c r="L65" i="17"/>
  <c r="I66" i="17"/>
  <c r="J66" i="17"/>
  <c r="K66" i="17"/>
  <c r="L66" i="17"/>
  <c r="I67" i="17"/>
  <c r="J67" i="17"/>
  <c r="K67" i="17"/>
  <c r="L67" i="17"/>
  <c r="I68" i="17"/>
  <c r="J68" i="17"/>
  <c r="K68" i="17"/>
  <c r="L68" i="17"/>
  <c r="I69" i="17"/>
  <c r="J69" i="17"/>
  <c r="K69" i="17"/>
  <c r="L69" i="17"/>
  <c r="I70" i="17"/>
  <c r="J70" i="17"/>
  <c r="K70" i="17"/>
  <c r="L70" i="17"/>
  <c r="I71" i="17"/>
  <c r="J71" i="17"/>
  <c r="K71" i="17"/>
  <c r="L71" i="17"/>
  <c r="I72" i="17"/>
  <c r="J72" i="17"/>
  <c r="K72" i="17"/>
  <c r="L72" i="17"/>
  <c r="I73" i="17"/>
  <c r="J73" i="17"/>
  <c r="K73" i="17"/>
  <c r="L73" i="17"/>
  <c r="I74" i="17"/>
  <c r="J74" i="17"/>
  <c r="K74" i="17"/>
  <c r="L74" i="17"/>
  <c r="I75" i="17"/>
  <c r="J75" i="17"/>
  <c r="K75" i="17"/>
  <c r="L75" i="17"/>
  <c r="I76" i="17"/>
  <c r="J76" i="17"/>
  <c r="K76" i="17"/>
  <c r="L76" i="17"/>
  <c r="I77" i="17"/>
  <c r="J77" i="17"/>
  <c r="K77" i="17"/>
  <c r="L77" i="17"/>
  <c r="I78" i="17"/>
  <c r="J78" i="17"/>
  <c r="K78" i="17"/>
  <c r="L78" i="17"/>
  <c r="I79" i="17"/>
  <c r="J79" i="17"/>
  <c r="K79" i="17"/>
  <c r="L79" i="17"/>
  <c r="I80" i="17"/>
  <c r="J80" i="17"/>
  <c r="K80" i="17"/>
  <c r="L80" i="17"/>
  <c r="I81" i="17"/>
  <c r="J81" i="17"/>
  <c r="K81" i="17"/>
  <c r="L81" i="17"/>
  <c r="I82" i="17"/>
  <c r="J82" i="17"/>
  <c r="K82" i="17"/>
  <c r="L82" i="17"/>
  <c r="I83" i="17"/>
  <c r="J83" i="17"/>
  <c r="K83" i="17"/>
  <c r="L83" i="17"/>
  <c r="I84" i="17"/>
  <c r="J84" i="17"/>
  <c r="K84" i="17"/>
  <c r="L84" i="17"/>
  <c r="I85" i="17"/>
  <c r="J85" i="17"/>
  <c r="K85" i="17"/>
  <c r="L85" i="17"/>
  <c r="I86" i="17"/>
  <c r="J86" i="17"/>
  <c r="K86" i="17"/>
  <c r="L86" i="17"/>
  <c r="I87" i="17"/>
  <c r="J87" i="17"/>
  <c r="K87" i="17"/>
  <c r="L87" i="17"/>
  <c r="I88" i="17"/>
  <c r="J88" i="17"/>
  <c r="K88" i="17"/>
  <c r="L88" i="17"/>
  <c r="I89" i="17"/>
  <c r="J89" i="17"/>
  <c r="K89" i="17"/>
  <c r="L89" i="17"/>
  <c r="I90" i="17"/>
  <c r="J90" i="17"/>
  <c r="K90" i="17"/>
  <c r="L90" i="17"/>
  <c r="I91" i="17"/>
  <c r="J91" i="17"/>
  <c r="K91" i="17"/>
  <c r="L91" i="17"/>
  <c r="I92" i="17"/>
  <c r="J92" i="17"/>
  <c r="K92" i="17"/>
  <c r="L92" i="17"/>
  <c r="I93" i="17"/>
  <c r="J93" i="17"/>
  <c r="K93" i="17"/>
  <c r="L93" i="17"/>
  <c r="I94" i="17"/>
  <c r="J94" i="17"/>
  <c r="K94" i="17"/>
  <c r="L94" i="17"/>
  <c r="I95" i="17"/>
  <c r="J95" i="17"/>
  <c r="K95" i="17"/>
  <c r="L95" i="17"/>
  <c r="I96" i="17"/>
  <c r="J96" i="17"/>
  <c r="K96" i="17"/>
  <c r="L96" i="17"/>
  <c r="I97" i="17"/>
  <c r="J97" i="17"/>
  <c r="K97" i="17"/>
  <c r="L97" i="17"/>
  <c r="I98" i="17"/>
  <c r="J98" i="17"/>
  <c r="K98" i="17"/>
  <c r="L98" i="17"/>
  <c r="I99" i="17"/>
  <c r="J99" i="17"/>
  <c r="K99" i="17"/>
  <c r="L99" i="17"/>
  <c r="I100" i="17"/>
  <c r="J100" i="17"/>
  <c r="K100" i="17"/>
  <c r="L100" i="17"/>
  <c r="I101" i="17"/>
  <c r="J101" i="17"/>
  <c r="K101" i="17"/>
  <c r="L101" i="17"/>
  <c r="I102" i="17"/>
  <c r="J102" i="17"/>
  <c r="K102" i="17"/>
  <c r="L102" i="17"/>
  <c r="I103" i="17"/>
  <c r="J103" i="17"/>
  <c r="K103" i="17"/>
  <c r="L103" i="17"/>
  <c r="I104" i="17"/>
  <c r="J104" i="17"/>
  <c r="K104" i="17"/>
  <c r="L104" i="17"/>
  <c r="I105" i="17"/>
  <c r="J105" i="17"/>
  <c r="K105" i="17"/>
  <c r="L105" i="17"/>
  <c r="I106" i="17"/>
  <c r="J106" i="17"/>
  <c r="K106" i="17"/>
  <c r="L106" i="17"/>
  <c r="I107" i="17"/>
  <c r="J107" i="17"/>
  <c r="K107" i="17"/>
  <c r="L107" i="17"/>
  <c r="I108" i="17"/>
  <c r="J108" i="17"/>
  <c r="K108" i="17"/>
  <c r="L108" i="17"/>
  <c r="I109" i="17"/>
  <c r="J109" i="17"/>
  <c r="K109" i="17"/>
  <c r="L109" i="17"/>
  <c r="I110" i="17"/>
  <c r="J110" i="17"/>
  <c r="K110" i="17"/>
  <c r="L110" i="17"/>
  <c r="I111" i="17"/>
  <c r="J111" i="17"/>
  <c r="K111" i="17"/>
  <c r="L111" i="17"/>
  <c r="I112" i="17"/>
  <c r="J112" i="17"/>
  <c r="K112" i="17"/>
  <c r="L112" i="17"/>
  <c r="I113" i="17"/>
  <c r="J113" i="17"/>
  <c r="K113" i="17"/>
  <c r="L113" i="17"/>
  <c r="I114" i="17"/>
  <c r="J114" i="17"/>
  <c r="K114" i="17"/>
  <c r="L114" i="17"/>
  <c r="I115" i="17"/>
  <c r="J115" i="17"/>
  <c r="K115" i="17"/>
  <c r="L115" i="17"/>
  <c r="I116" i="17"/>
  <c r="J116" i="17"/>
  <c r="K116" i="17"/>
  <c r="L116" i="17"/>
  <c r="I117" i="17"/>
  <c r="J117" i="17"/>
  <c r="K117" i="17"/>
  <c r="L117" i="17"/>
  <c r="I118" i="17"/>
  <c r="J118" i="17"/>
  <c r="K118" i="17"/>
  <c r="L118" i="17"/>
  <c r="I119" i="17"/>
  <c r="J119" i="17"/>
  <c r="K119" i="17"/>
  <c r="L119" i="17"/>
  <c r="I120" i="17"/>
  <c r="J120" i="17"/>
  <c r="K120" i="17"/>
  <c r="L120" i="17"/>
  <c r="I121" i="17"/>
  <c r="J121" i="17"/>
  <c r="K121" i="17"/>
  <c r="L121" i="17"/>
  <c r="I122" i="17"/>
  <c r="J122" i="17"/>
  <c r="K122" i="17"/>
  <c r="L122" i="17"/>
  <c r="I123" i="17"/>
  <c r="J123" i="17"/>
  <c r="K123" i="17"/>
  <c r="L123" i="17"/>
  <c r="I124" i="17"/>
  <c r="J124" i="17"/>
  <c r="K124" i="17"/>
  <c r="L124" i="17"/>
  <c r="I125" i="17"/>
  <c r="J125" i="17"/>
  <c r="K125" i="17"/>
  <c r="L125" i="17"/>
  <c r="I126" i="17"/>
  <c r="J126" i="17"/>
  <c r="K126" i="17"/>
  <c r="L126" i="17"/>
  <c r="I127" i="17"/>
  <c r="J127" i="17"/>
  <c r="K127" i="17"/>
  <c r="L127" i="17"/>
  <c r="I128" i="17"/>
  <c r="J128" i="17"/>
  <c r="K128" i="17"/>
  <c r="L128" i="17"/>
  <c r="I129" i="17"/>
  <c r="J129" i="17"/>
  <c r="K129" i="17"/>
  <c r="L129" i="17"/>
  <c r="I130" i="17"/>
  <c r="J130" i="17"/>
  <c r="K130" i="17"/>
  <c r="L130" i="17"/>
  <c r="I131" i="17"/>
  <c r="J131" i="17"/>
  <c r="K131" i="17"/>
  <c r="L131" i="17"/>
  <c r="I132" i="17"/>
  <c r="J132" i="17"/>
  <c r="K132" i="17"/>
  <c r="L132" i="17"/>
  <c r="I133" i="17"/>
  <c r="J133" i="17"/>
  <c r="K133" i="17"/>
  <c r="L133" i="17"/>
  <c r="I134" i="17"/>
  <c r="J134" i="17"/>
  <c r="K134" i="17"/>
  <c r="L134" i="17"/>
  <c r="I135" i="17"/>
  <c r="J135" i="17"/>
  <c r="K135" i="17"/>
  <c r="L135" i="17"/>
  <c r="I136" i="17"/>
  <c r="J136" i="17"/>
  <c r="K136" i="17"/>
  <c r="L136" i="17"/>
  <c r="I137" i="17"/>
  <c r="J137" i="17"/>
  <c r="K137" i="17"/>
  <c r="L137" i="17"/>
  <c r="I138" i="17"/>
  <c r="J138" i="17"/>
  <c r="K138" i="17"/>
  <c r="L138" i="17"/>
  <c r="I139" i="17"/>
  <c r="J139" i="17"/>
  <c r="K139" i="17"/>
  <c r="L139" i="17"/>
  <c r="I140" i="17"/>
  <c r="J140" i="17"/>
  <c r="K140" i="17"/>
  <c r="L140" i="17"/>
  <c r="I141" i="17"/>
  <c r="J141" i="17"/>
  <c r="K141" i="17"/>
  <c r="L141" i="17"/>
  <c r="I142" i="17"/>
  <c r="J142" i="17"/>
  <c r="K142" i="17"/>
  <c r="L142" i="17"/>
  <c r="I143" i="17"/>
  <c r="J143" i="17"/>
  <c r="K143" i="17"/>
  <c r="L143" i="17"/>
  <c r="I144" i="17"/>
  <c r="J144" i="17"/>
  <c r="K144" i="17"/>
  <c r="L144" i="17"/>
  <c r="I145" i="17"/>
  <c r="J145" i="17"/>
  <c r="K145" i="17"/>
  <c r="L145" i="17"/>
  <c r="I146" i="17"/>
  <c r="J146" i="17"/>
  <c r="K146" i="17"/>
  <c r="L146" i="17"/>
  <c r="I147" i="17"/>
  <c r="J147" i="17"/>
  <c r="K147" i="17"/>
  <c r="L147" i="17"/>
  <c r="I148" i="17"/>
  <c r="J148" i="17"/>
  <c r="K148" i="17"/>
  <c r="L148" i="17"/>
  <c r="I149" i="17"/>
  <c r="J149" i="17"/>
  <c r="K149" i="17"/>
  <c r="L149" i="17"/>
  <c r="I150" i="17"/>
  <c r="J150" i="17"/>
  <c r="K150" i="17"/>
  <c r="L150" i="17"/>
  <c r="I151" i="17"/>
  <c r="J151" i="17"/>
  <c r="K151" i="17"/>
  <c r="L151" i="17"/>
  <c r="I152" i="17"/>
  <c r="J152" i="17"/>
  <c r="K152" i="17"/>
  <c r="L152" i="17"/>
  <c r="I153" i="17"/>
  <c r="J153" i="17"/>
  <c r="K153" i="17"/>
  <c r="L153" i="17"/>
  <c r="I154" i="17"/>
  <c r="J154" i="17"/>
  <c r="K154" i="17"/>
  <c r="L154" i="17"/>
  <c r="I155" i="17"/>
  <c r="J155" i="17"/>
  <c r="K155" i="17"/>
  <c r="L155" i="17"/>
  <c r="I156" i="17"/>
  <c r="J156" i="17"/>
  <c r="K156" i="17"/>
  <c r="L156" i="17"/>
  <c r="I157" i="17"/>
  <c r="J157" i="17"/>
  <c r="K157" i="17"/>
  <c r="L157" i="17"/>
  <c r="I158" i="17"/>
  <c r="J158" i="17"/>
  <c r="K158" i="17"/>
  <c r="L158" i="17"/>
  <c r="I159" i="17"/>
  <c r="J159" i="17"/>
  <c r="K159" i="17"/>
  <c r="L159" i="17"/>
  <c r="I160" i="17"/>
  <c r="J160" i="17"/>
  <c r="K160" i="17"/>
  <c r="L160" i="17"/>
  <c r="I161" i="17"/>
  <c r="J161" i="17"/>
  <c r="K161" i="17"/>
  <c r="L161" i="17"/>
  <c r="I162" i="17"/>
  <c r="J162" i="17"/>
  <c r="K162" i="17"/>
  <c r="L162" i="17"/>
  <c r="I163" i="17"/>
  <c r="J163" i="17"/>
  <c r="K163" i="17"/>
  <c r="L163" i="17"/>
  <c r="I164" i="17"/>
  <c r="J164" i="17"/>
  <c r="K164" i="17"/>
  <c r="L164" i="17"/>
  <c r="I165" i="17"/>
  <c r="J165" i="17"/>
  <c r="K165" i="17"/>
  <c r="L165" i="17"/>
  <c r="I166" i="17"/>
  <c r="J166" i="17"/>
  <c r="K166" i="17"/>
  <c r="L166" i="17"/>
  <c r="I167" i="17"/>
  <c r="J167" i="17"/>
  <c r="K167" i="17"/>
  <c r="L167" i="17"/>
  <c r="I168" i="17"/>
  <c r="J168" i="17"/>
  <c r="K168" i="17"/>
  <c r="L168" i="17"/>
  <c r="I169" i="17"/>
  <c r="J169" i="17"/>
  <c r="K169" i="17"/>
  <c r="L169" i="17"/>
  <c r="I170" i="17"/>
  <c r="J170" i="17"/>
  <c r="K170" i="17"/>
  <c r="L170" i="17"/>
  <c r="I171" i="17"/>
  <c r="J171" i="17"/>
  <c r="K171" i="17"/>
  <c r="L171" i="17"/>
  <c r="I172" i="17"/>
  <c r="J172" i="17"/>
  <c r="K172" i="17"/>
  <c r="L172" i="17"/>
  <c r="I173" i="17"/>
  <c r="J173" i="17"/>
  <c r="K173" i="17"/>
  <c r="L173" i="17"/>
  <c r="I174" i="17"/>
  <c r="J174" i="17"/>
  <c r="K174" i="17"/>
  <c r="L174" i="17"/>
  <c r="I175" i="17"/>
  <c r="J175" i="17"/>
  <c r="K175" i="17"/>
  <c r="L175" i="17"/>
  <c r="I176" i="17"/>
  <c r="J176" i="17"/>
  <c r="K176" i="17"/>
  <c r="L176" i="17"/>
  <c r="I177" i="17"/>
  <c r="J177" i="17"/>
  <c r="K177" i="17"/>
  <c r="L177" i="17"/>
  <c r="I178" i="17"/>
  <c r="J178" i="17"/>
  <c r="K178" i="17"/>
  <c r="L178" i="17"/>
  <c r="I179" i="17"/>
  <c r="J179" i="17"/>
  <c r="K179" i="17"/>
  <c r="L179" i="17"/>
  <c r="I180" i="17"/>
  <c r="J180" i="17"/>
  <c r="K180" i="17"/>
  <c r="L180" i="17"/>
  <c r="I181" i="17"/>
  <c r="J181" i="17"/>
  <c r="K181" i="17"/>
  <c r="L181" i="17"/>
  <c r="I182" i="17"/>
  <c r="J182" i="17"/>
  <c r="K182" i="17"/>
  <c r="L182" i="17"/>
  <c r="I183" i="17"/>
  <c r="J183" i="17"/>
  <c r="K183" i="17"/>
  <c r="L183" i="17"/>
  <c r="I184" i="17"/>
  <c r="J184" i="17"/>
  <c r="K184" i="17"/>
  <c r="L184" i="17"/>
  <c r="I185" i="17"/>
  <c r="J185" i="17"/>
  <c r="K185" i="17"/>
  <c r="L185" i="17"/>
  <c r="I186" i="17"/>
  <c r="J186" i="17"/>
  <c r="K186" i="17"/>
  <c r="L186" i="17"/>
  <c r="I187" i="17"/>
  <c r="J187" i="17"/>
  <c r="K187" i="17"/>
  <c r="L187" i="17"/>
  <c r="I188" i="17"/>
  <c r="J188" i="17"/>
  <c r="K188" i="17"/>
  <c r="L188" i="17"/>
  <c r="I189" i="17"/>
  <c r="J189" i="17"/>
  <c r="K189" i="17"/>
  <c r="L189" i="17"/>
  <c r="I190" i="17"/>
  <c r="J190" i="17"/>
  <c r="K190" i="17"/>
  <c r="L190" i="17"/>
  <c r="I191" i="17"/>
  <c r="J191" i="17"/>
  <c r="K191" i="17"/>
  <c r="L191" i="17"/>
  <c r="I192" i="17"/>
  <c r="J192" i="17"/>
  <c r="K192" i="17"/>
  <c r="L192" i="17"/>
  <c r="I193" i="17"/>
  <c r="J193" i="17"/>
  <c r="K193" i="17"/>
  <c r="L193" i="17"/>
  <c r="I194" i="17"/>
  <c r="J194" i="17"/>
  <c r="K194" i="17"/>
  <c r="L194" i="17"/>
  <c r="I195" i="17"/>
  <c r="J195" i="17"/>
  <c r="K195" i="17"/>
  <c r="L195" i="17"/>
  <c r="I196" i="17"/>
  <c r="J196" i="17"/>
  <c r="K196" i="17"/>
  <c r="L196" i="17"/>
  <c r="I197" i="17"/>
  <c r="J197" i="17"/>
  <c r="K197" i="17"/>
  <c r="L197" i="17"/>
  <c r="I198" i="17"/>
  <c r="J198" i="17"/>
  <c r="K198" i="17"/>
  <c r="L198" i="17"/>
  <c r="I199" i="17"/>
  <c r="J199" i="17"/>
  <c r="K199" i="17"/>
  <c r="L199" i="17"/>
  <c r="I200" i="17"/>
  <c r="J200" i="17"/>
  <c r="K200" i="17"/>
  <c r="L200" i="17"/>
  <c r="I201" i="17"/>
  <c r="J201" i="17"/>
  <c r="K201" i="17"/>
  <c r="L201" i="17"/>
  <c r="I202" i="17"/>
  <c r="J202" i="17"/>
  <c r="K202" i="17"/>
  <c r="L202" i="17"/>
  <c r="I203" i="17"/>
  <c r="J203" i="17"/>
  <c r="K203" i="17"/>
  <c r="L203" i="17"/>
  <c r="I204" i="17"/>
  <c r="J204" i="17"/>
  <c r="K204" i="17"/>
  <c r="L204" i="17"/>
  <c r="I205" i="17"/>
  <c r="J205" i="17"/>
  <c r="K205" i="17"/>
  <c r="L205" i="17"/>
  <c r="I206" i="17"/>
  <c r="J206" i="17"/>
  <c r="K206" i="17"/>
  <c r="L206" i="17"/>
  <c r="I207" i="17"/>
  <c r="J207" i="17"/>
  <c r="K207" i="17"/>
  <c r="L207" i="17"/>
  <c r="I208" i="17"/>
  <c r="J208" i="17"/>
  <c r="K208" i="17"/>
  <c r="L208" i="17"/>
  <c r="I209" i="17"/>
  <c r="J209" i="17"/>
  <c r="K209" i="17"/>
  <c r="L209" i="17"/>
  <c r="I210" i="17"/>
  <c r="J210" i="17"/>
  <c r="K210" i="17"/>
  <c r="L210" i="17"/>
  <c r="I211" i="17"/>
  <c r="J211" i="17"/>
  <c r="K211" i="17"/>
  <c r="L211" i="17"/>
  <c r="I212" i="17"/>
  <c r="J212" i="17"/>
  <c r="K212" i="17"/>
  <c r="L212" i="17"/>
  <c r="I213" i="17"/>
  <c r="J213" i="17"/>
  <c r="K213" i="17"/>
  <c r="L213" i="17"/>
  <c r="I214" i="17"/>
  <c r="J214" i="17"/>
  <c r="K214" i="17"/>
  <c r="L214" i="17"/>
  <c r="I215" i="17"/>
  <c r="J215" i="17"/>
  <c r="K215" i="17"/>
  <c r="L215" i="17"/>
  <c r="I216" i="17"/>
  <c r="J216" i="17"/>
  <c r="K216" i="17"/>
  <c r="L216" i="17"/>
  <c r="I217" i="17"/>
  <c r="J217" i="17"/>
  <c r="K217" i="17"/>
  <c r="L217" i="17"/>
  <c r="I218" i="17"/>
  <c r="J218" i="17"/>
  <c r="K218" i="17"/>
  <c r="L218" i="17"/>
  <c r="I219" i="17"/>
  <c r="J219" i="17"/>
  <c r="K219" i="17"/>
  <c r="L219" i="17"/>
  <c r="I220" i="17"/>
  <c r="J220" i="17"/>
  <c r="K220" i="17"/>
  <c r="L220" i="17"/>
  <c r="I221" i="17"/>
  <c r="J221" i="17"/>
  <c r="K221" i="17"/>
  <c r="L221" i="17"/>
  <c r="I222" i="17"/>
  <c r="J222" i="17"/>
  <c r="K222" i="17"/>
  <c r="L222" i="17"/>
  <c r="I223" i="17"/>
  <c r="J223" i="17"/>
  <c r="K223" i="17"/>
  <c r="L223" i="17"/>
  <c r="I224" i="17"/>
  <c r="J224" i="17"/>
  <c r="K224" i="17"/>
  <c r="L224" i="17"/>
  <c r="I225" i="17"/>
  <c r="J225" i="17"/>
  <c r="K225" i="17"/>
  <c r="L225" i="17"/>
  <c r="I226" i="17"/>
  <c r="J226" i="17"/>
  <c r="K226" i="17"/>
  <c r="L226" i="17"/>
  <c r="I227" i="17"/>
  <c r="J227" i="17"/>
  <c r="K227" i="17"/>
  <c r="L227" i="17"/>
  <c r="I228" i="17"/>
  <c r="J228" i="17"/>
  <c r="K228" i="17"/>
  <c r="L228" i="17"/>
  <c r="I229" i="17"/>
  <c r="J229" i="17"/>
  <c r="K229" i="17"/>
  <c r="L229" i="17"/>
  <c r="I230" i="17"/>
  <c r="J230" i="17"/>
  <c r="K230" i="17"/>
  <c r="L230" i="17"/>
  <c r="I231" i="17"/>
  <c r="J231" i="17"/>
  <c r="K231" i="17"/>
  <c r="L231" i="17"/>
  <c r="I232" i="17"/>
  <c r="J232" i="17"/>
  <c r="K232" i="17"/>
  <c r="L232" i="17"/>
  <c r="I233" i="17"/>
  <c r="J233" i="17"/>
  <c r="K233" i="17"/>
  <c r="L233" i="17"/>
  <c r="I234" i="17"/>
  <c r="J234" i="17"/>
  <c r="K234" i="17"/>
  <c r="L234" i="17"/>
  <c r="I235" i="17"/>
  <c r="J235" i="17"/>
  <c r="K235" i="17"/>
  <c r="L235" i="17"/>
  <c r="I236" i="17"/>
  <c r="J236" i="17"/>
  <c r="K236" i="17"/>
  <c r="L236" i="17"/>
  <c r="I237" i="17"/>
  <c r="J237" i="17"/>
  <c r="K237" i="17"/>
  <c r="L237" i="17"/>
  <c r="I238" i="17"/>
  <c r="J238" i="17"/>
  <c r="K238" i="17"/>
  <c r="L238" i="17"/>
  <c r="I239" i="17"/>
  <c r="J239" i="17"/>
  <c r="K239" i="17"/>
  <c r="L239" i="17"/>
  <c r="I240" i="17"/>
  <c r="J240" i="17"/>
  <c r="K240" i="17"/>
  <c r="L240" i="17"/>
  <c r="I241" i="17"/>
  <c r="J241" i="17"/>
  <c r="K241" i="17"/>
  <c r="L241" i="17"/>
  <c r="I242" i="17"/>
  <c r="J242" i="17"/>
  <c r="K242" i="17"/>
  <c r="L242" i="17"/>
  <c r="I243" i="17"/>
  <c r="J243" i="17"/>
  <c r="K243" i="17"/>
  <c r="L243" i="17"/>
  <c r="I244" i="17"/>
  <c r="J244" i="17"/>
  <c r="K244" i="17"/>
  <c r="L244" i="17"/>
  <c r="I245" i="17"/>
  <c r="J245" i="17"/>
  <c r="K245" i="17"/>
  <c r="L245" i="17"/>
  <c r="I246" i="17"/>
  <c r="J246" i="17"/>
  <c r="K246" i="17"/>
  <c r="L246" i="17"/>
  <c r="I247" i="17"/>
  <c r="J247" i="17"/>
  <c r="K247" i="17"/>
  <c r="L247" i="17"/>
  <c r="I248" i="17"/>
  <c r="J248" i="17"/>
  <c r="K248" i="17"/>
  <c r="L248" i="17"/>
  <c r="I249" i="17"/>
  <c r="J249" i="17"/>
  <c r="K249" i="17"/>
  <c r="L249" i="17"/>
  <c r="I250" i="17"/>
  <c r="J250" i="17"/>
  <c r="K250" i="17"/>
  <c r="L250" i="17"/>
  <c r="I251" i="17"/>
  <c r="J251" i="17"/>
  <c r="K251" i="17"/>
  <c r="L251" i="17"/>
  <c r="I252" i="17"/>
  <c r="J252" i="17"/>
  <c r="K252" i="17"/>
  <c r="L252" i="17"/>
  <c r="I253" i="17"/>
  <c r="J253" i="17"/>
  <c r="K253" i="17"/>
  <c r="L253" i="17"/>
  <c r="I254" i="17"/>
  <c r="J254" i="17"/>
  <c r="K254" i="17"/>
  <c r="L254" i="17"/>
  <c r="I255" i="17"/>
  <c r="J255" i="17"/>
  <c r="K255" i="17"/>
  <c r="L255" i="17"/>
  <c r="I256" i="17"/>
  <c r="J256" i="17"/>
  <c r="K256" i="17"/>
  <c r="L256" i="17"/>
  <c r="I257" i="17"/>
  <c r="J257" i="17"/>
  <c r="K257" i="17"/>
  <c r="L257" i="17"/>
  <c r="I258" i="17"/>
  <c r="J258" i="17"/>
  <c r="K258" i="17"/>
  <c r="L258" i="17"/>
  <c r="I259" i="17"/>
  <c r="J259" i="17"/>
  <c r="K259" i="17"/>
  <c r="L259" i="17"/>
  <c r="I260" i="17"/>
  <c r="J260" i="17"/>
  <c r="K260" i="17"/>
  <c r="L260" i="17"/>
  <c r="I261" i="17"/>
  <c r="J261" i="17"/>
  <c r="K261" i="17"/>
  <c r="L261" i="17"/>
  <c r="I262" i="17"/>
  <c r="J262" i="17"/>
  <c r="K262" i="17"/>
  <c r="L262" i="17"/>
  <c r="I263" i="17"/>
  <c r="J263" i="17"/>
  <c r="K263" i="17"/>
  <c r="L263" i="17"/>
  <c r="I264" i="17"/>
  <c r="J264" i="17"/>
  <c r="K264" i="17"/>
  <c r="L264" i="17"/>
  <c r="I265" i="17"/>
  <c r="J265" i="17"/>
  <c r="K265" i="17"/>
  <c r="L265" i="17"/>
  <c r="I266" i="17"/>
  <c r="J266" i="17"/>
  <c r="K266" i="17"/>
  <c r="L266" i="17"/>
  <c r="I267" i="17"/>
  <c r="J267" i="17"/>
  <c r="K267" i="17"/>
  <c r="L267" i="17"/>
  <c r="I268" i="17"/>
  <c r="J268" i="17"/>
  <c r="K268" i="17"/>
  <c r="L268" i="17"/>
  <c r="I269" i="17"/>
  <c r="J269" i="17"/>
  <c r="K269" i="17"/>
  <c r="L269" i="17"/>
  <c r="I270" i="17"/>
  <c r="J270" i="17"/>
  <c r="K270" i="17"/>
  <c r="L270" i="17"/>
  <c r="I271" i="17"/>
  <c r="J271" i="17"/>
  <c r="K271" i="17"/>
  <c r="L271" i="17"/>
  <c r="I272" i="17"/>
  <c r="J272" i="17"/>
  <c r="K272" i="17"/>
  <c r="L272" i="17"/>
  <c r="I273" i="17"/>
  <c r="J273" i="17"/>
  <c r="K273" i="17"/>
  <c r="L273" i="17"/>
  <c r="I274" i="17"/>
  <c r="J274" i="17"/>
  <c r="K274" i="17"/>
  <c r="L274" i="17"/>
  <c r="I275" i="17"/>
  <c r="J275" i="17"/>
  <c r="K275" i="17"/>
  <c r="L275" i="17"/>
  <c r="I276" i="17"/>
  <c r="J276" i="17"/>
  <c r="K276" i="17"/>
  <c r="L276" i="17"/>
  <c r="I277" i="17"/>
  <c r="J277" i="17"/>
  <c r="K277" i="17"/>
  <c r="L277" i="17"/>
  <c r="I278" i="17"/>
  <c r="J278" i="17"/>
  <c r="K278" i="17"/>
  <c r="L278" i="17"/>
  <c r="I279" i="17"/>
  <c r="J279" i="17"/>
  <c r="K279" i="17"/>
  <c r="L279" i="17"/>
  <c r="I280" i="17"/>
  <c r="J280" i="17"/>
  <c r="K280" i="17"/>
  <c r="L280" i="17"/>
  <c r="I281" i="17"/>
  <c r="J281" i="17"/>
  <c r="K281" i="17"/>
  <c r="L281" i="17"/>
  <c r="I282" i="17"/>
  <c r="J282" i="17"/>
  <c r="K282" i="17"/>
  <c r="L282" i="17"/>
  <c r="I283" i="17"/>
  <c r="J283" i="17"/>
  <c r="K283" i="17"/>
  <c r="L283" i="17"/>
  <c r="I284" i="17"/>
  <c r="J284" i="17"/>
  <c r="K284" i="17"/>
  <c r="L284" i="17"/>
  <c r="I285" i="17"/>
  <c r="J285" i="17"/>
  <c r="K285" i="17"/>
  <c r="L285" i="17"/>
  <c r="I286" i="17"/>
  <c r="J286" i="17"/>
  <c r="K286" i="17"/>
  <c r="L286" i="17"/>
  <c r="I287" i="17"/>
  <c r="J287" i="17"/>
  <c r="K287" i="17"/>
  <c r="L287" i="17"/>
  <c r="I288" i="17"/>
  <c r="J288" i="17"/>
  <c r="K288" i="17"/>
  <c r="L288" i="17"/>
  <c r="I289" i="17"/>
  <c r="J289" i="17"/>
  <c r="K289" i="17"/>
  <c r="L289" i="17"/>
  <c r="I290" i="17"/>
  <c r="J290" i="17"/>
  <c r="K290" i="17"/>
  <c r="L290" i="17"/>
  <c r="I291" i="17"/>
  <c r="J291" i="17"/>
  <c r="K291" i="17"/>
  <c r="L291" i="17"/>
  <c r="I292" i="17"/>
  <c r="J292" i="17"/>
  <c r="K292" i="17"/>
  <c r="L292" i="17"/>
  <c r="I293" i="17"/>
  <c r="J293" i="17"/>
  <c r="K293" i="17"/>
  <c r="L293" i="17"/>
  <c r="I294" i="17"/>
  <c r="J294" i="17"/>
  <c r="K294" i="17"/>
  <c r="L294" i="17"/>
  <c r="I295" i="17"/>
  <c r="J295" i="17"/>
  <c r="K295" i="17"/>
  <c r="L295" i="17"/>
  <c r="I296" i="17"/>
  <c r="J296" i="17"/>
  <c r="K296" i="17"/>
  <c r="L296" i="17"/>
  <c r="I297" i="17"/>
  <c r="J297" i="17"/>
  <c r="K297" i="17"/>
  <c r="L297" i="17"/>
  <c r="I298" i="17"/>
  <c r="J298" i="17"/>
  <c r="K298" i="17"/>
  <c r="L298" i="17"/>
  <c r="I299" i="17"/>
  <c r="J299" i="17"/>
  <c r="K299" i="17"/>
  <c r="L299" i="17"/>
  <c r="I300" i="17"/>
  <c r="J300" i="17"/>
  <c r="K300" i="17"/>
  <c r="L300" i="17"/>
  <c r="I301" i="17"/>
  <c r="J301" i="17"/>
  <c r="K301" i="17"/>
  <c r="L301" i="17"/>
  <c r="I302" i="17"/>
  <c r="J302" i="17"/>
  <c r="K302" i="17"/>
  <c r="L302" i="17"/>
  <c r="I303" i="17"/>
  <c r="J303" i="17"/>
  <c r="K303" i="17"/>
  <c r="L303" i="17"/>
  <c r="I304" i="17"/>
  <c r="J304" i="17"/>
  <c r="K304" i="17"/>
  <c r="L304" i="17"/>
  <c r="I305" i="17"/>
  <c r="J305" i="17"/>
  <c r="K305" i="17"/>
  <c r="L305" i="17"/>
  <c r="I306" i="17"/>
  <c r="J306" i="17"/>
  <c r="K306" i="17"/>
  <c r="L306" i="17"/>
  <c r="I307" i="17"/>
  <c r="J307" i="17"/>
  <c r="K307" i="17"/>
  <c r="L307" i="17"/>
  <c r="I308" i="17"/>
  <c r="J308" i="17"/>
  <c r="K308" i="17"/>
  <c r="L308" i="17"/>
  <c r="I309" i="17"/>
  <c r="J309" i="17"/>
  <c r="K309" i="17"/>
  <c r="L309" i="17"/>
  <c r="I310" i="17"/>
  <c r="J310" i="17"/>
  <c r="K310" i="17"/>
  <c r="L310" i="17"/>
  <c r="I311" i="17"/>
  <c r="J311" i="17"/>
  <c r="K311" i="17"/>
  <c r="L311" i="17"/>
  <c r="I312" i="17"/>
  <c r="J312" i="17"/>
  <c r="K312" i="17"/>
  <c r="L312" i="17"/>
  <c r="I313" i="17"/>
  <c r="J313" i="17"/>
  <c r="K313" i="17"/>
  <c r="L313" i="17"/>
  <c r="I314" i="17"/>
  <c r="J314" i="17"/>
  <c r="K314" i="17"/>
  <c r="L314" i="17"/>
  <c r="I315" i="17"/>
  <c r="J315" i="17"/>
  <c r="K315" i="17"/>
  <c r="L315" i="17"/>
  <c r="I316" i="17"/>
  <c r="J316" i="17"/>
  <c r="K316" i="17"/>
  <c r="L316" i="17"/>
  <c r="I317" i="17"/>
  <c r="J317" i="17"/>
  <c r="K317" i="17"/>
  <c r="L317" i="17"/>
  <c r="I318" i="17"/>
  <c r="J318" i="17"/>
  <c r="K318" i="17"/>
  <c r="L318" i="17"/>
  <c r="I319" i="17"/>
  <c r="J319" i="17"/>
  <c r="K319" i="17"/>
  <c r="L319" i="17"/>
  <c r="I320" i="17"/>
  <c r="J320" i="17"/>
  <c r="K320" i="17"/>
  <c r="L320" i="17"/>
  <c r="I321" i="17"/>
  <c r="J321" i="17"/>
  <c r="K321" i="17"/>
  <c r="L321" i="17"/>
  <c r="I322" i="17"/>
  <c r="J322" i="17"/>
  <c r="K322" i="17"/>
  <c r="L322" i="17"/>
  <c r="I323" i="17"/>
  <c r="J323" i="17"/>
  <c r="K323" i="17"/>
  <c r="L323" i="17"/>
  <c r="I324" i="17"/>
  <c r="J324" i="17"/>
  <c r="K324" i="17"/>
  <c r="L324" i="17"/>
  <c r="I325" i="17"/>
  <c r="J325" i="17"/>
  <c r="K325" i="17"/>
  <c r="L325" i="17"/>
  <c r="I326" i="17"/>
  <c r="J326" i="17"/>
  <c r="K326" i="17"/>
  <c r="L326" i="17"/>
  <c r="I327" i="17"/>
  <c r="J327" i="17"/>
  <c r="K327" i="17"/>
  <c r="L327" i="17"/>
  <c r="I328" i="17"/>
  <c r="J328" i="17"/>
  <c r="K328" i="17"/>
  <c r="L328" i="17"/>
  <c r="I329" i="17"/>
  <c r="J329" i="17"/>
  <c r="K329" i="17"/>
  <c r="L329" i="17"/>
  <c r="I330" i="17"/>
  <c r="J330" i="17"/>
  <c r="K330" i="17"/>
  <c r="L330" i="17"/>
  <c r="I331" i="17"/>
  <c r="J331" i="17"/>
  <c r="K331" i="17"/>
  <c r="L331" i="17"/>
  <c r="I332" i="17"/>
  <c r="J332" i="17"/>
  <c r="K332" i="17"/>
  <c r="L332" i="17"/>
  <c r="I333" i="17"/>
  <c r="J333" i="17"/>
  <c r="K333" i="17"/>
  <c r="L333" i="17"/>
  <c r="I334" i="17"/>
  <c r="J334" i="17"/>
  <c r="K334" i="17"/>
  <c r="L334" i="17"/>
  <c r="I335" i="17"/>
  <c r="J335" i="17"/>
  <c r="K335" i="17"/>
  <c r="L335" i="17"/>
  <c r="I336" i="17"/>
  <c r="J336" i="17"/>
  <c r="K336" i="17"/>
  <c r="L336" i="17"/>
  <c r="I337" i="17"/>
  <c r="J337" i="17"/>
  <c r="K337" i="17"/>
  <c r="L337" i="17"/>
  <c r="I338" i="17"/>
  <c r="J338" i="17"/>
  <c r="K338" i="17"/>
  <c r="L338" i="17"/>
  <c r="I339" i="17"/>
  <c r="J339" i="17"/>
  <c r="K339" i="17"/>
  <c r="L339" i="17"/>
  <c r="I340" i="17"/>
  <c r="J340" i="17"/>
  <c r="K340" i="17"/>
  <c r="L340" i="17"/>
  <c r="I341" i="17"/>
  <c r="J341" i="17"/>
  <c r="K341" i="17"/>
  <c r="L341" i="17"/>
  <c r="I342" i="17"/>
  <c r="J342" i="17"/>
  <c r="K342" i="17"/>
  <c r="L342" i="17"/>
  <c r="I343" i="17"/>
  <c r="J343" i="17"/>
  <c r="K343" i="17"/>
  <c r="L343" i="17"/>
  <c r="I344" i="17"/>
  <c r="J344" i="17"/>
  <c r="K344" i="17"/>
  <c r="L344" i="17"/>
  <c r="I345" i="17"/>
  <c r="J345" i="17"/>
  <c r="K345" i="17"/>
  <c r="L345" i="17"/>
  <c r="I346" i="17"/>
  <c r="J346" i="17"/>
  <c r="K346" i="17"/>
  <c r="L346" i="17"/>
  <c r="I347" i="17"/>
  <c r="J347" i="17"/>
  <c r="K347" i="17"/>
  <c r="L347" i="17"/>
  <c r="I348" i="17"/>
  <c r="J348" i="17"/>
  <c r="K348" i="17"/>
  <c r="L348" i="17"/>
  <c r="I349" i="17"/>
  <c r="J349" i="17"/>
  <c r="K349" i="17"/>
  <c r="L349" i="17"/>
  <c r="I350" i="17"/>
  <c r="J350" i="17"/>
  <c r="K350" i="17"/>
  <c r="L350" i="17"/>
  <c r="I351" i="17"/>
  <c r="J351" i="17"/>
  <c r="K351" i="17"/>
  <c r="L351" i="17"/>
  <c r="I352" i="17"/>
  <c r="J352" i="17"/>
  <c r="K352" i="17"/>
  <c r="L352" i="17"/>
  <c r="I353" i="17"/>
  <c r="J353" i="17"/>
  <c r="K353" i="17"/>
  <c r="L353" i="17"/>
  <c r="I354" i="17"/>
  <c r="J354" i="17"/>
  <c r="K354" i="17"/>
  <c r="L354" i="17"/>
  <c r="I355" i="17"/>
  <c r="J355" i="17"/>
  <c r="K355" i="17"/>
  <c r="L355" i="17"/>
  <c r="I356" i="17"/>
  <c r="J356" i="17"/>
  <c r="K356" i="17"/>
  <c r="L356" i="17"/>
  <c r="I357" i="17"/>
  <c r="J357" i="17"/>
  <c r="K357" i="17"/>
  <c r="L357" i="17"/>
  <c r="I358" i="17"/>
  <c r="J358" i="17"/>
  <c r="K358" i="17"/>
  <c r="L358" i="17"/>
  <c r="I359" i="17"/>
  <c r="J359" i="17"/>
  <c r="K359" i="17"/>
  <c r="L359" i="17"/>
  <c r="I360" i="17"/>
  <c r="J360" i="17"/>
  <c r="K360" i="17"/>
  <c r="L360" i="17"/>
  <c r="I361" i="17"/>
  <c r="J361" i="17"/>
  <c r="K361" i="17"/>
  <c r="L361" i="17"/>
  <c r="I362" i="17"/>
  <c r="J362" i="17"/>
  <c r="K362" i="17"/>
  <c r="L362" i="17"/>
  <c r="I363" i="17"/>
  <c r="J363" i="17"/>
  <c r="K363" i="17"/>
  <c r="L363" i="17"/>
  <c r="I364" i="17"/>
  <c r="J364" i="17"/>
  <c r="K364" i="17"/>
  <c r="L364" i="17"/>
  <c r="I365" i="17"/>
  <c r="J365" i="17"/>
  <c r="K365" i="17"/>
  <c r="L365" i="17"/>
  <c r="I366" i="17"/>
  <c r="J366" i="17"/>
  <c r="K366" i="17"/>
  <c r="L366" i="17"/>
  <c r="I367" i="17"/>
  <c r="J367" i="17"/>
  <c r="K367" i="17"/>
  <c r="L367" i="17"/>
  <c r="I368" i="17"/>
  <c r="J368" i="17"/>
  <c r="K368" i="17"/>
  <c r="L368" i="17"/>
  <c r="I369" i="17"/>
  <c r="J369" i="17"/>
  <c r="K369" i="17"/>
  <c r="L369" i="17"/>
  <c r="I370" i="17"/>
  <c r="J370" i="17"/>
  <c r="K370" i="17"/>
  <c r="L370" i="17"/>
  <c r="I371" i="17"/>
  <c r="J371" i="17"/>
  <c r="K371" i="17"/>
  <c r="L371" i="17"/>
  <c r="I372" i="17"/>
  <c r="J372" i="17"/>
  <c r="K372" i="17"/>
  <c r="L372" i="17"/>
  <c r="I373" i="17"/>
  <c r="J373" i="17"/>
  <c r="K373" i="17"/>
  <c r="L373" i="17"/>
  <c r="I374" i="17"/>
  <c r="J374" i="17"/>
  <c r="K374" i="17"/>
  <c r="L374" i="17"/>
  <c r="I375" i="17"/>
  <c r="J375" i="17"/>
  <c r="K375" i="17"/>
  <c r="L375" i="17"/>
  <c r="I376" i="17"/>
  <c r="J376" i="17"/>
  <c r="K376" i="17"/>
  <c r="L376" i="17"/>
  <c r="I377" i="17"/>
  <c r="J377" i="17"/>
  <c r="K377" i="17"/>
  <c r="L377" i="17"/>
  <c r="I378" i="17"/>
  <c r="J378" i="17"/>
  <c r="K378" i="17"/>
  <c r="L378" i="17"/>
  <c r="I379" i="17"/>
  <c r="J379" i="17"/>
  <c r="K379" i="17"/>
  <c r="L379" i="17"/>
  <c r="I380" i="17"/>
  <c r="J380" i="17"/>
  <c r="K380" i="17"/>
  <c r="L380" i="17"/>
  <c r="I381" i="17"/>
  <c r="J381" i="17"/>
  <c r="K381" i="17"/>
  <c r="L381" i="17"/>
  <c r="I382" i="17"/>
  <c r="J382" i="17"/>
  <c r="K382" i="17"/>
  <c r="L382" i="17"/>
  <c r="I383" i="17"/>
  <c r="J383" i="17"/>
  <c r="K383" i="17"/>
  <c r="L383" i="17"/>
  <c r="I384" i="17"/>
  <c r="J384" i="17"/>
  <c r="K384" i="17"/>
  <c r="L384" i="17"/>
  <c r="I385" i="17"/>
  <c r="J385" i="17"/>
  <c r="K385" i="17"/>
  <c r="L385" i="17"/>
  <c r="I386" i="17"/>
  <c r="J386" i="17"/>
  <c r="K386" i="17"/>
  <c r="L386" i="17"/>
  <c r="I387" i="17"/>
  <c r="J387" i="17"/>
  <c r="K387" i="17"/>
  <c r="L387" i="17"/>
  <c r="I388" i="17"/>
  <c r="J388" i="17"/>
  <c r="K388" i="17"/>
  <c r="L388" i="17"/>
  <c r="I389" i="17"/>
  <c r="J389" i="17"/>
  <c r="K389" i="17"/>
  <c r="L389" i="17"/>
  <c r="I390" i="17"/>
  <c r="J390" i="17"/>
  <c r="K390" i="17"/>
  <c r="L390" i="17"/>
  <c r="I391" i="17"/>
  <c r="J391" i="17"/>
  <c r="K391" i="17"/>
  <c r="L391" i="17"/>
  <c r="I392" i="17"/>
  <c r="J392" i="17"/>
  <c r="K392" i="17"/>
  <c r="L392" i="17"/>
  <c r="I393" i="17"/>
  <c r="J393" i="17"/>
  <c r="K393" i="17"/>
  <c r="L393" i="17"/>
  <c r="I394" i="17"/>
  <c r="J394" i="17"/>
  <c r="K394" i="17"/>
  <c r="L394" i="17"/>
  <c r="I395" i="17"/>
  <c r="J395" i="17"/>
  <c r="K395" i="17"/>
  <c r="L395" i="17"/>
  <c r="I396" i="17"/>
  <c r="J396" i="17"/>
  <c r="K396" i="17"/>
  <c r="L396" i="17"/>
  <c r="I397" i="17"/>
  <c r="J397" i="17"/>
  <c r="K397" i="17"/>
  <c r="L397" i="17"/>
  <c r="I398" i="17"/>
  <c r="J398" i="17"/>
  <c r="K398" i="17"/>
  <c r="L398" i="17"/>
  <c r="I399" i="17"/>
  <c r="J399" i="17"/>
  <c r="K399" i="17"/>
  <c r="L399" i="17"/>
  <c r="I400" i="17"/>
  <c r="J400" i="17"/>
  <c r="K400" i="17"/>
  <c r="L400" i="17"/>
  <c r="I401" i="17"/>
  <c r="J401" i="17"/>
  <c r="K401" i="17"/>
  <c r="L401" i="17"/>
  <c r="I402" i="17"/>
  <c r="J402" i="17"/>
  <c r="K402" i="17"/>
  <c r="L402" i="17"/>
  <c r="I403" i="17"/>
  <c r="J403" i="17"/>
  <c r="K403" i="17"/>
  <c r="L403" i="17"/>
  <c r="I404" i="17"/>
  <c r="J404" i="17"/>
  <c r="K404" i="17"/>
  <c r="L404" i="17"/>
  <c r="I405" i="17"/>
  <c r="J405" i="17"/>
  <c r="K405" i="17"/>
  <c r="L405" i="17"/>
  <c r="I406" i="17"/>
  <c r="J406" i="17"/>
  <c r="K406" i="17"/>
  <c r="L406" i="17"/>
  <c r="I407" i="17"/>
  <c r="J407" i="17"/>
  <c r="K407" i="17"/>
  <c r="L407" i="17"/>
  <c r="I408" i="17"/>
  <c r="J408" i="17"/>
  <c r="K408" i="17"/>
  <c r="L408" i="17"/>
  <c r="I409" i="17"/>
  <c r="J409" i="17"/>
  <c r="K409" i="17"/>
  <c r="L409" i="17"/>
  <c r="I410" i="17"/>
  <c r="J410" i="17"/>
  <c r="K410" i="17"/>
  <c r="L410" i="17"/>
  <c r="I411" i="17"/>
  <c r="J411" i="17"/>
  <c r="K411" i="17"/>
  <c r="L411" i="17"/>
  <c r="I412" i="17"/>
  <c r="J412" i="17"/>
  <c r="K412" i="17"/>
  <c r="L412" i="17"/>
  <c r="I413" i="17"/>
  <c r="J413" i="17"/>
  <c r="K413" i="17"/>
  <c r="L413" i="17"/>
  <c r="I414" i="17"/>
  <c r="J414" i="17"/>
  <c r="K414" i="17"/>
  <c r="L414" i="17"/>
  <c r="I415" i="17"/>
  <c r="J415" i="17"/>
  <c r="K415" i="17"/>
  <c r="L415" i="17"/>
  <c r="I416" i="17"/>
  <c r="J416" i="17"/>
  <c r="K416" i="17"/>
  <c r="L416" i="17"/>
  <c r="I417" i="17"/>
  <c r="J417" i="17"/>
  <c r="K417" i="17"/>
  <c r="L417" i="17"/>
  <c r="I418" i="17"/>
  <c r="J418" i="17"/>
  <c r="K418" i="17"/>
  <c r="L418" i="17"/>
  <c r="I419" i="17"/>
  <c r="J419" i="17"/>
  <c r="K419" i="17"/>
  <c r="L419" i="17"/>
  <c r="I420" i="17"/>
  <c r="J420" i="17"/>
  <c r="K420" i="17"/>
  <c r="L420" i="17"/>
  <c r="I421" i="17"/>
  <c r="J421" i="17"/>
  <c r="K421" i="17"/>
  <c r="L421" i="17"/>
  <c r="I422" i="17"/>
  <c r="J422" i="17"/>
  <c r="K422" i="17"/>
  <c r="L422" i="17"/>
  <c r="I423" i="17"/>
  <c r="J423" i="17"/>
  <c r="K423" i="17"/>
  <c r="L423" i="17"/>
  <c r="I424" i="17"/>
  <c r="J424" i="17"/>
  <c r="K424" i="17"/>
  <c r="L424" i="17"/>
  <c r="I425" i="17"/>
  <c r="J425" i="17"/>
  <c r="K425" i="17"/>
  <c r="L425" i="17"/>
  <c r="I426" i="17"/>
  <c r="J426" i="17"/>
  <c r="K426" i="17"/>
  <c r="L426" i="17"/>
  <c r="I427" i="17"/>
  <c r="J427" i="17"/>
  <c r="K427" i="17"/>
  <c r="L427" i="17"/>
  <c r="I428" i="17"/>
  <c r="J428" i="17"/>
  <c r="K428" i="17"/>
  <c r="L428" i="17"/>
  <c r="I429" i="17"/>
  <c r="J429" i="17"/>
  <c r="K429" i="17"/>
  <c r="L429" i="17"/>
  <c r="I430" i="17"/>
  <c r="J430" i="17"/>
  <c r="K430" i="17"/>
  <c r="L430" i="17"/>
  <c r="I431" i="17"/>
  <c r="J431" i="17"/>
  <c r="K431" i="17"/>
  <c r="L431" i="17"/>
  <c r="I432" i="17"/>
  <c r="J432" i="17"/>
  <c r="K432" i="17"/>
  <c r="L432" i="17"/>
  <c r="I433" i="17"/>
  <c r="J433" i="17"/>
  <c r="K433" i="17"/>
  <c r="L433" i="17"/>
  <c r="I434" i="17"/>
  <c r="J434" i="17"/>
  <c r="K434" i="17"/>
  <c r="L434" i="17"/>
  <c r="I435" i="17"/>
  <c r="J435" i="17"/>
  <c r="K435" i="17"/>
  <c r="L435" i="17"/>
  <c r="I436" i="17"/>
  <c r="J436" i="17"/>
  <c r="K436" i="17"/>
  <c r="L436" i="17"/>
  <c r="I437" i="17"/>
  <c r="J437" i="17"/>
  <c r="K437" i="17"/>
  <c r="L437" i="17"/>
  <c r="I438" i="17"/>
  <c r="J438" i="17"/>
  <c r="K438" i="17"/>
  <c r="L438" i="17"/>
  <c r="I439" i="17"/>
  <c r="J439" i="17"/>
  <c r="K439" i="17"/>
  <c r="L439" i="17"/>
  <c r="I440" i="17"/>
  <c r="J440" i="17"/>
  <c r="K440" i="17"/>
  <c r="L440" i="17"/>
  <c r="I441" i="17"/>
  <c r="J441" i="17"/>
  <c r="K441" i="17"/>
  <c r="L441" i="17"/>
  <c r="I442" i="17"/>
  <c r="J442" i="17"/>
  <c r="K442" i="17"/>
  <c r="L442" i="17"/>
  <c r="I443" i="17"/>
  <c r="J443" i="17"/>
  <c r="K443" i="17"/>
  <c r="L443" i="17"/>
  <c r="I444" i="17"/>
  <c r="J444" i="17"/>
  <c r="K444" i="17"/>
  <c r="L444" i="17"/>
  <c r="I445" i="17"/>
  <c r="J445" i="17"/>
  <c r="K445" i="17"/>
  <c r="L445" i="17"/>
  <c r="I446" i="17"/>
  <c r="J446" i="17"/>
  <c r="K446" i="17"/>
  <c r="L446" i="17"/>
  <c r="I447" i="17"/>
  <c r="J447" i="17"/>
  <c r="K447" i="17"/>
  <c r="L447" i="17"/>
  <c r="I448" i="17"/>
  <c r="J448" i="17"/>
  <c r="K448" i="17"/>
  <c r="L448" i="17"/>
  <c r="I449" i="17"/>
  <c r="J449" i="17"/>
  <c r="K449" i="17"/>
  <c r="L449" i="17"/>
  <c r="I450" i="17"/>
  <c r="J450" i="17"/>
  <c r="K450" i="17"/>
  <c r="L450" i="17"/>
  <c r="I451" i="17"/>
  <c r="J451" i="17"/>
  <c r="K451" i="17"/>
  <c r="L451" i="17"/>
  <c r="I452" i="17"/>
  <c r="J452" i="17"/>
  <c r="K452" i="17"/>
  <c r="L452" i="17"/>
  <c r="I453" i="17"/>
  <c r="J453" i="17"/>
  <c r="K453" i="17"/>
  <c r="L453" i="17"/>
  <c r="I454" i="17"/>
  <c r="J454" i="17"/>
  <c r="K454" i="17"/>
  <c r="L454" i="17"/>
  <c r="I455" i="17"/>
  <c r="J455" i="17"/>
  <c r="K455" i="17"/>
  <c r="L455" i="17"/>
  <c r="I456" i="17"/>
  <c r="J456" i="17"/>
  <c r="K456" i="17"/>
  <c r="L456" i="17"/>
  <c r="I457" i="17"/>
  <c r="J457" i="17"/>
  <c r="K457" i="17"/>
  <c r="L457" i="17"/>
  <c r="I458" i="17"/>
  <c r="J458" i="17"/>
  <c r="K458" i="17"/>
  <c r="L458" i="17"/>
  <c r="I459" i="17"/>
  <c r="J459" i="17"/>
  <c r="K459" i="17"/>
  <c r="L459" i="17"/>
  <c r="I460" i="17"/>
  <c r="J460" i="17"/>
  <c r="K460" i="17"/>
  <c r="L460" i="17"/>
  <c r="I461" i="17"/>
  <c r="J461" i="17"/>
  <c r="K461" i="17"/>
  <c r="L461" i="17"/>
  <c r="I462" i="17"/>
  <c r="J462" i="17"/>
  <c r="K462" i="17"/>
  <c r="L462" i="17"/>
  <c r="I463" i="17"/>
  <c r="J463" i="17"/>
  <c r="K463" i="17"/>
  <c r="L463" i="17"/>
  <c r="I464" i="17"/>
  <c r="J464" i="17"/>
  <c r="K464" i="17"/>
  <c r="L464" i="17"/>
  <c r="I465" i="17"/>
  <c r="J465" i="17"/>
  <c r="K465" i="17"/>
  <c r="L465" i="17"/>
  <c r="I466" i="17"/>
  <c r="J466" i="17"/>
  <c r="K466" i="17"/>
  <c r="L466" i="17"/>
  <c r="I467" i="17"/>
  <c r="J467" i="17"/>
  <c r="K467" i="17"/>
  <c r="L467" i="17"/>
  <c r="I468" i="17"/>
  <c r="J468" i="17"/>
  <c r="K468" i="17"/>
  <c r="L468" i="17"/>
  <c r="I469" i="17"/>
  <c r="J469" i="17"/>
  <c r="K469" i="17"/>
  <c r="L469" i="17"/>
  <c r="I470" i="17"/>
  <c r="J470" i="17"/>
  <c r="K470" i="17"/>
  <c r="L470" i="17"/>
  <c r="I471" i="17"/>
  <c r="J471" i="17"/>
  <c r="K471" i="17"/>
  <c r="L471" i="17"/>
  <c r="I472" i="17"/>
  <c r="J472" i="17"/>
  <c r="K472" i="17"/>
  <c r="L472" i="17"/>
  <c r="I473" i="17"/>
  <c r="J473" i="17"/>
  <c r="K473" i="17"/>
  <c r="L473" i="17"/>
  <c r="I474" i="17"/>
  <c r="J474" i="17"/>
  <c r="K474" i="17"/>
  <c r="L474" i="17"/>
  <c r="I475" i="17"/>
  <c r="J475" i="17"/>
  <c r="K475" i="17"/>
  <c r="L475" i="17"/>
  <c r="I476" i="17"/>
  <c r="J476" i="17"/>
  <c r="K476" i="17"/>
  <c r="L476" i="17"/>
  <c r="I477" i="17"/>
  <c r="J477" i="17"/>
  <c r="K477" i="17"/>
  <c r="L477" i="17"/>
  <c r="I478" i="17"/>
  <c r="J478" i="17"/>
  <c r="K478" i="17"/>
  <c r="L478" i="17"/>
  <c r="I479" i="17"/>
  <c r="J479" i="17"/>
  <c r="K479" i="17"/>
  <c r="L479" i="17"/>
  <c r="I480" i="17"/>
  <c r="J480" i="17"/>
  <c r="K480" i="17"/>
  <c r="L480" i="17"/>
  <c r="I481" i="17"/>
  <c r="J481" i="17"/>
  <c r="K481" i="17"/>
  <c r="L481" i="17"/>
  <c r="I482" i="17"/>
  <c r="J482" i="17"/>
  <c r="K482" i="17"/>
  <c r="L482" i="17"/>
  <c r="I483" i="17"/>
  <c r="J483" i="17"/>
  <c r="K483" i="17"/>
  <c r="L483" i="17"/>
  <c r="I484" i="17"/>
  <c r="J484" i="17"/>
  <c r="K484" i="17"/>
  <c r="L484" i="17"/>
  <c r="I485" i="17"/>
  <c r="J485" i="17"/>
  <c r="K485" i="17"/>
  <c r="L485" i="17"/>
  <c r="I486" i="17"/>
  <c r="J486" i="17"/>
  <c r="K486" i="17"/>
  <c r="L486" i="17"/>
  <c r="I487" i="17"/>
  <c r="J487" i="17"/>
  <c r="K487" i="17"/>
  <c r="L487" i="17"/>
  <c r="I488" i="17"/>
  <c r="J488" i="17"/>
  <c r="K488" i="17"/>
  <c r="L488" i="17"/>
  <c r="I489" i="17"/>
  <c r="J489" i="17"/>
  <c r="K489" i="17"/>
  <c r="L489" i="17"/>
  <c r="I490" i="17"/>
  <c r="J490" i="17"/>
  <c r="K490" i="17"/>
  <c r="L490" i="17"/>
  <c r="I491" i="17"/>
  <c r="J491" i="17"/>
  <c r="K491" i="17"/>
  <c r="L491" i="17"/>
  <c r="I492" i="17"/>
  <c r="J492" i="17"/>
  <c r="K492" i="17"/>
  <c r="L492" i="17"/>
  <c r="I493" i="17"/>
  <c r="J493" i="17"/>
  <c r="K493" i="17"/>
  <c r="L493" i="17"/>
  <c r="I494" i="17"/>
  <c r="J494" i="17"/>
  <c r="K494" i="17"/>
  <c r="L494" i="17"/>
  <c r="I495" i="17"/>
  <c r="J495" i="17"/>
  <c r="K495" i="17"/>
  <c r="L495" i="17"/>
  <c r="I496" i="17"/>
  <c r="J496" i="17"/>
  <c r="K496" i="17"/>
  <c r="L496" i="17"/>
  <c r="I497" i="17"/>
  <c r="J497" i="17"/>
  <c r="K497" i="17"/>
  <c r="L497" i="17"/>
  <c r="I498" i="17"/>
  <c r="J498" i="17"/>
  <c r="K498" i="17"/>
  <c r="L498" i="17"/>
  <c r="I499" i="17"/>
  <c r="J499" i="17"/>
  <c r="K499" i="17"/>
  <c r="L499" i="17"/>
  <c r="I500" i="17"/>
  <c r="J500" i="17"/>
  <c r="K500" i="17"/>
  <c r="L500" i="17"/>
  <c r="I501" i="17"/>
  <c r="J501" i="17"/>
  <c r="K501" i="17"/>
  <c r="L501" i="17"/>
  <c r="I502" i="17"/>
  <c r="J502" i="17"/>
  <c r="K502" i="17"/>
  <c r="L502" i="17"/>
  <c r="I503" i="17"/>
  <c r="J503" i="17"/>
  <c r="K503" i="17"/>
  <c r="L503" i="17"/>
  <c r="I504" i="17"/>
  <c r="J504" i="17"/>
  <c r="K504" i="17"/>
  <c r="L504" i="17"/>
  <c r="I505" i="17"/>
  <c r="J505" i="17"/>
  <c r="K505" i="17"/>
  <c r="L505" i="17"/>
  <c r="I506" i="17"/>
  <c r="J506" i="17"/>
  <c r="K506" i="17"/>
  <c r="L506" i="17"/>
  <c r="I507" i="17"/>
  <c r="J507" i="17"/>
  <c r="K507" i="17"/>
  <c r="L507" i="17"/>
  <c r="I508" i="17"/>
  <c r="J508" i="17"/>
  <c r="K508" i="17"/>
  <c r="L508" i="17"/>
  <c r="I509" i="17"/>
  <c r="J509" i="17"/>
  <c r="K509" i="17"/>
  <c r="L509" i="17"/>
  <c r="I510" i="17"/>
  <c r="J510" i="17"/>
  <c r="K510" i="17"/>
  <c r="L510" i="17"/>
  <c r="I511" i="17"/>
  <c r="J511" i="17"/>
  <c r="K511" i="17"/>
  <c r="L511" i="17"/>
  <c r="I512" i="17"/>
  <c r="J512" i="17"/>
  <c r="K512" i="17"/>
  <c r="L512" i="17"/>
  <c r="I513" i="17"/>
  <c r="J513" i="17"/>
  <c r="K513" i="17"/>
  <c r="L513" i="17"/>
  <c r="I514" i="17"/>
  <c r="J514" i="17"/>
  <c r="K514" i="17"/>
  <c r="L514" i="17"/>
  <c r="I515" i="17"/>
  <c r="J515" i="17"/>
  <c r="K515" i="17"/>
  <c r="L515" i="17"/>
  <c r="I516" i="17"/>
  <c r="J516" i="17"/>
  <c r="K516" i="17"/>
  <c r="L516" i="17"/>
  <c r="I517" i="17"/>
  <c r="J517" i="17"/>
  <c r="K517" i="17"/>
  <c r="L517" i="17"/>
  <c r="I518" i="17"/>
  <c r="J518" i="17"/>
  <c r="K518" i="17"/>
  <c r="L518" i="17"/>
  <c r="I519" i="17"/>
  <c r="J519" i="17"/>
  <c r="K519" i="17"/>
  <c r="L519" i="17"/>
  <c r="I520" i="17"/>
  <c r="J520" i="17"/>
  <c r="K520" i="17"/>
  <c r="L520" i="17"/>
  <c r="I521" i="17"/>
  <c r="J521" i="17"/>
  <c r="K521" i="17"/>
  <c r="L521" i="17"/>
  <c r="I522" i="17"/>
  <c r="J522" i="17"/>
  <c r="K522" i="17"/>
  <c r="L522" i="17"/>
  <c r="I523" i="17"/>
  <c r="J523" i="17"/>
  <c r="K523" i="17"/>
  <c r="L523" i="17"/>
  <c r="I524" i="17"/>
  <c r="J524" i="17"/>
  <c r="K524" i="17"/>
  <c r="L524" i="17"/>
  <c r="I525" i="17"/>
  <c r="J525" i="17"/>
  <c r="K525" i="17"/>
  <c r="L525" i="17"/>
  <c r="I526" i="17"/>
  <c r="J526" i="17"/>
  <c r="K526" i="17"/>
  <c r="L526" i="17"/>
  <c r="I527" i="17"/>
  <c r="J527" i="17"/>
  <c r="K527" i="17"/>
  <c r="L527" i="17"/>
  <c r="I528" i="17"/>
  <c r="J528" i="17"/>
  <c r="K528" i="17"/>
  <c r="L528" i="17"/>
  <c r="I529" i="17"/>
  <c r="J529" i="17"/>
  <c r="K529" i="17"/>
  <c r="L529" i="17"/>
  <c r="I530" i="17"/>
  <c r="J530" i="17"/>
  <c r="K530" i="17"/>
  <c r="L530" i="17"/>
  <c r="I531" i="17"/>
  <c r="J531" i="17"/>
  <c r="K531" i="17"/>
  <c r="L531" i="17"/>
  <c r="I532" i="17"/>
  <c r="J532" i="17"/>
  <c r="K532" i="17"/>
  <c r="L532" i="17"/>
  <c r="I533" i="17"/>
  <c r="J533" i="17"/>
  <c r="K533" i="17"/>
  <c r="L533" i="17"/>
  <c r="I534" i="17"/>
  <c r="J534" i="17"/>
  <c r="K534" i="17"/>
  <c r="L534" i="17"/>
  <c r="I535" i="17"/>
  <c r="J535" i="17"/>
  <c r="K535" i="17"/>
  <c r="L535" i="17"/>
  <c r="I536" i="17"/>
  <c r="J536" i="17"/>
  <c r="K536" i="17"/>
  <c r="L536" i="17"/>
  <c r="I537" i="17"/>
  <c r="J537" i="17"/>
  <c r="K537" i="17"/>
  <c r="L537" i="17"/>
  <c r="I538" i="17"/>
  <c r="J538" i="17"/>
  <c r="K538" i="17"/>
  <c r="L538" i="17"/>
  <c r="I539" i="17"/>
  <c r="J539" i="17"/>
  <c r="K539" i="17"/>
  <c r="L539" i="17"/>
  <c r="I540" i="17"/>
  <c r="J540" i="17"/>
  <c r="K540" i="17"/>
  <c r="L540" i="17"/>
  <c r="I541" i="17"/>
  <c r="J541" i="17"/>
  <c r="K541" i="17"/>
  <c r="L541" i="17"/>
  <c r="I542" i="17"/>
  <c r="J542" i="17"/>
  <c r="K542" i="17"/>
  <c r="L542" i="17"/>
  <c r="I543" i="17"/>
  <c r="J543" i="17"/>
  <c r="K543" i="17"/>
  <c r="L543" i="17"/>
  <c r="I544" i="17"/>
  <c r="J544" i="17"/>
  <c r="K544" i="17"/>
  <c r="L544" i="17"/>
  <c r="I545" i="17"/>
  <c r="J545" i="17"/>
  <c r="K545" i="17"/>
  <c r="L545" i="17"/>
  <c r="I546" i="17"/>
  <c r="J546" i="17"/>
  <c r="K546" i="17"/>
  <c r="L546" i="17"/>
  <c r="I547" i="17"/>
  <c r="J547" i="17"/>
  <c r="K547" i="17"/>
  <c r="L547" i="17"/>
  <c r="I548" i="17"/>
  <c r="J548" i="17"/>
  <c r="K548" i="17"/>
  <c r="L548" i="17"/>
  <c r="I549" i="17"/>
  <c r="J549" i="17"/>
  <c r="K549" i="17"/>
  <c r="L549" i="17"/>
  <c r="I550" i="17"/>
  <c r="J550" i="17"/>
  <c r="K550" i="17"/>
  <c r="L550" i="17"/>
  <c r="I551" i="17"/>
  <c r="J551" i="17"/>
  <c r="K551" i="17"/>
  <c r="L551" i="17"/>
  <c r="I552" i="17"/>
  <c r="J552" i="17"/>
  <c r="K552" i="17"/>
  <c r="L552" i="17"/>
  <c r="I553" i="17"/>
  <c r="J553" i="17"/>
  <c r="K553" i="17"/>
  <c r="L553" i="17"/>
  <c r="I554" i="17"/>
  <c r="J554" i="17"/>
  <c r="K554" i="17"/>
  <c r="L554" i="17"/>
  <c r="I555" i="17"/>
  <c r="J555" i="17"/>
  <c r="K555" i="17"/>
  <c r="L555" i="17"/>
  <c r="I556" i="17"/>
  <c r="J556" i="17"/>
  <c r="K556" i="17"/>
  <c r="L556" i="17"/>
  <c r="I557" i="17"/>
  <c r="J557" i="17"/>
  <c r="K557" i="17"/>
  <c r="L557" i="17"/>
  <c r="I558" i="17"/>
  <c r="J558" i="17"/>
  <c r="K558" i="17"/>
  <c r="L558" i="17"/>
  <c r="I559" i="17"/>
  <c r="J559" i="17"/>
  <c r="K559" i="17"/>
  <c r="L559" i="17"/>
  <c r="I560" i="17"/>
  <c r="J560" i="17"/>
  <c r="K560" i="17"/>
  <c r="L560" i="17"/>
  <c r="I561" i="17"/>
  <c r="J561" i="17"/>
  <c r="K561" i="17"/>
  <c r="L561" i="17"/>
  <c r="I562" i="17"/>
  <c r="J562" i="17"/>
  <c r="K562" i="17"/>
  <c r="L562" i="17"/>
  <c r="I563" i="17"/>
  <c r="J563" i="17"/>
  <c r="K563" i="17"/>
  <c r="L563" i="17"/>
  <c r="I564" i="17"/>
  <c r="J564" i="17"/>
  <c r="K564" i="17"/>
  <c r="L564" i="17"/>
  <c r="I565" i="17"/>
  <c r="J565" i="17"/>
  <c r="K565" i="17"/>
  <c r="L565" i="17"/>
  <c r="I566" i="17"/>
  <c r="J566" i="17"/>
  <c r="K566" i="17"/>
  <c r="L566" i="17"/>
  <c r="I567" i="17"/>
  <c r="J567" i="17"/>
  <c r="K567" i="17"/>
  <c r="L567" i="17"/>
  <c r="I568" i="17"/>
  <c r="J568" i="17"/>
  <c r="K568" i="17"/>
  <c r="L568" i="17"/>
  <c r="I569" i="17"/>
  <c r="J569" i="17"/>
  <c r="K569" i="17"/>
  <c r="L569" i="17"/>
  <c r="I570" i="17"/>
  <c r="J570" i="17"/>
  <c r="K570" i="17"/>
  <c r="L570" i="17"/>
  <c r="I571" i="17"/>
  <c r="J571" i="17"/>
  <c r="K571" i="17"/>
  <c r="L571" i="17"/>
  <c r="I572" i="17"/>
  <c r="J572" i="17"/>
  <c r="K572" i="17"/>
  <c r="L572" i="17"/>
  <c r="I573" i="17"/>
  <c r="J573" i="17"/>
  <c r="K573" i="17"/>
  <c r="L573" i="17"/>
  <c r="I574" i="17"/>
  <c r="J574" i="17"/>
  <c r="K574" i="17"/>
  <c r="L574" i="17"/>
  <c r="I575" i="17"/>
  <c r="J575" i="17"/>
  <c r="K575" i="17"/>
  <c r="L575" i="17"/>
  <c r="I576" i="17"/>
  <c r="J576" i="17"/>
  <c r="K576" i="17"/>
  <c r="L576" i="17"/>
  <c r="I577" i="17"/>
  <c r="J577" i="17"/>
  <c r="K577" i="17"/>
  <c r="L577" i="17"/>
  <c r="I578" i="17"/>
  <c r="J578" i="17"/>
  <c r="K578" i="17"/>
  <c r="L578" i="17"/>
  <c r="I579" i="17"/>
  <c r="J579" i="17"/>
  <c r="K579" i="17"/>
  <c r="L579" i="17"/>
  <c r="I580" i="17"/>
  <c r="J580" i="17"/>
  <c r="K580" i="17"/>
  <c r="L580" i="17"/>
  <c r="I581" i="17"/>
  <c r="J581" i="17"/>
  <c r="K581" i="17"/>
  <c r="L581" i="17"/>
  <c r="I582" i="17"/>
  <c r="J582" i="17"/>
  <c r="K582" i="17"/>
  <c r="L582" i="17"/>
  <c r="I583" i="17"/>
  <c r="J583" i="17"/>
  <c r="K583" i="17"/>
  <c r="L583" i="17"/>
  <c r="I584" i="17"/>
  <c r="J584" i="17"/>
  <c r="K584" i="17"/>
  <c r="L584" i="17"/>
  <c r="I585" i="17"/>
  <c r="J585" i="17"/>
  <c r="K585" i="17"/>
  <c r="L585" i="17"/>
  <c r="I586" i="17"/>
  <c r="J586" i="17"/>
  <c r="K586" i="17"/>
  <c r="L586" i="17"/>
  <c r="I587" i="17"/>
  <c r="J587" i="17"/>
  <c r="K587" i="17"/>
  <c r="L587" i="17"/>
  <c r="I588" i="17"/>
  <c r="J588" i="17"/>
  <c r="K588" i="17"/>
  <c r="L588" i="17"/>
  <c r="I589" i="17"/>
  <c r="J589" i="17"/>
  <c r="K589" i="17"/>
  <c r="L589" i="17"/>
  <c r="I590" i="17"/>
  <c r="J590" i="17"/>
  <c r="K590" i="17"/>
  <c r="L590" i="17"/>
  <c r="I591" i="17"/>
  <c r="J591" i="17"/>
  <c r="K591" i="17"/>
  <c r="L591" i="17"/>
  <c r="I592" i="17"/>
  <c r="J592" i="17"/>
  <c r="K592" i="17"/>
  <c r="L592" i="17"/>
  <c r="I593" i="17"/>
  <c r="J593" i="17"/>
  <c r="K593" i="17"/>
  <c r="L593" i="17"/>
  <c r="I594" i="17"/>
  <c r="J594" i="17"/>
  <c r="K594" i="17"/>
  <c r="L594" i="17"/>
  <c r="I595" i="17"/>
  <c r="J595" i="17"/>
  <c r="K595" i="17"/>
  <c r="L595" i="17"/>
  <c r="I596" i="17"/>
  <c r="J596" i="17"/>
  <c r="K596" i="17"/>
  <c r="L596" i="17"/>
  <c r="I597" i="17"/>
  <c r="J597" i="17"/>
  <c r="K597" i="17"/>
  <c r="L597" i="17"/>
  <c r="I598" i="17"/>
  <c r="J598" i="17"/>
  <c r="K598" i="17"/>
  <c r="L598" i="17"/>
  <c r="I599" i="17"/>
  <c r="J599" i="17"/>
  <c r="K599" i="17"/>
  <c r="L599" i="17"/>
  <c r="I600" i="17"/>
  <c r="J600" i="17"/>
  <c r="K600" i="17"/>
  <c r="L600" i="17"/>
  <c r="I601" i="17"/>
  <c r="J601" i="17"/>
  <c r="K601" i="17"/>
  <c r="L601" i="17"/>
  <c r="I602" i="17"/>
  <c r="J602" i="17"/>
  <c r="K602" i="17"/>
  <c r="L602" i="17"/>
  <c r="I603" i="17"/>
  <c r="J603" i="17"/>
  <c r="K603" i="17"/>
  <c r="L603" i="17"/>
  <c r="I604" i="17"/>
  <c r="J604" i="17"/>
  <c r="K604" i="17"/>
  <c r="L604" i="17"/>
  <c r="I605" i="17"/>
  <c r="J605" i="17"/>
  <c r="K605" i="17"/>
  <c r="L605" i="17"/>
  <c r="I606" i="17"/>
  <c r="J606" i="17"/>
  <c r="K606" i="17"/>
  <c r="L606" i="17"/>
  <c r="I607" i="17"/>
  <c r="J607" i="17"/>
  <c r="K607" i="17"/>
  <c r="L607" i="17"/>
  <c r="I608" i="17"/>
  <c r="J608" i="17"/>
  <c r="K608" i="17"/>
  <c r="L608" i="17"/>
  <c r="I609" i="17"/>
  <c r="J609" i="17"/>
  <c r="K609" i="17"/>
  <c r="L609" i="17"/>
  <c r="I610" i="17"/>
  <c r="J610" i="17"/>
  <c r="K610" i="17"/>
  <c r="L610" i="17"/>
  <c r="I611" i="17"/>
  <c r="J611" i="17"/>
  <c r="K611" i="17"/>
  <c r="L611" i="17"/>
  <c r="I612" i="17"/>
  <c r="J612" i="17"/>
  <c r="K612" i="17"/>
  <c r="L612" i="17"/>
  <c r="I613" i="17"/>
  <c r="J613" i="17"/>
  <c r="K613" i="17"/>
  <c r="L613" i="17"/>
  <c r="I614" i="17"/>
  <c r="J614" i="17"/>
  <c r="K614" i="17"/>
  <c r="L614" i="17"/>
  <c r="I615" i="17"/>
  <c r="J615" i="17"/>
  <c r="K615" i="17"/>
  <c r="L615" i="17"/>
  <c r="I616" i="17"/>
  <c r="J616" i="17"/>
  <c r="K616" i="17"/>
  <c r="L616" i="17"/>
  <c r="I617" i="17"/>
  <c r="J617" i="17"/>
  <c r="K617" i="17"/>
  <c r="L617" i="17"/>
  <c r="I618" i="17"/>
  <c r="J618" i="17"/>
  <c r="K618" i="17"/>
  <c r="L618" i="17"/>
  <c r="I619" i="17"/>
  <c r="J619" i="17"/>
  <c r="K619" i="17"/>
  <c r="L619" i="17"/>
  <c r="I620" i="17"/>
  <c r="J620" i="17"/>
  <c r="K620" i="17"/>
  <c r="L620" i="17"/>
  <c r="I621" i="17"/>
  <c r="J621" i="17"/>
  <c r="K621" i="17"/>
  <c r="L621" i="17"/>
  <c r="I622" i="17"/>
  <c r="J622" i="17"/>
  <c r="K622" i="17"/>
  <c r="L622" i="17"/>
  <c r="I623" i="17"/>
  <c r="J623" i="17"/>
  <c r="K623" i="17"/>
  <c r="L623" i="17"/>
  <c r="I624" i="17"/>
  <c r="J624" i="17"/>
  <c r="K624" i="17"/>
  <c r="L624" i="17"/>
  <c r="I625" i="17"/>
  <c r="J625" i="17"/>
  <c r="K625" i="17"/>
  <c r="L625" i="17"/>
  <c r="I626" i="17"/>
  <c r="J626" i="17"/>
  <c r="K626" i="17"/>
  <c r="L626" i="17"/>
  <c r="I627" i="17"/>
  <c r="J627" i="17"/>
  <c r="K627" i="17"/>
  <c r="L627" i="17"/>
  <c r="I628" i="17"/>
  <c r="J628" i="17"/>
  <c r="K628" i="17"/>
  <c r="L628" i="17"/>
  <c r="I629" i="17"/>
  <c r="J629" i="17"/>
  <c r="K629" i="17"/>
  <c r="L629" i="17"/>
  <c r="I630" i="17"/>
  <c r="J630" i="17"/>
  <c r="K630" i="17"/>
  <c r="L630" i="17"/>
  <c r="I631" i="17"/>
  <c r="J631" i="17"/>
  <c r="K631" i="17"/>
  <c r="L631" i="17"/>
  <c r="I632" i="17"/>
  <c r="J632" i="17"/>
  <c r="K632" i="17"/>
  <c r="L632" i="17"/>
  <c r="I633" i="17"/>
  <c r="J633" i="17"/>
  <c r="K633" i="17"/>
  <c r="L633" i="17"/>
  <c r="I634" i="17"/>
  <c r="J634" i="17"/>
  <c r="K634" i="17"/>
  <c r="L634" i="17"/>
  <c r="I635" i="17"/>
  <c r="J635" i="17"/>
  <c r="K635" i="17"/>
  <c r="L635" i="17"/>
  <c r="I636" i="17"/>
  <c r="J636" i="17"/>
  <c r="K636" i="17"/>
  <c r="L636" i="17"/>
  <c r="I637" i="17"/>
  <c r="J637" i="17"/>
  <c r="K637" i="17"/>
  <c r="L637" i="17"/>
  <c r="I638" i="17"/>
  <c r="J638" i="17"/>
  <c r="K638" i="17"/>
  <c r="L638" i="17"/>
  <c r="I639" i="17"/>
  <c r="J639" i="17"/>
  <c r="K639" i="17"/>
  <c r="L639" i="17"/>
  <c r="I640" i="17"/>
  <c r="J640" i="17"/>
  <c r="K640" i="17"/>
  <c r="L640" i="17"/>
  <c r="I641" i="17"/>
  <c r="J641" i="17"/>
  <c r="K641" i="17"/>
  <c r="L641" i="17"/>
  <c r="I642" i="17"/>
  <c r="J642" i="17"/>
  <c r="K642" i="17"/>
  <c r="L642" i="17"/>
  <c r="I643" i="17"/>
  <c r="J643" i="17"/>
  <c r="K643" i="17"/>
  <c r="L643" i="17"/>
  <c r="I644" i="17"/>
  <c r="J644" i="17"/>
  <c r="K644" i="17"/>
  <c r="L644" i="17"/>
  <c r="I645" i="17"/>
  <c r="J645" i="17"/>
  <c r="K645" i="17"/>
  <c r="L645" i="17"/>
  <c r="I646" i="17"/>
  <c r="J646" i="17"/>
  <c r="K646" i="17"/>
  <c r="L646" i="17"/>
  <c r="I647" i="17"/>
  <c r="J647" i="17"/>
  <c r="K647" i="17"/>
  <c r="L647" i="17"/>
  <c r="I648" i="17"/>
  <c r="J648" i="17"/>
  <c r="K648" i="17"/>
  <c r="L648" i="17"/>
  <c r="I649" i="17"/>
  <c r="J649" i="17"/>
  <c r="K649" i="17"/>
  <c r="L649" i="17"/>
  <c r="I650" i="17"/>
  <c r="J650" i="17"/>
  <c r="K650" i="17"/>
  <c r="L650" i="17"/>
  <c r="I651" i="17"/>
  <c r="J651" i="17"/>
  <c r="K651" i="17"/>
  <c r="L651" i="17"/>
  <c r="I652" i="17"/>
  <c r="J652" i="17"/>
  <c r="K652" i="17"/>
  <c r="L652" i="17"/>
  <c r="I653" i="17"/>
  <c r="J653" i="17"/>
  <c r="K653" i="17"/>
  <c r="L653" i="17"/>
  <c r="I654" i="17"/>
  <c r="J654" i="17"/>
  <c r="K654" i="17"/>
  <c r="L654" i="17"/>
  <c r="I655" i="17"/>
  <c r="J655" i="17"/>
  <c r="K655" i="17"/>
  <c r="L655" i="17"/>
  <c r="I656" i="17"/>
  <c r="J656" i="17"/>
  <c r="K656" i="17"/>
  <c r="L656" i="17"/>
  <c r="I657" i="17"/>
  <c r="J657" i="17"/>
  <c r="K657" i="17"/>
  <c r="L657" i="17"/>
  <c r="I658" i="17"/>
  <c r="J658" i="17"/>
  <c r="K658" i="17"/>
  <c r="L658" i="17"/>
  <c r="I659" i="17"/>
  <c r="J659" i="17"/>
  <c r="K659" i="17"/>
  <c r="L659" i="17"/>
  <c r="I660" i="17"/>
  <c r="J660" i="17"/>
  <c r="K660" i="17"/>
  <c r="L660" i="17"/>
  <c r="I661" i="17"/>
  <c r="J661" i="17"/>
  <c r="K661" i="17"/>
  <c r="L661" i="17"/>
  <c r="I662" i="17"/>
  <c r="J662" i="17"/>
  <c r="K662" i="17"/>
  <c r="L662" i="17"/>
  <c r="I663" i="17"/>
  <c r="J663" i="17"/>
  <c r="K663" i="17"/>
  <c r="L663" i="17"/>
  <c r="I664" i="17"/>
  <c r="J664" i="17"/>
  <c r="K664" i="17"/>
  <c r="L664" i="17"/>
  <c r="I665" i="17"/>
  <c r="J665" i="17"/>
  <c r="K665" i="17"/>
  <c r="L665" i="17"/>
  <c r="I666" i="17"/>
  <c r="J666" i="17"/>
  <c r="K666" i="17"/>
  <c r="L666" i="17"/>
  <c r="I667" i="17"/>
  <c r="J667" i="17"/>
  <c r="K667" i="17"/>
  <c r="L667" i="17"/>
  <c r="I668" i="17"/>
  <c r="J668" i="17"/>
  <c r="K668" i="17"/>
  <c r="L668" i="17"/>
  <c r="I669" i="17"/>
  <c r="J669" i="17"/>
  <c r="K669" i="17"/>
  <c r="L669" i="17"/>
  <c r="I670" i="17"/>
  <c r="J670" i="17"/>
  <c r="K670" i="17"/>
  <c r="L670" i="17"/>
  <c r="I671" i="17"/>
  <c r="J671" i="17"/>
  <c r="K671" i="17"/>
  <c r="L671" i="17"/>
  <c r="I672" i="17"/>
  <c r="J672" i="17"/>
  <c r="K672" i="17"/>
  <c r="L672" i="17"/>
  <c r="I673" i="17"/>
  <c r="J673" i="17"/>
  <c r="K673" i="17"/>
  <c r="L673" i="17"/>
  <c r="I674" i="17"/>
  <c r="J674" i="17"/>
  <c r="K674" i="17"/>
  <c r="L674" i="17"/>
  <c r="I675" i="17"/>
  <c r="J675" i="17"/>
  <c r="K675" i="17"/>
  <c r="L675" i="17"/>
  <c r="I676" i="17"/>
  <c r="J676" i="17"/>
  <c r="K676" i="17"/>
  <c r="L676" i="17"/>
  <c r="I677" i="17"/>
  <c r="J677" i="17"/>
  <c r="K677" i="17"/>
  <c r="L677" i="17"/>
  <c r="I678" i="17"/>
  <c r="J678" i="17"/>
  <c r="K678" i="17"/>
  <c r="L678" i="17"/>
  <c r="I679" i="17"/>
  <c r="J679" i="17"/>
  <c r="K679" i="17"/>
  <c r="L679" i="17"/>
  <c r="I680" i="17"/>
  <c r="J680" i="17"/>
  <c r="K680" i="17"/>
  <c r="L680" i="17"/>
  <c r="I681" i="17"/>
  <c r="J681" i="17"/>
  <c r="K681" i="17"/>
  <c r="L681" i="17"/>
  <c r="I682" i="17"/>
  <c r="J682" i="17"/>
  <c r="K682" i="17"/>
  <c r="L682" i="17"/>
  <c r="I683" i="17"/>
  <c r="J683" i="17"/>
  <c r="K683" i="17"/>
  <c r="L683" i="17"/>
  <c r="I684" i="17"/>
  <c r="J684" i="17"/>
  <c r="K684" i="17"/>
  <c r="L684" i="17"/>
  <c r="I685" i="17"/>
  <c r="J685" i="17"/>
  <c r="K685" i="17"/>
  <c r="L685" i="17"/>
  <c r="I686" i="17"/>
  <c r="J686" i="17"/>
  <c r="K686" i="17"/>
  <c r="L686" i="17"/>
  <c r="I687" i="17"/>
  <c r="J687" i="17"/>
  <c r="K687" i="17"/>
  <c r="L687" i="17"/>
  <c r="I688" i="17"/>
  <c r="J688" i="17"/>
  <c r="K688" i="17"/>
  <c r="L688" i="17"/>
  <c r="I689" i="17"/>
  <c r="J689" i="17"/>
  <c r="K689" i="17"/>
  <c r="L689" i="17"/>
  <c r="I690" i="17"/>
  <c r="J690" i="17"/>
  <c r="K690" i="17"/>
  <c r="L690" i="17"/>
  <c r="I691" i="17"/>
  <c r="J691" i="17"/>
  <c r="K691" i="17"/>
  <c r="L691" i="17"/>
  <c r="I692" i="17"/>
  <c r="J692" i="17"/>
  <c r="K692" i="17"/>
  <c r="L692" i="17"/>
  <c r="I693" i="17"/>
  <c r="J693" i="17"/>
  <c r="K693" i="17"/>
  <c r="L693" i="17"/>
  <c r="I694" i="17"/>
  <c r="J694" i="17"/>
  <c r="K694" i="17"/>
  <c r="L694" i="17"/>
  <c r="I695" i="17"/>
  <c r="J695" i="17"/>
  <c r="K695" i="17"/>
  <c r="L695" i="17"/>
  <c r="I696" i="17"/>
  <c r="J696" i="17"/>
  <c r="K696" i="17"/>
  <c r="L696" i="17"/>
  <c r="I697" i="17"/>
  <c r="J697" i="17"/>
  <c r="K697" i="17"/>
  <c r="L697" i="17"/>
  <c r="I698" i="17"/>
  <c r="J698" i="17"/>
  <c r="K698" i="17"/>
  <c r="L698" i="17"/>
  <c r="I699" i="17"/>
  <c r="J699" i="17"/>
  <c r="K699" i="17"/>
  <c r="L699" i="17"/>
  <c r="I700" i="17"/>
  <c r="J700" i="17"/>
  <c r="K700" i="17"/>
  <c r="L700" i="17"/>
  <c r="I701" i="17"/>
  <c r="J701" i="17"/>
  <c r="K701" i="17"/>
  <c r="L701" i="17"/>
  <c r="I702" i="17"/>
  <c r="J702" i="17"/>
  <c r="K702" i="17"/>
  <c r="L702" i="17"/>
  <c r="I703" i="17"/>
  <c r="J703" i="17"/>
  <c r="K703" i="17"/>
  <c r="L703" i="17"/>
  <c r="I704" i="17"/>
  <c r="J704" i="17"/>
  <c r="K704" i="17"/>
  <c r="L704" i="17"/>
  <c r="I705" i="17"/>
  <c r="J705" i="17"/>
  <c r="K705" i="17"/>
  <c r="L705" i="17"/>
  <c r="I706" i="17"/>
  <c r="J706" i="17"/>
  <c r="K706" i="17"/>
  <c r="L706" i="17"/>
  <c r="I707" i="17"/>
  <c r="J707" i="17"/>
  <c r="K707" i="17"/>
  <c r="L707" i="17"/>
  <c r="I708" i="17"/>
  <c r="J708" i="17"/>
  <c r="K708" i="17"/>
  <c r="L708" i="17"/>
  <c r="I709" i="17"/>
  <c r="J709" i="17"/>
  <c r="K709" i="17"/>
  <c r="L709" i="17"/>
  <c r="I710" i="17"/>
  <c r="J710" i="17"/>
  <c r="K710" i="17"/>
  <c r="L710" i="17"/>
  <c r="I711" i="17"/>
  <c r="J711" i="17"/>
  <c r="K711" i="17"/>
  <c r="L711" i="17"/>
  <c r="I712" i="17"/>
  <c r="J712" i="17"/>
  <c r="K712" i="17"/>
  <c r="L712" i="17"/>
  <c r="I713" i="17"/>
  <c r="J713" i="17"/>
  <c r="K713" i="17"/>
  <c r="L713" i="17"/>
  <c r="I714" i="17"/>
  <c r="J714" i="17"/>
  <c r="K714" i="17"/>
  <c r="L714" i="17"/>
  <c r="I715" i="17"/>
  <c r="J715" i="17"/>
  <c r="K715" i="17"/>
  <c r="L715" i="17"/>
  <c r="I716" i="17"/>
  <c r="J716" i="17"/>
  <c r="K716" i="17"/>
  <c r="L716" i="17"/>
  <c r="I717" i="17"/>
  <c r="J717" i="17"/>
  <c r="K717" i="17"/>
  <c r="L717" i="17"/>
  <c r="I718" i="17"/>
  <c r="J718" i="17"/>
  <c r="K718" i="17"/>
  <c r="L718" i="17"/>
  <c r="I719" i="17"/>
  <c r="J719" i="17"/>
  <c r="K719" i="17"/>
  <c r="L719" i="17"/>
  <c r="I720" i="17"/>
  <c r="J720" i="17"/>
  <c r="K720" i="17"/>
  <c r="L720" i="17"/>
  <c r="I721" i="17"/>
  <c r="J721" i="17"/>
  <c r="K721" i="17"/>
  <c r="L721" i="17"/>
  <c r="I722" i="17"/>
  <c r="J722" i="17"/>
  <c r="K722" i="17"/>
  <c r="L722" i="17"/>
  <c r="I723" i="17"/>
  <c r="J723" i="17"/>
  <c r="K723" i="17"/>
  <c r="L723" i="17"/>
  <c r="I724" i="17"/>
  <c r="J724" i="17"/>
  <c r="K724" i="17"/>
  <c r="L724" i="17"/>
  <c r="I725" i="17"/>
  <c r="J725" i="17"/>
  <c r="K725" i="17"/>
  <c r="L725" i="17"/>
  <c r="I726" i="17"/>
  <c r="J726" i="17"/>
  <c r="K726" i="17"/>
  <c r="L726" i="17"/>
  <c r="I727" i="17"/>
  <c r="J727" i="17"/>
  <c r="K727" i="17"/>
  <c r="L727" i="17"/>
  <c r="I728" i="17"/>
  <c r="J728" i="17"/>
  <c r="K728" i="17"/>
  <c r="L728" i="17"/>
  <c r="I729" i="17"/>
  <c r="J729" i="17"/>
  <c r="K729" i="17"/>
  <c r="L729" i="17"/>
  <c r="I730" i="17"/>
  <c r="J730" i="17"/>
  <c r="K730" i="17"/>
  <c r="L730" i="17"/>
  <c r="I731" i="17"/>
  <c r="J731" i="17"/>
  <c r="K731" i="17"/>
  <c r="L731" i="17"/>
  <c r="I732" i="17"/>
  <c r="J732" i="17"/>
  <c r="K732" i="17"/>
  <c r="L732" i="17"/>
  <c r="I733" i="17"/>
  <c r="J733" i="17"/>
  <c r="K733" i="17"/>
  <c r="L733" i="17"/>
  <c r="I734" i="17"/>
  <c r="J734" i="17"/>
  <c r="K734" i="17"/>
  <c r="L734" i="17"/>
  <c r="I735" i="17"/>
  <c r="J735" i="17"/>
  <c r="K735" i="17"/>
  <c r="L735" i="17"/>
  <c r="I736" i="17"/>
  <c r="J736" i="17"/>
  <c r="K736" i="17"/>
  <c r="L736" i="17"/>
  <c r="I737" i="17"/>
  <c r="J737" i="17"/>
  <c r="K737" i="17"/>
  <c r="L737" i="17"/>
  <c r="I738" i="17"/>
  <c r="J738" i="17"/>
  <c r="K738" i="17"/>
  <c r="L738" i="17"/>
  <c r="I739" i="17"/>
  <c r="J739" i="17"/>
  <c r="K739" i="17"/>
  <c r="L739" i="17"/>
  <c r="I740" i="17"/>
  <c r="J740" i="17"/>
  <c r="K740" i="17"/>
  <c r="L740" i="17"/>
  <c r="I741" i="17"/>
  <c r="J741" i="17"/>
  <c r="K741" i="17"/>
  <c r="L741" i="17"/>
  <c r="I742" i="17"/>
  <c r="J742" i="17"/>
  <c r="K742" i="17"/>
  <c r="L742" i="17"/>
  <c r="I743" i="17"/>
  <c r="J743" i="17"/>
  <c r="K743" i="17"/>
  <c r="L743" i="17"/>
  <c r="I744" i="17"/>
  <c r="J744" i="17"/>
  <c r="K744" i="17"/>
  <c r="L744" i="17"/>
  <c r="I745" i="17"/>
  <c r="J745" i="17"/>
  <c r="K745" i="17"/>
  <c r="L745" i="17"/>
  <c r="I746" i="17"/>
  <c r="J746" i="17"/>
  <c r="K746" i="17"/>
  <c r="L746" i="17"/>
  <c r="I747" i="17"/>
  <c r="J747" i="17"/>
  <c r="K747" i="17"/>
  <c r="L747" i="17"/>
  <c r="I748" i="17"/>
  <c r="J748" i="17"/>
  <c r="K748" i="17"/>
  <c r="L748" i="17"/>
  <c r="I749" i="17"/>
  <c r="J749" i="17"/>
  <c r="K749" i="17"/>
  <c r="L749" i="17"/>
  <c r="I750" i="17"/>
  <c r="J750" i="17"/>
  <c r="K750" i="17"/>
  <c r="L750" i="17"/>
  <c r="I751" i="17"/>
  <c r="J751" i="17"/>
  <c r="K751" i="17"/>
  <c r="L751" i="17"/>
  <c r="I752" i="17"/>
  <c r="J752" i="17"/>
  <c r="K752" i="17"/>
  <c r="L752" i="17"/>
  <c r="I753" i="17"/>
  <c r="J753" i="17"/>
  <c r="K753" i="17"/>
  <c r="L753" i="17"/>
  <c r="I754" i="17"/>
  <c r="J754" i="17"/>
  <c r="K754" i="17"/>
  <c r="L754" i="17"/>
  <c r="I755" i="17"/>
  <c r="J755" i="17"/>
  <c r="K755" i="17"/>
  <c r="L755" i="17"/>
  <c r="I756" i="17"/>
  <c r="J756" i="17"/>
  <c r="K756" i="17"/>
  <c r="L756" i="17"/>
  <c r="I757" i="17"/>
  <c r="J757" i="17"/>
  <c r="K757" i="17"/>
  <c r="L757" i="17"/>
  <c r="I758" i="17"/>
  <c r="J758" i="17"/>
  <c r="K758" i="17"/>
  <c r="L758" i="17"/>
  <c r="I759" i="17"/>
  <c r="J759" i="17"/>
  <c r="K759" i="17"/>
  <c r="L759" i="17"/>
  <c r="I760" i="17"/>
  <c r="J760" i="17"/>
  <c r="K760" i="17"/>
  <c r="L760" i="17"/>
  <c r="I761" i="17"/>
  <c r="J761" i="17"/>
  <c r="K761" i="17"/>
  <c r="L761" i="17"/>
  <c r="I762" i="17"/>
  <c r="J762" i="17"/>
  <c r="K762" i="17"/>
  <c r="L762" i="17"/>
  <c r="I763" i="17"/>
  <c r="J763" i="17"/>
  <c r="K763" i="17"/>
  <c r="L763" i="17"/>
  <c r="I764" i="17"/>
  <c r="J764" i="17"/>
  <c r="K764" i="17"/>
  <c r="L764" i="17"/>
  <c r="I765" i="17"/>
  <c r="J765" i="17"/>
  <c r="K765" i="17"/>
  <c r="L765" i="17"/>
  <c r="I766" i="17"/>
  <c r="J766" i="17"/>
  <c r="K766" i="17"/>
  <c r="L766" i="17"/>
  <c r="I767" i="17"/>
  <c r="J767" i="17"/>
  <c r="K767" i="17"/>
  <c r="L767" i="17"/>
  <c r="I768" i="17"/>
  <c r="J768" i="17"/>
  <c r="K768" i="17"/>
  <c r="L768" i="17"/>
  <c r="I769" i="17"/>
  <c r="J769" i="17"/>
  <c r="K769" i="17"/>
  <c r="L769" i="17"/>
  <c r="I770" i="17"/>
  <c r="J770" i="17"/>
  <c r="K770" i="17"/>
  <c r="L770" i="17"/>
  <c r="I771" i="17"/>
  <c r="J771" i="17"/>
  <c r="K771" i="17"/>
  <c r="L771" i="17"/>
  <c r="I772" i="17"/>
  <c r="J772" i="17"/>
  <c r="K772" i="17"/>
  <c r="L772" i="17"/>
  <c r="I773" i="17"/>
  <c r="J773" i="17"/>
  <c r="K773" i="17"/>
  <c r="L773" i="17"/>
  <c r="I774" i="17"/>
  <c r="J774" i="17"/>
  <c r="K774" i="17"/>
  <c r="L774" i="17"/>
  <c r="I775" i="17"/>
  <c r="J775" i="17"/>
  <c r="K775" i="17"/>
  <c r="L775" i="17"/>
  <c r="I776" i="17"/>
  <c r="J776" i="17"/>
  <c r="K776" i="17"/>
  <c r="L776" i="17"/>
  <c r="I777" i="17"/>
  <c r="J777" i="17"/>
  <c r="K777" i="17"/>
  <c r="L777" i="17"/>
  <c r="I778" i="17"/>
  <c r="J778" i="17"/>
  <c r="K778" i="17"/>
  <c r="L778" i="17"/>
  <c r="I779" i="17"/>
  <c r="J779" i="17"/>
  <c r="K779" i="17"/>
  <c r="L779" i="17"/>
  <c r="I780" i="17"/>
  <c r="J780" i="17"/>
  <c r="K780" i="17"/>
  <c r="L780" i="17"/>
  <c r="I781" i="17"/>
  <c r="J781" i="17"/>
  <c r="K781" i="17"/>
  <c r="L781" i="17"/>
  <c r="I782" i="17"/>
  <c r="J782" i="17"/>
  <c r="K782" i="17"/>
  <c r="L782" i="17"/>
  <c r="I783" i="17"/>
  <c r="J783" i="17"/>
  <c r="K783" i="17"/>
  <c r="L783" i="17"/>
  <c r="I784" i="17"/>
  <c r="J784" i="17"/>
  <c r="K784" i="17"/>
  <c r="L784" i="17"/>
  <c r="I785" i="17"/>
  <c r="J785" i="17"/>
  <c r="K785" i="17"/>
  <c r="L785" i="17"/>
  <c r="I786" i="17"/>
  <c r="J786" i="17"/>
  <c r="K786" i="17"/>
  <c r="L786" i="17"/>
  <c r="I787" i="17"/>
  <c r="J787" i="17"/>
  <c r="K787" i="17"/>
  <c r="L787" i="17"/>
  <c r="I788" i="17"/>
  <c r="J788" i="17"/>
  <c r="K788" i="17"/>
  <c r="L788" i="17"/>
  <c r="I789" i="17"/>
  <c r="J789" i="17"/>
  <c r="K789" i="17"/>
  <c r="L789" i="17"/>
  <c r="I790" i="17"/>
  <c r="J790" i="17"/>
  <c r="K790" i="17"/>
  <c r="L790" i="17"/>
  <c r="I791" i="17"/>
  <c r="J791" i="17"/>
  <c r="K791" i="17"/>
  <c r="L791" i="17"/>
  <c r="I792" i="17"/>
  <c r="J792" i="17"/>
  <c r="K792" i="17"/>
  <c r="L792" i="17"/>
  <c r="I793" i="17"/>
  <c r="J793" i="17"/>
  <c r="K793" i="17"/>
  <c r="L793" i="17"/>
  <c r="I794" i="17"/>
  <c r="J794" i="17"/>
  <c r="K794" i="17"/>
  <c r="L794" i="17"/>
  <c r="I795" i="17"/>
  <c r="J795" i="17"/>
  <c r="K795" i="17"/>
  <c r="L795" i="17"/>
  <c r="I796" i="17"/>
  <c r="J796" i="17"/>
  <c r="K796" i="17"/>
  <c r="L796" i="17"/>
  <c r="I797" i="17"/>
  <c r="J797" i="17"/>
  <c r="K797" i="17"/>
  <c r="L797" i="17"/>
  <c r="I798" i="17"/>
  <c r="J798" i="17"/>
  <c r="K798" i="17"/>
  <c r="L798" i="17"/>
  <c r="I799" i="17"/>
  <c r="J799" i="17"/>
  <c r="K799" i="17"/>
  <c r="L799" i="17"/>
  <c r="I800" i="17"/>
  <c r="J800" i="17"/>
  <c r="K800" i="17"/>
  <c r="L800" i="17"/>
  <c r="I801" i="17"/>
  <c r="J801" i="17"/>
  <c r="K801" i="17"/>
  <c r="L801" i="17"/>
  <c r="I802" i="17"/>
  <c r="J802" i="17"/>
  <c r="K802" i="17"/>
  <c r="L802" i="17"/>
  <c r="I803" i="17"/>
  <c r="J803" i="17"/>
  <c r="K803" i="17"/>
  <c r="L803" i="17"/>
  <c r="I804" i="17"/>
  <c r="J804" i="17"/>
  <c r="K804" i="17"/>
  <c r="L804" i="17"/>
  <c r="I805" i="17"/>
  <c r="J805" i="17"/>
  <c r="K805" i="17"/>
  <c r="L805" i="17"/>
  <c r="I806" i="17"/>
  <c r="J806" i="17"/>
  <c r="K806" i="17"/>
  <c r="L806" i="17"/>
  <c r="I807" i="17"/>
  <c r="J807" i="17"/>
  <c r="K807" i="17"/>
  <c r="L807" i="17"/>
  <c r="I808" i="17"/>
  <c r="J808" i="17"/>
  <c r="K808" i="17"/>
  <c r="L808" i="17"/>
  <c r="I809" i="17"/>
  <c r="J809" i="17"/>
  <c r="K809" i="17"/>
  <c r="L809" i="17"/>
  <c r="I810" i="17"/>
  <c r="J810" i="17"/>
  <c r="K810" i="17"/>
  <c r="L810" i="17"/>
  <c r="I811" i="17"/>
  <c r="J811" i="17"/>
  <c r="K811" i="17"/>
  <c r="L811" i="17"/>
  <c r="I812" i="17"/>
  <c r="J812" i="17"/>
  <c r="K812" i="17"/>
  <c r="L812" i="17"/>
  <c r="I813" i="17"/>
  <c r="J813" i="17"/>
  <c r="K813" i="17"/>
  <c r="L813" i="17"/>
  <c r="I814" i="17"/>
  <c r="J814" i="17"/>
  <c r="K814" i="17"/>
  <c r="L814" i="17"/>
  <c r="I815" i="17"/>
  <c r="J815" i="17"/>
  <c r="K815" i="17"/>
  <c r="L815" i="17"/>
  <c r="I816" i="17"/>
  <c r="J816" i="17"/>
  <c r="K816" i="17"/>
  <c r="L816" i="17"/>
  <c r="I817" i="17"/>
  <c r="J817" i="17"/>
  <c r="K817" i="17"/>
  <c r="L817" i="17"/>
  <c r="I818" i="17"/>
  <c r="J818" i="17"/>
  <c r="K818" i="17"/>
  <c r="L818" i="17"/>
  <c r="I819" i="17"/>
  <c r="J819" i="17"/>
  <c r="K819" i="17"/>
  <c r="L819" i="17"/>
  <c r="I820" i="17"/>
  <c r="J820" i="17"/>
  <c r="K820" i="17"/>
  <c r="L820" i="17"/>
  <c r="I821" i="17"/>
  <c r="J821" i="17"/>
  <c r="K821" i="17"/>
  <c r="L821" i="17"/>
  <c r="I822" i="17"/>
  <c r="J822" i="17"/>
  <c r="K822" i="17"/>
  <c r="L822" i="17"/>
  <c r="I823" i="17"/>
  <c r="J823" i="17"/>
  <c r="K823" i="17"/>
  <c r="L823" i="17"/>
  <c r="I824" i="17"/>
  <c r="J824" i="17"/>
  <c r="K824" i="17"/>
  <c r="L824" i="17"/>
  <c r="I825" i="17"/>
  <c r="J825" i="17"/>
  <c r="K825" i="17"/>
  <c r="L825" i="17"/>
  <c r="I826" i="17"/>
  <c r="J826" i="17"/>
  <c r="K826" i="17"/>
  <c r="L826" i="17"/>
  <c r="I827" i="17"/>
  <c r="J827" i="17"/>
  <c r="K827" i="17"/>
  <c r="L827" i="17"/>
  <c r="I828" i="17"/>
  <c r="J828" i="17"/>
  <c r="K828" i="17"/>
  <c r="L828" i="17"/>
  <c r="I829" i="17"/>
  <c r="J829" i="17"/>
  <c r="K829" i="17"/>
  <c r="L829" i="17"/>
  <c r="I830" i="17"/>
  <c r="J830" i="17"/>
  <c r="K830" i="17"/>
  <c r="L830" i="17"/>
  <c r="I831" i="17"/>
  <c r="J831" i="17"/>
  <c r="K831" i="17"/>
  <c r="L831" i="17"/>
  <c r="I832" i="17"/>
  <c r="J832" i="17"/>
  <c r="K832" i="17"/>
  <c r="L832" i="17"/>
  <c r="I833" i="17"/>
  <c r="J833" i="17"/>
  <c r="K833" i="17"/>
  <c r="L833" i="17"/>
  <c r="I834" i="17"/>
  <c r="J834" i="17"/>
  <c r="K834" i="17"/>
  <c r="L834" i="17"/>
  <c r="I835" i="17"/>
  <c r="J835" i="17"/>
  <c r="K835" i="17"/>
  <c r="L835" i="17"/>
  <c r="I836" i="17"/>
  <c r="J836" i="17"/>
  <c r="K836" i="17"/>
  <c r="L836" i="17"/>
  <c r="I837" i="17"/>
  <c r="J837" i="17"/>
  <c r="K837" i="17"/>
  <c r="L837" i="17"/>
  <c r="I838" i="17"/>
  <c r="J838" i="17"/>
  <c r="K838" i="17"/>
  <c r="L838" i="17"/>
  <c r="I839" i="17"/>
  <c r="J839" i="17"/>
  <c r="K839" i="17"/>
  <c r="L839" i="17"/>
  <c r="I840" i="17"/>
  <c r="J840" i="17"/>
  <c r="K840" i="17"/>
  <c r="L840" i="17"/>
  <c r="I841" i="17"/>
  <c r="J841" i="17"/>
  <c r="K841" i="17"/>
  <c r="L841" i="17"/>
  <c r="I842" i="17"/>
  <c r="J842" i="17"/>
  <c r="K842" i="17"/>
  <c r="L842" i="17"/>
  <c r="I843" i="17"/>
  <c r="J843" i="17"/>
  <c r="K843" i="17"/>
  <c r="L843" i="17"/>
  <c r="I844" i="17"/>
  <c r="J844" i="17"/>
  <c r="K844" i="17"/>
  <c r="L844" i="17"/>
  <c r="I845" i="17"/>
  <c r="J845" i="17"/>
  <c r="K845" i="17"/>
  <c r="L845" i="17"/>
  <c r="I846" i="17"/>
  <c r="J846" i="17"/>
  <c r="K846" i="17"/>
  <c r="L846" i="17"/>
  <c r="I847" i="17"/>
  <c r="J847" i="17"/>
  <c r="K847" i="17"/>
  <c r="L847" i="17"/>
  <c r="I848" i="17"/>
  <c r="J848" i="17"/>
  <c r="K848" i="17"/>
  <c r="L848" i="17"/>
  <c r="I849" i="17"/>
  <c r="J849" i="17"/>
  <c r="K849" i="17"/>
  <c r="L849" i="17"/>
  <c r="I850" i="17"/>
  <c r="J850" i="17"/>
  <c r="K850" i="17"/>
  <c r="L850" i="17"/>
  <c r="I851" i="17"/>
  <c r="J851" i="17"/>
  <c r="K851" i="17"/>
  <c r="L851" i="17"/>
  <c r="I852" i="17"/>
  <c r="J852" i="17"/>
  <c r="K852" i="17"/>
  <c r="L852" i="17"/>
  <c r="I853" i="17"/>
  <c r="J853" i="17"/>
  <c r="K853" i="17"/>
  <c r="L853" i="17"/>
  <c r="I854" i="17"/>
  <c r="J854" i="17"/>
  <c r="K854" i="17"/>
  <c r="L854" i="17"/>
  <c r="I855" i="17"/>
  <c r="J855" i="17"/>
  <c r="K855" i="17"/>
  <c r="L855" i="17"/>
  <c r="I856" i="17"/>
  <c r="J856" i="17"/>
  <c r="K856" i="17"/>
  <c r="L856" i="17"/>
  <c r="I857" i="17"/>
  <c r="J857" i="17"/>
  <c r="K857" i="17"/>
  <c r="L857" i="17"/>
  <c r="I858" i="17"/>
  <c r="J858" i="17"/>
  <c r="K858" i="17"/>
  <c r="L858" i="17"/>
  <c r="I859" i="17"/>
  <c r="J859" i="17"/>
  <c r="K859" i="17"/>
  <c r="L859" i="17"/>
  <c r="I860" i="17"/>
  <c r="J860" i="17"/>
  <c r="K860" i="17"/>
  <c r="L860" i="17"/>
  <c r="I861" i="17"/>
  <c r="J861" i="17"/>
  <c r="K861" i="17"/>
  <c r="L861" i="17"/>
  <c r="I862" i="17"/>
  <c r="J862" i="17"/>
  <c r="K862" i="17"/>
  <c r="L862" i="17"/>
  <c r="I863" i="17"/>
  <c r="J863" i="17"/>
  <c r="K863" i="17"/>
  <c r="L863" i="17"/>
  <c r="I864" i="17"/>
  <c r="J864" i="17"/>
  <c r="K864" i="17"/>
  <c r="L864" i="17"/>
  <c r="I865" i="17"/>
  <c r="J865" i="17"/>
  <c r="K865" i="17"/>
  <c r="L865" i="17"/>
  <c r="I866" i="17"/>
  <c r="J866" i="17"/>
  <c r="K866" i="17"/>
  <c r="L866" i="17"/>
  <c r="I867" i="17"/>
  <c r="J867" i="17"/>
  <c r="K867" i="17"/>
  <c r="L867" i="17"/>
  <c r="I868" i="17"/>
  <c r="J868" i="17"/>
  <c r="K868" i="17"/>
  <c r="L868" i="17"/>
  <c r="I869" i="17"/>
  <c r="J869" i="17"/>
  <c r="K869" i="17"/>
  <c r="L869" i="17"/>
  <c r="I870" i="17"/>
  <c r="J870" i="17"/>
  <c r="K870" i="17"/>
  <c r="L870" i="17"/>
  <c r="I871" i="17"/>
  <c r="J871" i="17"/>
  <c r="K871" i="17"/>
  <c r="L871" i="17"/>
  <c r="I872" i="17"/>
  <c r="J872" i="17"/>
  <c r="K872" i="17"/>
  <c r="L872" i="17"/>
  <c r="I873" i="17"/>
  <c r="J873" i="17"/>
  <c r="K873" i="17"/>
  <c r="L873" i="17"/>
  <c r="I874" i="17"/>
  <c r="J874" i="17"/>
  <c r="K874" i="17"/>
  <c r="L874" i="17"/>
  <c r="I875" i="17"/>
  <c r="J875" i="17"/>
  <c r="K875" i="17"/>
  <c r="L875" i="17"/>
  <c r="I876" i="17"/>
  <c r="J876" i="17"/>
  <c r="K876" i="17"/>
  <c r="L876" i="17"/>
  <c r="I877" i="17"/>
  <c r="J877" i="17"/>
  <c r="K877" i="17"/>
  <c r="L877" i="17"/>
  <c r="I878" i="17"/>
  <c r="J878" i="17"/>
  <c r="K878" i="17"/>
  <c r="L878" i="17"/>
  <c r="I879" i="17"/>
  <c r="J879" i="17"/>
  <c r="K879" i="17"/>
  <c r="L879" i="17"/>
  <c r="I880" i="17"/>
  <c r="J880" i="17"/>
  <c r="K880" i="17"/>
  <c r="L880" i="17"/>
  <c r="I881" i="17"/>
  <c r="J881" i="17"/>
  <c r="K881" i="17"/>
  <c r="L881" i="17"/>
  <c r="I882" i="17"/>
  <c r="J882" i="17"/>
  <c r="K882" i="17"/>
  <c r="L882" i="17"/>
  <c r="I883" i="17"/>
  <c r="J883" i="17"/>
  <c r="K883" i="17"/>
  <c r="L883" i="17"/>
  <c r="I884" i="17"/>
  <c r="J884" i="17"/>
  <c r="K884" i="17"/>
  <c r="L884" i="17"/>
  <c r="I885" i="17"/>
  <c r="J885" i="17"/>
  <c r="K885" i="17"/>
  <c r="L885" i="17"/>
  <c r="I886" i="17"/>
  <c r="J886" i="17"/>
  <c r="K886" i="17"/>
  <c r="L886" i="17"/>
  <c r="I887" i="17"/>
  <c r="J887" i="17"/>
  <c r="K887" i="17"/>
  <c r="L887" i="17"/>
  <c r="I888" i="17"/>
  <c r="J888" i="17"/>
  <c r="K888" i="17"/>
  <c r="L888" i="17"/>
  <c r="I889" i="17"/>
  <c r="J889" i="17"/>
  <c r="K889" i="17"/>
  <c r="L889" i="17"/>
  <c r="I890" i="17"/>
  <c r="J890" i="17"/>
  <c r="K890" i="17"/>
  <c r="L890" i="17"/>
  <c r="I891" i="17"/>
  <c r="J891" i="17"/>
  <c r="K891" i="17"/>
  <c r="L891" i="17"/>
  <c r="I892" i="17"/>
  <c r="J892" i="17"/>
  <c r="K892" i="17"/>
  <c r="L892" i="17"/>
  <c r="I893" i="17"/>
  <c r="J893" i="17"/>
  <c r="K893" i="17"/>
  <c r="L893" i="17"/>
  <c r="I894" i="17"/>
  <c r="J894" i="17"/>
  <c r="K894" i="17"/>
  <c r="L894" i="17"/>
  <c r="I895" i="17"/>
  <c r="J895" i="17"/>
  <c r="K895" i="17"/>
  <c r="L895" i="17"/>
  <c r="I896" i="17"/>
  <c r="J896" i="17"/>
  <c r="K896" i="17"/>
  <c r="L896" i="17"/>
  <c r="I897" i="17"/>
  <c r="J897" i="17"/>
  <c r="K897" i="17"/>
  <c r="L897" i="17"/>
  <c r="I898" i="17"/>
  <c r="J898" i="17"/>
  <c r="K898" i="17"/>
  <c r="L898" i="17"/>
  <c r="I899" i="17"/>
  <c r="J899" i="17"/>
  <c r="K899" i="17"/>
  <c r="L899" i="17"/>
  <c r="I900" i="17"/>
  <c r="J900" i="17"/>
  <c r="K900" i="17"/>
  <c r="L900" i="17"/>
  <c r="I901" i="17"/>
  <c r="J901" i="17"/>
  <c r="K901" i="17"/>
  <c r="L901" i="17"/>
  <c r="I902" i="17"/>
  <c r="J902" i="17"/>
  <c r="K902" i="17"/>
  <c r="L902" i="17"/>
  <c r="I903" i="17"/>
  <c r="J903" i="17"/>
  <c r="K903" i="17"/>
  <c r="L903" i="17"/>
  <c r="I904" i="17"/>
  <c r="J904" i="17"/>
  <c r="K904" i="17"/>
  <c r="L904" i="17"/>
  <c r="I905" i="17"/>
  <c r="J905" i="17"/>
  <c r="K905" i="17"/>
  <c r="L905" i="17"/>
  <c r="I906" i="17"/>
  <c r="J906" i="17"/>
  <c r="K906" i="17"/>
  <c r="L906" i="17"/>
  <c r="I907" i="17"/>
  <c r="J907" i="17"/>
  <c r="K907" i="17"/>
  <c r="L907" i="17"/>
  <c r="I908" i="17"/>
  <c r="J908" i="17"/>
  <c r="K908" i="17"/>
  <c r="L908" i="17"/>
  <c r="I909" i="17"/>
  <c r="J909" i="17"/>
  <c r="K909" i="17"/>
  <c r="L909" i="17"/>
  <c r="I910" i="17"/>
  <c r="J910" i="17"/>
  <c r="K910" i="17"/>
  <c r="L910" i="17"/>
  <c r="I911" i="17"/>
  <c r="J911" i="17"/>
  <c r="K911" i="17"/>
  <c r="L911" i="17"/>
  <c r="I912" i="17"/>
  <c r="J912" i="17"/>
  <c r="K912" i="17"/>
  <c r="L912" i="17"/>
  <c r="I913" i="17"/>
  <c r="J913" i="17"/>
  <c r="K913" i="17"/>
  <c r="L913" i="17"/>
  <c r="I914" i="17"/>
  <c r="J914" i="17"/>
  <c r="K914" i="17"/>
  <c r="L914" i="17"/>
  <c r="I915" i="17"/>
  <c r="J915" i="17"/>
  <c r="K915" i="17"/>
  <c r="L915" i="17"/>
  <c r="I916" i="17"/>
  <c r="J916" i="17"/>
  <c r="K916" i="17"/>
  <c r="L916" i="17"/>
  <c r="I917" i="17"/>
  <c r="J917" i="17"/>
  <c r="K917" i="17"/>
  <c r="L917" i="17"/>
  <c r="I918" i="17"/>
  <c r="J918" i="17"/>
  <c r="K918" i="17"/>
  <c r="L918" i="17"/>
  <c r="I919" i="17"/>
  <c r="J919" i="17"/>
  <c r="K919" i="17"/>
  <c r="L919" i="17"/>
  <c r="I920" i="17"/>
  <c r="J920" i="17"/>
  <c r="K920" i="17"/>
  <c r="L920" i="17"/>
  <c r="I921" i="17"/>
  <c r="J921" i="17"/>
  <c r="K921" i="17"/>
  <c r="L921" i="17"/>
  <c r="I922" i="17"/>
  <c r="J922" i="17"/>
  <c r="K922" i="17"/>
  <c r="L922" i="17"/>
  <c r="I923" i="17"/>
  <c r="J923" i="17"/>
  <c r="K923" i="17"/>
  <c r="L923" i="17"/>
  <c r="I924" i="17"/>
  <c r="J924" i="17"/>
  <c r="K924" i="17"/>
  <c r="L924" i="17"/>
  <c r="I925" i="17"/>
  <c r="J925" i="17"/>
  <c r="K925" i="17"/>
  <c r="L925" i="17"/>
  <c r="I926" i="17"/>
  <c r="J926" i="17"/>
  <c r="K926" i="17"/>
  <c r="L926" i="17"/>
  <c r="I927" i="17"/>
  <c r="J927" i="17"/>
  <c r="K927" i="17"/>
  <c r="L927" i="17"/>
  <c r="I928" i="17"/>
  <c r="J928" i="17"/>
  <c r="K928" i="17"/>
  <c r="L928" i="17"/>
  <c r="I929" i="17"/>
  <c r="J929" i="17"/>
  <c r="K929" i="17"/>
  <c r="L929" i="17"/>
  <c r="I930" i="17"/>
  <c r="J930" i="17"/>
  <c r="K930" i="17"/>
  <c r="L930" i="17"/>
  <c r="I931" i="17"/>
  <c r="J931" i="17"/>
  <c r="K931" i="17"/>
  <c r="L931" i="17"/>
  <c r="I932" i="17"/>
  <c r="J932" i="17"/>
  <c r="K932" i="17"/>
  <c r="L932" i="17"/>
  <c r="I933" i="17"/>
  <c r="J933" i="17"/>
  <c r="K933" i="17"/>
  <c r="L933" i="17"/>
  <c r="I934" i="17"/>
  <c r="J934" i="17"/>
  <c r="K934" i="17"/>
  <c r="L934" i="17"/>
  <c r="I935" i="17"/>
  <c r="J935" i="17"/>
  <c r="K935" i="17"/>
  <c r="L935" i="17"/>
  <c r="I936" i="17"/>
  <c r="J936" i="17"/>
  <c r="K936" i="17"/>
  <c r="L936" i="17"/>
  <c r="I937" i="17"/>
  <c r="J937" i="17"/>
  <c r="K937" i="17"/>
  <c r="L937" i="17"/>
  <c r="I938" i="17"/>
  <c r="J938" i="17"/>
  <c r="K938" i="17"/>
  <c r="L938" i="17"/>
  <c r="I939" i="17"/>
  <c r="J939" i="17"/>
  <c r="K939" i="17"/>
  <c r="L939" i="17"/>
  <c r="I940" i="17"/>
  <c r="J940" i="17"/>
  <c r="K940" i="17"/>
  <c r="L940" i="17"/>
  <c r="I941" i="17"/>
  <c r="J941" i="17"/>
  <c r="K941" i="17"/>
  <c r="L941" i="17"/>
  <c r="I942" i="17"/>
  <c r="J942" i="17"/>
  <c r="K942" i="17"/>
  <c r="L942" i="17"/>
  <c r="I943" i="17"/>
  <c r="J943" i="17"/>
  <c r="K943" i="17"/>
  <c r="L943" i="17"/>
  <c r="I944" i="17"/>
  <c r="J944" i="17"/>
  <c r="K944" i="17"/>
  <c r="L944" i="17"/>
  <c r="I945" i="17"/>
  <c r="J945" i="17"/>
  <c r="K945" i="17"/>
  <c r="L945" i="17"/>
  <c r="I946" i="17"/>
  <c r="J946" i="17"/>
  <c r="K946" i="17"/>
  <c r="L946" i="17"/>
  <c r="I947" i="17"/>
  <c r="J947" i="17"/>
  <c r="K947" i="17"/>
  <c r="L947" i="17"/>
  <c r="I948" i="17"/>
  <c r="J948" i="17"/>
  <c r="K948" i="17"/>
  <c r="L948" i="17"/>
  <c r="I949" i="17"/>
  <c r="J949" i="17"/>
  <c r="K949" i="17"/>
  <c r="L949" i="17"/>
  <c r="I950" i="17"/>
  <c r="J950" i="17"/>
  <c r="K950" i="17"/>
  <c r="L950" i="17"/>
  <c r="I951" i="17"/>
  <c r="J951" i="17"/>
  <c r="K951" i="17"/>
  <c r="L951" i="17"/>
  <c r="I952" i="17"/>
  <c r="J952" i="17"/>
  <c r="K952" i="17"/>
  <c r="L952" i="17"/>
  <c r="I953" i="17"/>
  <c r="J953" i="17"/>
  <c r="K953" i="17"/>
  <c r="L953" i="17"/>
  <c r="I954" i="17"/>
  <c r="J954" i="17"/>
  <c r="K954" i="17"/>
  <c r="L954" i="17"/>
  <c r="I955" i="17"/>
  <c r="J955" i="17"/>
  <c r="K955" i="17"/>
  <c r="L955" i="17"/>
  <c r="I956" i="17"/>
  <c r="J956" i="17"/>
  <c r="K956" i="17"/>
  <c r="L956" i="17"/>
  <c r="I957" i="17"/>
  <c r="J957" i="17"/>
  <c r="K957" i="17"/>
  <c r="L957" i="17"/>
  <c r="I958" i="17"/>
  <c r="J958" i="17"/>
  <c r="K958" i="17"/>
  <c r="L958" i="17"/>
  <c r="I959" i="17"/>
  <c r="J959" i="17"/>
  <c r="K959" i="17"/>
  <c r="L959" i="17"/>
  <c r="I960" i="17"/>
  <c r="J960" i="17"/>
  <c r="K960" i="17"/>
  <c r="L960" i="17"/>
  <c r="I961" i="17"/>
  <c r="J961" i="17"/>
  <c r="K961" i="17"/>
  <c r="L961" i="17"/>
  <c r="I962" i="17"/>
  <c r="J962" i="17"/>
  <c r="K962" i="17"/>
  <c r="L962" i="17"/>
  <c r="I963" i="17"/>
  <c r="J963" i="17"/>
  <c r="K963" i="17"/>
  <c r="L963" i="17"/>
  <c r="I964" i="17"/>
  <c r="J964" i="17"/>
  <c r="K964" i="17"/>
  <c r="L964" i="17"/>
  <c r="I965" i="17"/>
  <c r="J965" i="17"/>
  <c r="K965" i="17"/>
  <c r="L965" i="17"/>
  <c r="I966" i="17"/>
  <c r="J966" i="17"/>
  <c r="K966" i="17"/>
  <c r="L966" i="17"/>
  <c r="I967" i="17"/>
  <c r="J967" i="17"/>
  <c r="K967" i="17"/>
  <c r="L967" i="17"/>
  <c r="I968" i="17"/>
  <c r="J968" i="17"/>
  <c r="K968" i="17"/>
  <c r="L968" i="17"/>
  <c r="I969" i="17"/>
  <c r="J969" i="17"/>
  <c r="K969" i="17"/>
  <c r="L969" i="17"/>
  <c r="I970" i="17"/>
  <c r="J970" i="17"/>
  <c r="K970" i="17"/>
  <c r="L970" i="17"/>
  <c r="I971" i="17"/>
  <c r="J971" i="17"/>
  <c r="K971" i="17"/>
  <c r="L971" i="17"/>
  <c r="I972" i="17"/>
  <c r="J972" i="17"/>
  <c r="K972" i="17"/>
  <c r="L972" i="17"/>
  <c r="I973" i="17"/>
  <c r="J973" i="17"/>
  <c r="K973" i="17"/>
  <c r="L973" i="17"/>
  <c r="I974" i="17"/>
  <c r="J974" i="17"/>
  <c r="K974" i="17"/>
  <c r="L974" i="17"/>
  <c r="I975" i="17"/>
  <c r="J975" i="17"/>
  <c r="K975" i="17"/>
  <c r="L975" i="17"/>
  <c r="I976" i="17"/>
  <c r="J976" i="17"/>
  <c r="K976" i="17"/>
  <c r="L976" i="17"/>
  <c r="I977" i="17"/>
  <c r="J977" i="17"/>
  <c r="K977" i="17"/>
  <c r="L977" i="17"/>
  <c r="I978" i="17"/>
  <c r="J978" i="17"/>
  <c r="K978" i="17"/>
  <c r="L978" i="17"/>
  <c r="I979" i="17"/>
  <c r="J979" i="17"/>
  <c r="K979" i="17"/>
  <c r="L979" i="17"/>
  <c r="I980" i="17"/>
  <c r="J980" i="17"/>
  <c r="K980" i="17"/>
  <c r="L980" i="17"/>
  <c r="I981" i="17"/>
  <c r="J981" i="17"/>
  <c r="K981" i="17"/>
  <c r="L981" i="17"/>
  <c r="I982" i="17"/>
  <c r="J982" i="17"/>
  <c r="K982" i="17"/>
  <c r="L982" i="17"/>
  <c r="I983" i="17"/>
  <c r="J983" i="17"/>
  <c r="K983" i="17"/>
  <c r="L983" i="17"/>
  <c r="I984" i="17"/>
  <c r="J984" i="17"/>
  <c r="K984" i="17"/>
  <c r="L984" i="17"/>
  <c r="I985" i="17"/>
  <c r="J985" i="17"/>
  <c r="K985" i="17"/>
  <c r="L985" i="17"/>
  <c r="I986" i="17"/>
  <c r="J986" i="17"/>
  <c r="K986" i="17"/>
  <c r="L986" i="17"/>
  <c r="I987" i="17"/>
  <c r="J987" i="17"/>
  <c r="K987" i="17"/>
  <c r="L987" i="17"/>
  <c r="I988" i="17"/>
  <c r="J988" i="17"/>
  <c r="K988" i="17"/>
  <c r="L988" i="17"/>
  <c r="I989" i="17"/>
  <c r="J989" i="17"/>
  <c r="K989" i="17"/>
  <c r="L989" i="17"/>
  <c r="I990" i="17"/>
  <c r="J990" i="17"/>
  <c r="K990" i="17"/>
  <c r="L990" i="17"/>
  <c r="I991" i="17"/>
  <c r="J991" i="17"/>
  <c r="K991" i="17"/>
  <c r="L991" i="17"/>
  <c r="I992" i="17"/>
  <c r="J992" i="17"/>
  <c r="K992" i="17"/>
  <c r="L992" i="17"/>
  <c r="I993" i="17"/>
  <c r="J993" i="17"/>
  <c r="K993" i="17"/>
  <c r="L993" i="17"/>
  <c r="I994" i="17"/>
  <c r="J994" i="17"/>
  <c r="K994" i="17"/>
  <c r="L994" i="17"/>
  <c r="I995" i="17"/>
  <c r="J995" i="17"/>
  <c r="K995" i="17"/>
  <c r="L995" i="17"/>
  <c r="I996" i="17"/>
  <c r="J996" i="17"/>
  <c r="K996" i="17"/>
  <c r="L996" i="17"/>
  <c r="I997" i="17"/>
  <c r="J997" i="17"/>
  <c r="K997" i="17"/>
  <c r="L997" i="17"/>
  <c r="I998" i="17"/>
  <c r="J998" i="17"/>
  <c r="K998" i="17"/>
  <c r="L998" i="17"/>
  <c r="I999" i="17"/>
  <c r="J999" i="17"/>
  <c r="K999" i="17"/>
  <c r="L999" i="17"/>
  <c r="I1000" i="17"/>
  <c r="J1000" i="17"/>
  <c r="K1000" i="17"/>
  <c r="L1000" i="17"/>
  <c r="I1001" i="17"/>
  <c r="J1001" i="17"/>
  <c r="K1001" i="17"/>
  <c r="L1001" i="17"/>
  <c r="J2" i="17"/>
  <c r="K2" i="17"/>
  <c r="L2" i="17"/>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<sst xmlns="http://schemas.openxmlformats.org/spreadsheetml/2006/main" count="11128" uniqueCount="6221">
  <si>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</si>
  <si>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</si>
  <si>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</si>
  <si>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</si>
  <si>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</si>
  <si>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</si>
  <si>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</si>
  <si>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</si>
  <si>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</si>
  <si>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</si>
  <si>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</si>
  <si>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</si>
  <si>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</si>
  <si>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</si>
  <si>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</si>
  <si>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</si>
  <si>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</si>
  <si>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</si>
  <si>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</si>
  <si>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</si>
  <si>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</si>
  <si>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</si>
  <si>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</si>
  <si>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</si>
  <si>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</si>
  <si>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</si>
  <si>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</si>
  <si>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</si>
  <si>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</si>
  <si>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</si>
  <si>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</si>
  <si>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</si>
  <si>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</si>
  <si>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</si>
  <si>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</si>
  <si>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</si>
  <si>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</si>
  <si>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</si>
  <si>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</si>
  <si>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</si>
  <si>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</si>
  <si>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</si>
  <si>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</si>
  <si>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</si>
  <si>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</si>
  <si>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</si>
  <si>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</si>
  <si>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</si>
  <si>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</si>
  <si>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</si>
  <si>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</si>
  <si>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</si>
  <si>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</si>
  <si>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</si>
  <si>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</si>
  <si>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</si>
  <si>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</si>
  <si>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</si>
  <si>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</si>
  <si>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</si>
  <si>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</si>
  <si>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</si>
  <si>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</si>
  <si>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</si>
  <si>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</si>
  <si>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</si>
  <si>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</si>
  <si>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</si>
  <si>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</si>
  <si>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</si>
  <si>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</si>
  <si>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</si>
  <si>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</si>
  <si>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</si>
  <si>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</si>
  <si>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</si>
  <si>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</si>
  <si>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</si>
  <si>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</si>
  <si>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</si>
  <si>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</si>
  <si>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</si>
  <si>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</si>
  <si>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</si>
  <si>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</si>
  <si>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</si>
  <si>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</si>
  <si>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</si>
  <si>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</si>
  <si>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</si>
  <si>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</si>
  <si>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</si>
  <si>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</si>
  <si>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</si>
  <si>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</si>
  <si>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</si>
  <si>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</si>
  <si>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</si>
  <si>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</si>
  <si>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</si>
  <si>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</si>
  <si>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</si>
  <si>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</si>
  <si>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</si>
  <si>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</si>
  <si>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</si>
  <si>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</si>
  <si>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</si>
  <si>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</si>
  <si>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</si>
  <si>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</si>
  <si>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</si>
  <si>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</si>
  <si>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</si>
  <si>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</si>
  <si>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</si>
  <si>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</si>
  <si>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</si>
  <si>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</si>
  <si>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</si>
  <si>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</si>
  <si>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</si>
  <si>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</si>
  <si>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</si>
  <si>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</si>
  <si>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</si>
  <si>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</si>
  <si>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</si>
  <si>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</si>
  <si>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</si>
  <si>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</si>
  <si>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</si>
  <si>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</si>
  <si>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</si>
  <si>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</si>
  <si>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</si>
  <si>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</si>
  <si>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</si>
  <si>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</si>
  <si>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</si>
  <si>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</si>
  <si>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</si>
  <si>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</si>
  <si>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</si>
  <si>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</si>
  <si>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</si>
  <si>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</si>
  <si>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</si>
  <si>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</si>
  <si>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</si>
  <si>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</si>
  <si>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</si>
  <si>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</si>
  <si>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</si>
  <si>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</si>
  <si>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</si>
  <si>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</si>
  <si>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</si>
  <si>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</si>
  <si>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</si>
  <si>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</si>
  <si>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</si>
  <si>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</si>
  <si>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</si>
  <si>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</si>
  <si>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</si>
  <si>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</si>
  <si>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</si>
  <si>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</si>
  <si>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</si>
  <si>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</si>
  <si>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</si>
  <si>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</si>
  <si>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</si>
  <si>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</si>
  <si>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</si>
  <si>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</si>
  <si>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</si>
  <si>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</si>
  <si>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</si>
  <si>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</si>
  <si>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</si>
  <si>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</si>
  <si>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</si>
  <si>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</si>
  <si>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</si>
  <si>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</si>
  <si>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</si>
  <si>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</si>
  <si>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</si>
  <si>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</si>
  <si>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</si>
  <si>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</si>
  <si>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</si>
  <si>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</si>
  <si>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</si>
  <si>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</si>
  <si>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</si>
  <si>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</si>
  <si>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</si>
  <si>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</si>
  <si>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</si>
  <si>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</si>
  <si>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</si>
  <si>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</si>
  <si>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</si>
  <si>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</si>
  <si>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</si>
  <si>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</si>
  <si>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</si>
  <si>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</si>
  <si>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</si>
  <si>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</si>
  <si>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</si>
  <si>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</si>
  <si>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</si>
  <si>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</si>
  <si>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</si>
  <si>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</si>
  <si>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</si>
  <si>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</si>
  <si>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</si>
  <si>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</si>
  <si>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</si>
  <si>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</si>
  <si>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</si>
  <si>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</si>
  <si>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</si>
  <si>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</si>
  <si>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</si>
  <si>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</si>
  <si>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</si>
  <si>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</si>
  <si>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</si>
  <si>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</si>
  <si>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</si>
  <si>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</si>
  <si>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</si>
  <si>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</si>
  <si>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</si>
  <si>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</si>
  <si>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</si>
  <si>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</si>
  <si>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</si>
  <si>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</si>
  <si>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</si>
  <si>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</si>
  <si>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</si>
  <si>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</si>
  <si>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</si>
  <si>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</si>
  <si>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</si>
  <si>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</si>
  <si>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</si>
  <si>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</si>
  <si>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</si>
  <si>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</si>
  <si>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</si>
  <si>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</si>
  <si>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</si>
  <si>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</si>
  <si>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</si>
  <si>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</si>
  <si>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</si>
  <si>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</si>
  <si>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</si>
  <si>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</si>
  <si>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</si>
  <si>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</si>
  <si>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</si>
  <si>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</si>
  <si>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</si>
  <si>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</si>
  <si>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</si>
  <si>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</si>
  <si>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</si>
  <si>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</si>
  <si>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</si>
  <si>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</si>
  <si>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</si>
  <si>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</si>
  <si>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</si>
  <si>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</si>
  <si>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</si>
  <si>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</si>
  <si>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</si>
  <si>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</si>
  <si>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</si>
  <si>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</si>
  <si>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</si>
  <si>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</si>
  <si>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</si>
  <si>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</si>
  <si>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</si>
  <si>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</si>
  <si>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</si>
  <si>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</si>
  <si>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</si>
  <si>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</si>
  <si>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</si>
  <si>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</si>
  <si>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</si>
  <si>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</si>
  <si>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</si>
  <si>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</si>
  <si>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</si>
  <si>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</si>
  <si>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</si>
  <si>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</si>
  <si>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</si>
  <si>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</si>
  <si>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</si>
  <si>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</si>
  <si>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</si>
  <si>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</si>
  <si>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</si>
  <si>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</si>
  <si>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</si>
  <si>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</si>
  <si>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</si>
  <si>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</si>
  <si>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</si>
  <si>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</si>
  <si>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</si>
  <si>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</si>
  <si>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</si>
  <si>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</si>
  <si>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</si>
  <si>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</si>
  <si>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</si>
  <si>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</si>
  <si>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</si>
  <si>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</si>
  <si>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</si>
  <si>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</si>
  <si>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</si>
  <si>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</si>
  <si>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</si>
  <si>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</si>
  <si>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</si>
  <si>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</si>
  <si>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</si>
  <si>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</si>
  <si>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</si>
  <si>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</si>
  <si>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</si>
  <si>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</si>
  <si>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</si>
  <si>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</si>
  <si>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</si>
  <si>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</si>
  <si>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</si>
  <si>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</si>
  <si>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</si>
  <si>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</si>
  <si>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</si>
  <si>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</si>
  <si>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</si>
  <si>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</si>
  <si>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</si>
  <si>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</si>
  <si>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</si>
  <si>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</si>
  <si>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</si>
  <si>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</si>
  <si>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</si>
  <si>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</si>
  <si>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</si>
  <si>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</si>
  <si>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</si>
  <si>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</si>
  <si>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</si>
  <si>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</si>
  <si>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</si>
  <si>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</si>
  <si>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</si>
  <si>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</si>
  <si>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</si>
  <si>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</si>
  <si>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</si>
  <si>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</si>
  <si>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</si>
  <si>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</si>
  <si>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</si>
  <si>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</si>
  <si>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</si>
  <si>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</si>
  <si>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</si>
  <si>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</si>
  <si>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</si>
  <si>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</si>
  <si>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</si>
  <si>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</si>
  <si>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</si>
  <si>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</si>
  <si>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</si>
  <si>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</si>
  <si>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</si>
  <si>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</si>
  <si>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</si>
  <si>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</si>
  <si>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</si>
  <si>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</si>
  <si>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</si>
  <si>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</si>
  <si>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</si>
  <si>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</si>
  <si>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</si>
  <si>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</si>
  <si>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</si>
  <si>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</si>
  <si>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</si>
  <si>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</si>
  <si>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</si>
  <si>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</si>
  <si>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</si>
  <si>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</si>
  <si>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</si>
  <si>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</si>
  <si>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</si>
  <si>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</si>
  <si>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</si>
  <si>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</si>
  <si>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</si>
  <si>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</si>
  <si>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</si>
  <si>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</si>
  <si>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</si>
  <si>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</si>
  <si>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</si>
  <si>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</si>
  <si>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</si>
  <si>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</si>
  <si>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</si>
  <si>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</si>
  <si>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</si>
  <si>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</si>
  <si>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</si>
  <si>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</si>
  <si>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</si>
  <si>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</si>
  <si>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</si>
  <si>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</si>
  <si>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</si>
  <si>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</si>
  <si>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</si>
  <si>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</si>
  <si>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</si>
  <si>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</si>
  <si>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</si>
  <si>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</si>
  <si>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</si>
  <si>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</si>
  <si>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</si>
  <si>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</si>
  <si>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</si>
  <si>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</si>
  <si>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</si>
  <si>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</si>
  <si>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</si>
  <si>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</si>
  <si>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</si>
  <si>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</si>
  <si>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</si>
  <si>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</si>
  <si>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</si>
  <si>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</si>
  <si>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</si>
  <si>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</si>
  <si>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</si>
  <si>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</si>
  <si>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</si>
  <si>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</si>
  <si>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</si>
  <si>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</si>
  <si>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</si>
  <si>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</si>
  <si>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</si>
  <si>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</si>
  <si>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</si>
  <si>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</si>
  <si>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</si>
  <si>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</si>
  <si>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</si>
  <si>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</si>
  <si>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</si>
  <si>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</si>
  <si>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</si>
  <si>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</si>
  <si>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</si>
  <si>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</si>
  <si>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</si>
  <si>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</si>
  <si>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</si>
  <si>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</si>
  <si>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</si>
  <si>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</si>
  <si>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</si>
  <si>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</si>
  <si>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</si>
  <si>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</si>
  <si>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</si>
  <si>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</si>
  <si>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</si>
  <si>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</si>
  <si>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</si>
  <si>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</si>
  <si>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</si>
  <si>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</si>
  <si>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</si>
  <si>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</si>
  <si>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</si>
  <si>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</si>
  <si>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</si>
  <si>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</si>
  <si>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</si>
  <si>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</si>
  <si>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</si>
  <si>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</si>
  <si>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</si>
  <si>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</si>
  <si>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</si>
  <si>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</si>
  <si>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</si>
  <si>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</si>
  <si>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</si>
  <si>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</si>
  <si>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</si>
  <si>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</si>
  <si>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</si>
  <si>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</si>
  <si>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</si>
  <si>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</si>
  <si>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</si>
  <si>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</si>
  <si>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</si>
  <si>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</si>
  <si>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</si>
  <si>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</si>
  <si>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</si>
  <si>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</si>
  <si>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</si>
  <si>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</si>
  <si>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</si>
  <si>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</si>
  <si>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</si>
  <si>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</si>
  <si>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</si>
  <si>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</si>
  <si>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</si>
  <si>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</si>
  <si>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</si>
  <si>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</si>
  <si>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</si>
  <si>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</si>
  <si>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</si>
  <si>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</si>
  <si>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</si>
  <si>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</si>
  <si>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</si>
  <si>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</si>
  <si>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</si>
  <si>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</si>
  <si>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</si>
  <si>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</si>
  <si>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</si>
  <si>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</si>
  <si>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</si>
  <si>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</si>
  <si>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</si>
  <si>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</si>
  <si>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</si>
  <si>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</si>
  <si>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</si>
  <si>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</si>
  <si>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</si>
  <si>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</si>
  <si>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</si>
  <si>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</si>
  <si>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</si>
  <si>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</si>
  <si>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</si>
  <si>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</si>
  <si>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</si>
  <si>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</si>
  <si>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</si>
  <si>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</si>
  <si>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</si>
  <si>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</si>
  <si>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</si>
  <si>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</si>
  <si>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</si>
  <si>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</si>
  <si>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</si>
  <si>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</si>
  <si>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</si>
  <si>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</si>
  <si>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</si>
  <si>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</si>
  <si>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</si>
  <si>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</si>
  <si>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</si>
  <si>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</si>
  <si>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</si>
  <si>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</si>
  <si>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</si>
  <si>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</si>
  <si>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</si>
  <si>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</si>
  <si>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</si>
  <si>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</si>
  <si>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</si>
  <si>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</si>
  <si>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</si>
  <si>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</si>
  <si>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</si>
  <si>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</si>
  <si>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</si>
  <si>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</si>
  <si>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</si>
  <si>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</si>
  <si>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</si>
  <si>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</si>
  <si>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</si>
  <si>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</si>
  <si>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</si>
  <si>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</si>
  <si>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</si>
  <si>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</si>
  <si>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</si>
  <si>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</si>
  <si>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</si>
  <si>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</si>
  <si>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</si>
  <si>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</si>
  <si>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</si>
  <si>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</si>
  <si>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</si>
  <si>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</si>
  <si>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</si>
  <si>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</si>
  <si>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</si>
  <si>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</si>
  <si>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</si>
  <si>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</si>
  <si>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</si>
  <si>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</si>
  <si>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</si>
  <si>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</si>
  <si>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</si>
  <si>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</si>
  <si>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</si>
  <si>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</si>
  <si>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</si>
  <si>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</si>
  <si>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</si>
  <si>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</si>
  <si>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</si>
  <si>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</si>
  <si>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</si>
  <si>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</si>
  <si>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</si>
  <si>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</si>
  <si>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</si>
  <si>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</si>
  <si>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</si>
  <si>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</si>
  <si>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</si>
  <si>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</si>
  <si>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</si>
  <si>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</si>
  <si>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</si>
  <si>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</si>
  <si>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</si>
  <si>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</si>
  <si>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</si>
  <si>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</si>
  <si>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</si>
  <si>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</si>
  <si>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</si>
  <si>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</si>
  <si>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</si>
  <si>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</si>
  <si>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</si>
  <si>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</si>
  <si>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</si>
  <si>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</si>
  <si>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</si>
  <si>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</si>
  <si>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</si>
  <si>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</si>
  <si>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</si>
  <si>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</si>
  <si>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</si>
  <si>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</si>
  <si>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</si>
  <si>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</si>
  <si>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</si>
  <si>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</si>
  <si>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</si>
  <si>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</si>
  <si>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</si>
  <si>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</si>
  <si>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</si>
  <si>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</si>
  <si>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</si>
  <si>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</si>
  <si>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</si>
  <si>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</si>
  <si>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</si>
  <si>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</si>
  <si>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</si>
  <si>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</si>
  <si>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</si>
  <si>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</si>
  <si>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</si>
  <si>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</si>
  <si>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</si>
  <si>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</si>
  <si>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</si>
  <si>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</si>
  <si>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</si>
  <si>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</si>
  <si>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</si>
  <si>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</si>
  <si>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</si>
  <si>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</si>
  <si>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</si>
  <si>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</si>
  <si>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</si>
  <si>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</si>
  <si>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</si>
  <si>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</si>
  <si>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</si>
  <si>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</si>
  <si>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</si>
  <si>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</si>
  <si>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</si>
  <si>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</si>
  <si>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</si>
  <si>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</si>
  <si>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</si>
  <si>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</si>
  <si>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</si>
  <si>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</si>
  <si>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</si>
  <si>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</si>
  <si>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</si>
  <si>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</si>
  <si>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</si>
  <si>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</si>
  <si>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</si>
  <si>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</si>
  <si>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</si>
  <si>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</si>
  <si>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</si>
  <si>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</si>
  <si>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</si>
  <si>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</si>
  <si>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</si>
  <si>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</si>
  <si>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</si>
  <si>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</si>
  <si>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</si>
  <si>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</si>
  <si>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</si>
  <si>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</si>
  <si>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</si>
  <si>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</si>
  <si>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</si>
  <si>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</si>
  <si>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</si>
  <si>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</si>
  <si>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</si>
  <si>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</si>
  <si>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</si>
  <si>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</si>
  <si>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</si>
  <si>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</si>
  <si>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</si>
  <si>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</si>
  <si>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</si>
  <si>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</si>
  <si>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</si>
  <si>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</si>
  <si>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</si>
  <si>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</si>
  <si>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</si>
  <si>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</si>
  <si>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</si>
  <si>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</si>
  <si>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</si>
  <si>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</si>
  <si>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</si>
  <si>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</si>
  <si>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</si>
  <si>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</si>
  <si>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</si>
  <si>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</si>
  <si>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</si>
  <si>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</si>
  <si>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</si>
  <si>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</si>
  <si>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</si>
  <si>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</si>
  <si>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</si>
  <si>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</si>
  <si>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</si>
  <si>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</si>
  <si>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</si>
  <si>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</si>
  <si>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</si>
  <si>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</si>
  <si>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</si>
  <si>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</si>
  <si>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</si>
  <si>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</si>
  <si>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</si>
  <si>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</si>
  <si>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</si>
  <si>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</si>
  <si>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</si>
  <si>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</si>
  <si>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</si>
  <si>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</si>
  <si>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</si>
  <si>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</si>
  <si>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</si>
  <si>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</si>
  <si>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</si>
  <si>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</si>
  <si>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</si>
  <si>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</si>
  <si>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</si>
  <si>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</si>
  <si>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</si>
  <si>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</si>
  <si>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</si>
  <si>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</si>
  <si>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</si>
  <si>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</si>
  <si>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</si>
  <si>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</si>
  <si>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</si>
  <si>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</si>
  <si>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</si>
  <si>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</si>
  <si>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</si>
  <si>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</si>
  <si>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</si>
  <si>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</si>
  <si>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</si>
  <si>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</si>
  <si>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</si>
  <si>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</si>
  <si>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</si>
  <si>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</si>
  <si>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</si>
  <si>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</si>
  <si>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</si>
  <si>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</si>
  <si>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</si>
  <si>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</si>
  <si>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</si>
  <si>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</si>
  <si>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</si>
  <si>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</si>
  <si>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</si>
  <si>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</si>
  <si>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</si>
  <si>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</si>
  <si>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</si>
  <si>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</si>
  <si>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</si>
  <si>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</si>
  <si>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</si>
  <si>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</si>
  <si>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</si>
  <si>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</si>
  <si>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</si>
  <si>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</si>
  <si>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</si>
  <si>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</si>
  <si>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</si>
  <si>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</si>
  <si>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</si>
  <si>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</si>
  <si>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</si>
  <si>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</si>
  <si>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</si>
  <si>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</si>
  <si>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</si>
  <si>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</si>
  <si>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</si>
  <si>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</si>
  <si>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</si>
  <si>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</si>
  <si>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</si>
  <si>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</si>
  <si>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</si>
  <si>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</si>
  <si>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</si>
  <si>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</si>
  <si>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</si>
  <si>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</si>
  <si>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</si>
  <si>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</si>
  <si>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</si>
  <si>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</si>
  <si>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</si>
  <si>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</si>
  <si>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</si>
  <si>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</si>
  <si>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</si>
  <si>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</si>
  <si>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</si>
  <si>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</si>
  <si>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</si>
  <si>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</si>
  <si>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</si>
  <si>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</si>
  <si>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</si>
  <si>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</si>
  <si>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</si>
  <si>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</si>
  <si>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</si>
  <si>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</si>
  <si>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</si>
  <si>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</si>
  <si>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</si>
  <si>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</si>
  <si>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</si>
  <si>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</si>
  <si>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</si>
  <si>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</si>
  <si>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</si>
  <si>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</si>
  <si>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</si>
  <si>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</si>
  <si>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</si>
  <si>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</si>
  <si>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</si>
  <si>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</si>
  <si>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</si>
  <si>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</si>
  <si>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</si>
  <si>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</si>
  <si>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</si>
  <si>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</si>
  <si>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</si>
  <si>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</si>
  <si>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</si>
  <si>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</si>
  <si>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</si>
  <si>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</si>
  <si>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</si>
  <si>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</si>
  <si>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</si>
  <si>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</si>
  <si>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</si>
  <si>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</si>
  <si>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</si>
  <si>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</si>
  <si>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</si>
  <si>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</si>
  <si>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</si>
  <si>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</si>
  <si>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</si>
  <si>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</si>
  <si>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</si>
  <si>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</si>
  <si>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</si>
  <si>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</si>
  <si>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</si>
  <si>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</si>
  <si>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</si>
  <si>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</si>
  <si>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</si>
  <si>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</si>
  <si>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</si>
  <si>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</si>
  <si>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</si>
  <si>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</si>
  <si>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</si>
  <si>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</si>
  <si>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</si>
  <si>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</si>
  <si>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</si>
  <si>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</si>
  <si>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</si>
  <si>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</si>
  <si>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</si>
  <si>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</si>
  <si>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</si>
  <si>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</si>
  <si>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</si>
  <si>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</si>
  <si>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</si>
  <si>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</si>
  <si>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</si>
  <si>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</si>
  <si>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</si>
  <si>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</si>
  <si>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</si>
  <si>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</si>
  <si>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</si>
  <si>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</si>
  <si>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</si>
  <si>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</si>
  <si>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</si>
  <si>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</si>
  <si>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</si>
  <si>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</si>
  <si>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</si>
  <si>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</si>
  <si>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</si>
  <si>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</si>
  <si>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</si>
  <si>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</si>
  <si>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</si>
  <si>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</si>
  <si>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</si>
  <si>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</si>
  <si>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</si>
  <si>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</si>
  <si>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</si>
  <si>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</si>
  <si>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</si>
  <si>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</si>
  <si>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</si>
  <si>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</si>
  <si>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</si>
  <si>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</si>
  <si>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</si>
  <si>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</si>
  <si>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</si>
  <si>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</si>
  <si>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</si>
  <si>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</si>
  <si>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</si>
  <si>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</si>
  <si>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</si>
  <si>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</si>
  <si>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</si>
  <si>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</si>
  <si>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</si>
  <si>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</si>
  <si>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</si>
  <si>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</si>
  <si>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</si>
  <si>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</si>
  <si>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</si>
  <si>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</si>
  <si>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</si>
  <si>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</si>
  <si>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</si>
  <si>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</si>
  <si>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</si>
  <si>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</si>
  <si>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</si>
  <si>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</si>
  <si>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</si>
  <si>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</si>
  <si>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</si>
  <si>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</si>
  <si>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</si>
  <si>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</si>
  <si>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</si>
  <si>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</si>
  <si>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</si>
  <si>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</si>
  <si>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</si>
  <si>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</si>
  <si>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</si>
  <si>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</si>
  <si>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</si>
  <si>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</si>
  <si>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</si>
  <si>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</si>
  <si>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</si>
  <si>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</si>
  <si>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</si>
  <si>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</si>
  <si>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</si>
  <si>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</si>
  <si>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</si>
  <si>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</si>
  <si>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</si>
  <si>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</si>
  <si>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</si>
  <si>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</si>
  <si>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</si>
  <si>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</si>
  <si>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</si>
  <si>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</si>
  <si>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</si>
  <si>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</si>
  <si>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</si>
  <si>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</si>
  <si>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</si>
  <si>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</si>
  <si>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</si>
  <si>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</si>
  <si>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</si>
  <si>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</si>
  <si>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</si>
  <si>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</si>
  <si>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</si>
  <si>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</si>
  <si>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</si>
  <si>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</si>
  <si>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</si>
  <si>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</si>
  <si>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</si>
  <si>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</si>
  <si>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</si>
  <si>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</si>
  <si>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</si>
  <si>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</si>
  <si>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</si>
  <si>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</si>
  <si>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</si>
  <si>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</si>
  <si>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</si>
  <si>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</si>
  <si>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</si>
  <si>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</si>
  <si>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</si>
  <si>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</si>
  <si>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</si>
  <si>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</si>
  <si>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</si>
  <si>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</si>
  <si>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</si>
  <si>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</si>
  <si>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</si>
  <si>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</si>
  <si>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</si>
  <si>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</si>
  <si>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</si>
  <si>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</si>
  <si>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</si>
  <si>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</si>
  <si>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</si>
  <si>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</si>
  <si>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</si>
  <si>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</si>
  <si>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</si>
  <si>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</si>
  <si>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</si>
  <si>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</si>
  <si>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</si>
  <si>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</si>
  <si>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</si>
  <si>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</si>
  <si>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</si>
  <si>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</si>
  <si>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</si>
  <si>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</si>
  <si>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</si>
  <si>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</si>
  <si>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</si>
  <si>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</si>
  <si>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</si>
  <si>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</si>
  <si>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</si>
  <si>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</si>
  <si>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</si>
  <si>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</si>
  <si>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</si>
  <si>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</si>
  <si>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</si>
  <si>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</si>
  <si>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</si>
  <si>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</si>
  <si>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</si>
  <si>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</si>
  <si>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</si>
  <si>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</si>
  <si>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</si>
  <si>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</si>
  <si>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</si>
  <si>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</si>
  <si>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</si>
  <si>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</si>
  <si>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</si>
  <si>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</si>
  <si>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</si>
  <si>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</si>
  <si>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</si>
  <si>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</si>
  <si>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</si>
  <si>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</si>
  <si>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</si>
  <si>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</si>
  <si>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</si>
  <si>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</si>
  <si>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</si>
  <si>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</si>
  <si>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</si>
  <si>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</si>
  <si>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</si>
  <si>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</si>
  <si>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</si>
  <si>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</si>
  <si>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</si>
  <si>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</si>
  <si>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</si>
  <si>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</si>
  <si>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</si>
  <si>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</si>
  <si>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</si>
  <si>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</si>
  <si>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</si>
  <si>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</si>
  <si>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</si>
  <si>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</si>
  <si>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</si>
  <si>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</si>
  <si>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</si>
  <si>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</si>
  <si>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</si>
  <si>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</si>
  <si>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</si>
  <si>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</si>
  <si>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</si>
  <si>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</si>
  <si>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</si>
  <si>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</si>
  <si>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</si>
  <si>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</si>
  <si>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</si>
  <si>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</si>
  <si>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</si>
  <si>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</si>
  <si>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</si>
  <si>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</si>
  <si>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</si>
  <si>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</si>
  <si>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</si>
  <si>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</si>
  <si>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</si>
  <si>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</si>
  <si>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</si>
  <si>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</si>
  <si>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</si>
  <si>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</si>
  <si>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</si>
  <si>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</si>
  <si>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</si>
  <si>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</si>
  <si>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</si>
  <si>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</si>
  <si>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</si>
  <si>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</si>
  <si>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</si>
  <si>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</si>
  <si>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</si>
  <si>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</si>
  <si>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</si>
  <si>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</si>
  <si>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</si>
  <si>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</si>
  <si>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</si>
  <si>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</si>
  <si>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</si>
  <si>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</si>
  <si>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</si>
  <si>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</si>
  <si>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</si>
  <si>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</si>
  <si>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</si>
  <si>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</si>
  <si>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</si>
  <si>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</si>
  <si>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</si>
  <si>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</si>
  <si>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</si>
  <si>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</si>
  <si>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</si>
  <si>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</si>
  <si>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</si>
  <si>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</si>
  <si>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</si>
  <si>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</si>
  <si>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</si>
  <si>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</si>
  <si>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</si>
  <si>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</si>
  <si>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</si>
  <si>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</si>
  <si>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</si>
  <si>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</si>
  <si>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</si>
  <si>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</si>
  <si>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</si>
  <si>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</si>
  <si>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</si>
  <si>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</si>
  <si>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</si>
  <si>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</si>
  <si>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</si>
  <si>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</si>
  <si>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</si>
  <si>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</si>
  <si>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</si>
  <si>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</si>
  <si>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</si>
  <si>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</si>
  <si>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</si>
  <si>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</si>
  <si>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</si>
  <si>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</si>
  <si>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</si>
  <si>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</si>
  <si>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</si>
  <si>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</si>
  <si>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</si>
  <si>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</si>
  <si>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</si>
  <si>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</si>
  <si>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</si>
  <si>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</si>
  <si>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</si>
  <si>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</si>
  <si>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</si>
  <si>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</si>
  <si>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</si>
  <si>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</si>
  <si>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</si>
  <si>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</si>
  <si>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</si>
  <si>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</si>
  <si>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</si>
  <si>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</si>
  <si>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</si>
  <si>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</si>
  <si>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</si>
  <si>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</si>
  <si>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</si>
  <si>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</si>
  <si>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</si>
  <si>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</si>
  <si>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</si>
  <si>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</si>
  <si>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</si>
  <si>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</si>
  <si>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</si>
  <si>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</si>
  <si>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</si>
  <si>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</si>
  <si>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</si>
  <si>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</si>
  <si>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</si>
  <si>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</si>
  <si>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</si>
  <si>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</si>
  <si>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</si>
  <si>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</si>
  <si>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</si>
  <si>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</si>
  <si>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</si>
  <si>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</si>
  <si>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</si>
  <si>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</si>
  <si>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</si>
  <si>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</si>
  <si>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</si>
  <si>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</si>
  <si>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</si>
  <si>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</si>
  <si>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</si>
  <si>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</si>
  <si>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</si>
  <si>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</si>
  <si>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</si>
  <si>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</si>
  <si>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</si>
  <si>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</si>
  <si>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</si>
  <si>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</si>
  <si>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</si>
  <si>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</si>
  <si>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</si>
  <si>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</si>
  <si>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</si>
  <si>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</si>
  <si>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</si>
  <si>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</si>
  <si>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</si>
  <si>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</si>
  <si>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</si>
  <si>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</si>
  <si>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</si>
  <si>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</si>
  <si>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</si>
  <si>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</si>
  <si>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</si>
  <si>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</si>
  <si>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</si>
  <si>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</si>
  <si>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</si>
  <si>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</si>
  <si>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</si>
  <si>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</si>
  <si>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</si>
  <si>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</si>
  <si>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</si>
  <si>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</si>
  <si>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</si>
  <si>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</si>
  <si>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</si>
  <si>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</si>
  <si>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</si>
  <si>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</si>
  <si>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</si>
  <si>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</si>
  <si>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</si>
  <si>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</si>
  <si>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</si>
  <si>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</si>
  <si>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</si>
  <si>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</si>
  <si>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</si>
  <si>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</si>
  <si>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</si>
  <si>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</si>
  <si>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</si>
  <si>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</si>
  <si>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</si>
  <si>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</si>
  <si>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</si>
  <si>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</si>
  <si>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</si>
  <si>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</si>
  <si>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</si>
  <si>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</si>
  <si>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</si>
  <si>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</si>
  <si>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</si>
  <si>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</si>
  <si>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</si>
  <si>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</si>
  <si>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</si>
  <si>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</si>
  <si>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</si>
  <si>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</si>
  <si>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</si>
  <si>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</si>
  <si>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</si>
  <si>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</si>
  <si>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</si>
  <si>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</si>
  <si>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</si>
  <si>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</si>
  <si>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</si>
  <si>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</si>
  <si>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</si>
  <si>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</si>
  <si>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</si>
  <si>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</si>
  <si>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</si>
  <si>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</si>
  <si>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</si>
  <si>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</si>
  <si>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</si>
  <si>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</si>
  <si>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</si>
  <si>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</si>
  <si>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</si>
  <si>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</si>
  <si>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</si>
  <si>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</si>
  <si>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</si>
  <si>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</si>
  <si>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</si>
  <si>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</si>
  <si>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</si>
  <si>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</si>
  <si>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</si>
  <si>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</si>
  <si>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</si>
  <si>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</si>
  <si>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</si>
  <si>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</si>
  <si>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</si>
  <si>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</si>
  <si>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</si>
  <si>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</si>
  <si>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</si>
  <si>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</si>
  <si>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</si>
  <si>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</si>
  <si>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</si>
  <si>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</si>
  <si>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</si>
  <si>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</si>
  <si>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</si>
  <si>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</si>
  <si>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</si>
  <si>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</si>
  <si>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</si>
  <si>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</si>
  <si>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</si>
  <si>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</si>
  <si>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</si>
  <si>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</si>
  <si>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</si>
  <si>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</si>
  <si>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</si>
  <si>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</si>
  <si>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</si>
  <si>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</si>
  <si>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</si>
  <si>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</si>
  <si>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</si>
  <si>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</si>
  <si>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</si>
  <si>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</si>
  <si>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</si>
  <si>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</si>
  <si>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</si>
  <si>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</si>
  <si>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</si>
  <si>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</si>
  <si>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</si>
  <si>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</si>
  <si>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</si>
  <si>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</si>
  <si>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</si>
  <si>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</si>
  <si>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</si>
  <si>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</si>
  <si>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</si>
  <si>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</si>
  <si>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</si>
  <si>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</si>
  <si>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</si>
  <si>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</si>
  <si>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</si>
  <si>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</si>
  <si>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</si>
  <si>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</si>
  <si>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</si>
  <si>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</si>
  <si>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</si>
  <si>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</si>
  <si>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</si>
  <si>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</si>
  <si>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</si>
  <si>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</si>
  <si>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</si>
  <si>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</si>
  <si>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</si>
  <si>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</si>
  <si>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</si>
  <si>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</si>
  <si>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</si>
  <si>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</si>
  <si>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</si>
  <si>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</si>
  <si>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</si>
  <si>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</si>
  <si>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</si>
  <si>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</si>
  <si>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</si>
  <si>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</si>
  <si>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</si>
  <si>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</si>
  <si>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</si>
  <si>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</si>
  <si>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</si>
  <si>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</si>
  <si>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</si>
  <si>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</si>
  <si>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</si>
  <si>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</si>
  <si>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</si>
  <si>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</si>
  <si>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</si>
  <si>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</si>
  <si>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</si>
  <si>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</si>
  <si>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</si>
  <si>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</si>
  <si>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</si>
  <si>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</si>
  <si>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</si>
  <si>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</si>
  <si>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</si>
  <si>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</si>
  <si>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</si>
  <si>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</si>
  <si>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</si>
  <si>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</si>
  <si>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</si>
  <si>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</si>
  <si>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</si>
  <si>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</si>
  <si>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</si>
  <si>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</si>
  <si>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</si>
  <si>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</si>
  <si>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</si>
  <si>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</si>
  <si>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</si>
  <si>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</si>
  <si>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</si>
  <si>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</si>
  <si>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</si>
  <si>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</si>
  <si>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</si>
  <si>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</si>
  <si>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</si>
  <si>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</si>
  <si>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</si>
  <si>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</si>
  <si>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</si>
  <si>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</si>
  <si>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</si>
  <si>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</si>
  <si>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</si>
  <si>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</si>
  <si>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</si>
  <si>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</si>
  <si>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</si>
  <si>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</si>
  <si>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</si>
  <si>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</si>
  <si>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</si>
  <si>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</si>
  <si>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</si>
  <si>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</si>
  <si>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</si>
  <si>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</si>
  <si>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</si>
  <si>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</si>
  <si>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</si>
  <si>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</si>
  <si>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</si>
  <si>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</si>
  <si>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</si>
  <si>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</si>
  <si>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</si>
  <si>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</si>
  <si>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</si>
  <si>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</si>
  <si>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</si>
  <si>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</si>
  <si>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</si>
  <si>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</si>
  <si>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</si>
  <si>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</si>
  <si>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</si>
  <si>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</si>
  <si>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</si>
  <si>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</si>
  <si>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</si>
  <si>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</si>
  <si>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</si>
  <si>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</si>
  <si>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</si>
  <si>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</si>
  <si>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</si>
  <si>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</si>
  <si>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</si>
  <si>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</si>
  <si>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</si>
  <si>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</si>
  <si>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</si>
  <si>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</si>
  <si>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</si>
  <si>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</si>
  <si>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</si>
  <si>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</si>
  <si>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</si>
  <si>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</si>
  <si>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</si>
  <si>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</si>
  <si>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</si>
  <si>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</si>
  <si>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</si>
  <si>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</si>
  <si>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</si>
  <si>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</si>
  <si>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</si>
  <si>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</si>
  <si>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</si>
  <si>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</si>
  <si>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</si>
  <si>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</si>
  <si>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</si>
  <si>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</si>
  <si>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</si>
  <si>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</si>
  <si>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</si>
  <si>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</si>
  <si>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</si>
  <si>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</si>
  <si>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</si>
  <si>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</si>
  <si>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</si>
  <si>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</si>
  <si>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</si>
  <si>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</si>
  <si>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</si>
  <si>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</si>
  <si>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</si>
  <si>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</si>
  <si>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</si>
  <si>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</si>
  <si>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</si>
  <si>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</si>
  <si>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</si>
  <si>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</si>
  <si>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</si>
  <si>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</si>
  <si>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</si>
  <si>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</si>
  <si>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</si>
  <si>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</si>
  <si>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</si>
  <si>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</si>
  <si>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</si>
  <si>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</si>
  <si>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</si>
  <si>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</si>
  <si>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</si>
  <si>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</si>
  <si>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</si>
  <si>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</si>
  <si>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</si>
  <si>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</si>
  <si>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</si>
  <si>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</si>
  <si>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</si>
  <si>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</si>
  <si>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</si>
  <si>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</si>
  <si>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</si>
  <si>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</si>
  <si>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</si>
  <si>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</si>
  <si>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</si>
  <si>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</si>
  <si>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</si>
  <si>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</si>
  <si>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</si>
  <si>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</si>
  <si>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</si>
  <si>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</si>
  <si>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</si>
  <si>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</si>
  <si>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</si>
  <si>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</si>
  <si>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</si>
  <si>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</si>
  <si>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</si>
  <si>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</si>
  <si>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</si>
  <si>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</si>
  <si>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</si>
  <si>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</si>
  <si>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</si>
  <si>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</si>
  <si>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</si>
  <si>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</si>
  <si>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</si>
  <si>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</si>
  <si>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</si>
  <si>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</si>
  <si>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</si>
  <si>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</si>
  <si>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</si>
  <si>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</si>
  <si>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</si>
  <si>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</si>
  <si>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</si>
  <si>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</si>
  <si>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</si>
  <si>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</si>
  <si>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</si>
  <si>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</si>
  <si>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</si>
  <si>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</si>
  <si>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</si>
  <si>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</si>
  <si>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</si>
  <si>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</si>
  <si>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</si>
  <si>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</si>
  <si>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</si>
  <si>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</si>
  <si>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</si>
  <si>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</si>
  <si>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</si>
  <si>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</si>
  <si>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</si>
  <si>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</si>
  <si>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</si>
  <si>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</si>
  <si>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</si>
  <si>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</si>
  <si>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</si>
  <si>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</si>
  <si>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</si>
  <si>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</si>
  <si>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</si>
  <si>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</si>
  <si>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</si>
  <si>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</si>
  <si>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</si>
  <si>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</si>
  <si>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</si>
  <si>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</si>
  <si>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</si>
  <si>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</si>
  <si>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</si>
  <si>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</si>
  <si>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</si>
  <si>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</si>
  <si>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</si>
  <si>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</si>
  <si>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</si>
  <si>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</si>
  <si>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</si>
  <si>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</si>
  <si>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</si>
  <si>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</si>
  <si>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</si>
  <si>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</si>
  <si>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</si>
  <si>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</si>
  <si>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</si>
  <si>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</si>
  <si>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</si>
  <si>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</si>
  <si>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</si>
  <si>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</si>
  <si>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</si>
  <si>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</si>
  <si>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</si>
  <si>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</si>
  <si>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</si>
  <si>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</si>
  <si>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</si>
  <si>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</si>
  <si>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</si>
  <si>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</si>
  <si>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</si>
  <si>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</si>
  <si>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</si>
  <si>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</si>
  <si>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</si>
  <si>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</si>
  <si>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</si>
  <si>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</si>
  <si>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</si>
  <si>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</si>
  <si>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</si>
  <si>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</si>
  <si>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</si>
  <si>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</si>
  <si>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</si>
  <si>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</si>
  <si>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</si>
  <si>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</si>
  <si>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</si>
  <si>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</si>
  <si>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</si>
  <si>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</si>
  <si>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</si>
  <si>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</si>
  <si>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</si>
  <si>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</si>
  <si>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</si>
  <si>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</si>
  <si>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</si>
  <si>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</si>
  <si>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</si>
  <si>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</si>
  <si>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</si>
  <si>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</si>
  <si>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</si>
  <si>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</si>
  <si>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</si>
  <si>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</si>
  <si>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</si>
  <si>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</si>
  <si>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</si>
  <si>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</si>
  <si>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</si>
  <si>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</si>
  <si>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</si>
  <si>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</si>
  <si>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</si>
  <si>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</si>
  <si>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</si>
  <si>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</si>
  <si>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</si>
  <si>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</si>
  <si>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</si>
  <si>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</si>
  <si>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</si>
  <si>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</si>
  <si>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</si>
  <si>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</si>
  <si>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</si>
  <si>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</si>
  <si>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</si>
  <si>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</si>
  <si>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</si>
  <si>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</si>
  <si>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</si>
  <si>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</si>
  <si>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</si>
  <si>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</si>
  <si>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</si>
  <si>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</si>
  <si>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</si>
  <si>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</si>
  <si>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</si>
  <si>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</si>
  <si>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</si>
  <si>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</si>
  <si>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</si>
  <si>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</si>
  <si>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</si>
  <si>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</si>
  <si>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</si>
  <si>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</si>
  <si>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</si>
  <si>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</si>
  <si>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</si>
  <si>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</si>
  <si>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</si>
  <si>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</si>
  <si>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</si>
  <si>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</si>
  <si>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</si>
  <si>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</si>
  <si>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</si>
  <si>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</si>
  <si>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</si>
  <si>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</si>
  <si>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</si>
  <si>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</si>
  <si>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</si>
  <si>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</si>
  <si>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</si>
  <si>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</si>
  <si>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</si>
  <si>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</si>
  <si>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</si>
  <si>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</si>
  <si>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</si>
  <si>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</si>
  <si>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</si>
  <si>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</si>
  <si>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</si>
  <si>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</si>
  <si>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</si>
  <si>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</si>
  <si>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</si>
  <si>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</si>
  <si>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</si>
  <si>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</si>
  <si>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</si>
  <si>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</si>
  <si>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</si>
  <si>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</si>
  <si>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</si>
  <si>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</si>
  <si>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</si>
  <si>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</si>
  <si>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</si>
  <si>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</si>
  <si>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</si>
  <si>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</si>
  <si>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</si>
  <si>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</si>
  <si>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</si>
  <si>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</si>
  <si>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</si>
  <si>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</si>
  <si>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</si>
  <si>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</si>
  <si>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</si>
  <si>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</si>
  <si>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</si>
  <si>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</si>
  <si>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</si>
  <si>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</si>
  <si>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</si>
  <si>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</si>
  <si>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</si>
  <si>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</si>
  <si>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</si>
  <si>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</si>
  <si>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</si>
  <si>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</si>
  <si>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</si>
  <si>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</si>
  <si>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</si>
  <si>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</si>
  <si>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</si>
  <si>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</si>
  <si>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</si>
  <si>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</si>
  <si>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</si>
  <si>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</si>
  <si>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</si>
  <si>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</si>
  <si>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</si>
  <si>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</si>
  <si>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</si>
  <si>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</si>
  <si>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</si>
  <si>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</si>
  <si>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</si>
  <si>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</si>
  <si>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</si>
  <si>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</si>
  <si>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</si>
  <si>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</si>
  <si>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</si>
  <si>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</si>
  <si>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</si>
  <si>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</si>
  <si>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</si>
  <si>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</si>
  <si>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</si>
  <si>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</si>
  <si>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</si>
  <si>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</si>
  <si>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</si>
  <si>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</si>
  <si>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</si>
  <si>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</si>
  <si>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</si>
  <si>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</si>
  <si>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</si>
  <si>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</si>
  <si>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</si>
  <si>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</si>
  <si>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</si>
  <si>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</si>
  <si>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</si>
  <si>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</si>
  <si>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</si>
  <si>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</si>
  <si>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</si>
  <si>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</si>
  <si>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</si>
  <si>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</si>
  <si>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</si>
  <si>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</si>
  <si>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</si>
  <si>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</si>
  <si>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</si>
  <si>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</si>
  <si>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</si>
  <si>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</si>
  <si>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</si>
  <si>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</si>
  <si>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</si>
  <si>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</si>
  <si>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</si>
  <si>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</si>
  <si>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</si>
  <si>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</si>
  <si>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</si>
  <si>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</si>
  <si>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</si>
  <si>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</si>
  <si>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</si>
  <si>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</si>
  <si>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</si>
  <si>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</si>
  <si>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</si>
  <si>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</si>
  <si>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</si>
  <si>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</si>
  <si>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</si>
  <si>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</si>
  <si>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</si>
  <si>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</si>
  <si>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</si>
  <si>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</si>
  <si>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</si>
  <si>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</si>
  <si>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</si>
  <si>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</si>
  <si>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</si>
  <si>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</si>
  <si>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</si>
  <si>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</si>
  <si>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</si>
  <si>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</si>
  <si>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</si>
  <si>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</si>
  <si>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</si>
  <si>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</si>
  <si>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</si>
  <si>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</si>
  <si>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</si>
  <si>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</si>
  <si>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</si>
  <si>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</si>
  <si>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</si>
  <si>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</si>
  <si>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</si>
  <si>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</si>
  <si>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</si>
  <si>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</si>
  <si>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</si>
  <si>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</si>
  <si>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</si>
  <si>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</si>
  <si>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</si>
  <si>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</si>
  <si>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</si>
  <si>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</si>
  <si>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</si>
  <si>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</si>
  <si>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</si>
  <si>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</si>
  <si>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</si>
  <si>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</si>
  <si>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</si>
  <si>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</si>
  <si>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</si>
  <si>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</si>
  <si>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</si>
  <si>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</si>
  <si>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</si>
  <si>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</si>
  <si>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</si>
  <si>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</si>
  <si>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</si>
  <si>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</si>
  <si>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</si>
  <si>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</si>
  <si>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</si>
  <si>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</si>
  <si>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</si>
  <si>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</si>
  <si>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</si>
  <si>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</si>
  <si>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</si>
  <si>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</si>
  <si>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</si>
  <si>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</si>
  <si>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</si>
  <si>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</si>
  <si>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</si>
  <si>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</si>
  <si>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</si>
  <si>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</si>
  <si>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</si>
  <si>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</si>
  <si>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</si>
  <si>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</si>
  <si>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</si>
  <si>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</si>
  <si>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</si>
  <si>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</si>
  <si>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</si>
  <si>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</si>
  <si>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</si>
  <si>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</si>
  <si>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</si>
  <si>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</si>
  <si>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</si>
  <si>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</si>
  <si>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</si>
  <si>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</si>
  <si>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</si>
  <si>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</si>
  <si>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</si>
  <si>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</si>
  <si>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</si>
  <si>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</si>
  <si>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</si>
  <si>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</si>
  <si>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</si>
  <si>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</si>
  <si>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</si>
  <si>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</si>
  <si>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</si>
  <si>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</si>
  <si>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</si>
  <si>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</si>
  <si>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</si>
  <si>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</si>
  <si>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</si>
  <si>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</si>
  <si>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</si>
  <si>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</si>
  <si>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</si>
  <si>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</si>
  <si>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</si>
  <si>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</si>
  <si>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</si>
  <si>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</si>
  <si>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</si>
  <si>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</si>
  <si>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</si>
  <si>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</si>
  <si>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</si>
  <si>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</si>
  <si>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</si>
  <si>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</si>
  <si>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</si>
  <si>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</si>
  <si>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</si>
  <si>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</si>
  <si>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</si>
  <si>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</si>
  <si>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</si>
  <si>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</si>
  <si>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</si>
  <si>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</si>
  <si>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</si>
  <si>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</si>
  <si>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</si>
  <si>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</si>
  <si>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</si>
  <si>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</si>
  <si>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</si>
  <si>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</si>
  <si>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</si>
  <si>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</si>
  <si>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</si>
  <si>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</si>
  <si>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</si>
  <si>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</si>
  <si>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</si>
  <si>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</si>
  <si>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</si>
  <si>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</si>
  <si>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</si>
  <si>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</si>
  <si>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</si>
  <si>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</si>
  <si>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</si>
  <si>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</si>
  <si>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</si>
  <si>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</si>
  <si>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</si>
  <si>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</si>
  <si>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</si>
  <si>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</si>
  <si>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</si>
  <si>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</si>
  <si>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</si>
  <si>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</si>
  <si>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</si>
  <si>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</si>
  <si>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</si>
  <si>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</si>
  <si>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</si>
  <si>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</si>
  <si>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</si>
  <si>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</si>
  <si>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</si>
  <si>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</si>
  <si>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</si>
  <si>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</si>
  <si>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</si>
  <si>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</si>
  <si>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</si>
  <si>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</si>
  <si>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</si>
  <si>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</si>
  <si>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</si>
  <si>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</si>
  <si>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</si>
  <si>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</si>
  <si>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</si>
  <si>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</si>
  <si>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</si>
  <si>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</si>
  <si>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</si>
  <si>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</si>
  <si>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</si>
  <si>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</si>
  <si>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</si>
  <si>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</si>
  <si>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</si>
  <si>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</si>
  <si>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</si>
  <si>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</si>
  <si>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</si>
  <si>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</si>
  <si>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</si>
  <si>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</si>
  <si>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</si>
  <si>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</si>
  <si>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</si>
  <si>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</si>
  <si>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</si>
  <si>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</si>
  <si>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</si>
  <si>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</si>
  <si>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</si>
  <si>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</si>
  <si>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</si>
  <si>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</si>
  <si>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</si>
  <si>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</si>
  <si>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</si>
  <si>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</si>
  <si>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</si>
  <si>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</si>
  <si>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</si>
  <si>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</si>
  <si>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</si>
  <si>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</si>
  <si>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</si>
  <si>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</si>
  <si>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</si>
  <si>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</si>
  <si>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</si>
  <si>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</si>
  <si>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</si>
  <si>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</si>
  <si>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</si>
  <si>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</si>
  <si>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</si>
  <si>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</si>
  <si>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</si>
  <si>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</si>
  <si>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</si>
  <si>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</si>
  <si>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</si>
  <si>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</si>
  <si>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</si>
  <si>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</si>
  <si>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</si>
  <si>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</si>
  <si>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</si>
  <si>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</si>
  <si>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</si>
  <si>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</si>
  <si>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</si>
  <si>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</si>
  <si>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</si>
  <si>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</si>
  <si>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</si>
  <si>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</si>
  <si>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</si>
  <si>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</si>
  <si>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</si>
  <si>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</si>
  <si>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</si>
  <si>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</si>
  <si>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</si>
  <si>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</si>
  <si>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</si>
  <si>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</si>
  <si>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</si>
  <si>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</si>
  <si>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</si>
  <si>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</si>
  <si>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</si>
  <si>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</si>
  <si>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</si>
  <si>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</si>
  <si>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</si>
  <si>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</si>
  <si>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</si>
  <si>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</si>
  <si>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</si>
  <si>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</si>
  <si>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</si>
  <si>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</si>
  <si>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</si>
  <si>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</si>
  <si>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</si>
  <si>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</si>
  <si>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</si>
  <si>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</si>
  <si>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</si>
  <si>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</si>
  <si>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</si>
  <si>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</si>
  <si>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</si>
  <si>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</si>
  <si>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</si>
  <si>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</si>
  <si>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</si>
  <si>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</si>
  <si>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</si>
  <si>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</si>
  <si>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</si>
  <si>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</si>
  <si>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</si>
  <si>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</si>
  <si>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</si>
  <si>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</si>
  <si>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</si>
  <si>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</si>
  <si>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</si>
  <si>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</si>
  <si>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</si>
  <si>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</si>
  <si>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</si>
  <si>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</si>
  <si>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</si>
  <si>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</si>
  <si>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</si>
  <si>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</si>
  <si>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</si>
  <si>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</si>
  <si>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</si>
  <si>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</si>
  <si>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</si>
  <si>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</si>
  <si>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</si>
  <si>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</si>
  <si>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</si>
  <si>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</si>
  <si>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</si>
  <si>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</si>
  <si>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</si>
  <si>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</si>
  <si>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</si>
  <si>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</si>
  <si>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</si>
  <si>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</si>
  <si>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</si>
  <si>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</si>
  <si>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</si>
  <si>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</si>
  <si>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</si>
  <si>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</si>
  <si>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</si>
  <si>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</si>
  <si>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</si>
  <si>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</si>
  <si>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</si>
  <si>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</si>
  <si>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</si>
  <si>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</si>
  <si>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</si>
  <si>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</si>
  <si>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</si>
  <si>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</si>
  <si>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</si>
  <si>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</si>
  <si>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</si>
  <si>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</si>
  <si>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</si>
  <si>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</si>
  <si>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</si>
  <si>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</si>
  <si>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</si>
  <si>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</si>
  <si>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</si>
  <si>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</si>
  <si>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</si>
  <si>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</si>
  <si>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</si>
  <si>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</si>
  <si>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</si>
  <si>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</si>
  <si>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</si>
  <si>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</si>
  <si>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</si>
  <si>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</si>
  <si>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</si>
  <si>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</si>
  <si>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</si>
  <si>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</si>
  <si>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</si>
  <si>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</si>
  <si>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</si>
  <si>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</si>
  <si>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</si>
  <si>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</si>
  <si>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</si>
  <si>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</si>
  <si>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</si>
  <si>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</si>
  <si>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</si>
  <si>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</si>
  <si>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</si>
  <si>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</si>
  <si>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</si>
  <si>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</si>
  <si>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</si>
  <si>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</si>
  <si>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</si>
  <si>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</si>
  <si>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</si>
  <si>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</si>
  <si>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</si>
  <si>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</si>
  <si>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</si>
  <si>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</si>
  <si>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</si>
  <si>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</si>
  <si>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</si>
  <si>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</si>
  <si>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</si>
  <si>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</si>
  <si>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</si>
  <si>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</si>
  <si>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</si>
  <si>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</si>
  <si>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</si>
  <si>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</si>
  <si>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</si>
  <si>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</si>
  <si>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</si>
  <si>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</si>
  <si>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</si>
  <si>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</si>
  <si>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</si>
  <si>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</si>
  <si>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</si>
  <si>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</si>
  <si>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</si>
  <si>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</si>
  <si>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</si>
  <si>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</si>
  <si>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</si>
  <si>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</si>
  <si>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</si>
  <si>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</si>
  <si>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</si>
  <si>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</si>
  <si>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</si>
  <si>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</si>
  <si>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</si>
  <si>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</si>
  <si>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</si>
  <si>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</si>
  <si>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</si>
  <si>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</si>
  <si>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</si>
  <si>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</si>
  <si>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</si>
  <si>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</si>
  <si>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</si>
  <si>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</si>
  <si>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</si>
  <si>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</si>
  <si>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</si>
  <si>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</si>
  <si>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</si>
  <si>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</si>
  <si>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</si>
  <si>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</si>
  <si>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</si>
  <si>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</si>
  <si>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</si>
  <si>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</si>
  <si>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</si>
  <si>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</si>
  <si>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</si>
  <si>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</si>
  <si>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</si>
  <si>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</si>
  <si>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</si>
  <si>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</si>
  <si>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</si>
  <si>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</si>
  <si>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</si>
  <si>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</si>
  <si>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</si>
  <si>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</si>
  <si>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</si>
  <si>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</si>
  <si>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</si>
  <si>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</si>
  <si>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</si>
  <si>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</si>
  <si>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</si>
  <si>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</si>
  <si>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</si>
  <si>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</si>
  <si>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</si>
  <si>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</si>
  <si>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</si>
  <si>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</si>
  <si>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</si>
  <si>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</si>
  <si>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</si>
  <si>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</si>
  <si>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</si>
  <si>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</si>
  <si>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</si>
  <si>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</si>
  <si>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</si>
  <si>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</si>
  <si>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</si>
  <si>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</si>
  <si>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</si>
  <si>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</si>
  <si>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</si>
  <si>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</si>
  <si>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</si>
  <si>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</si>
  <si>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</si>
  <si>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</si>
  <si>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</si>
  <si>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</si>
  <si>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</si>
  <si>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</si>
  <si>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</si>
  <si>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</si>
  <si>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</si>
  <si>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</si>
  <si>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</si>
  <si>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</si>
  <si>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</si>
  <si>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</si>
  <si>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</si>
  <si>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</si>
  <si>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</si>
  <si>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</si>
  <si>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</si>
  <si>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</si>
  <si>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</si>
  <si>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</si>
  <si>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</si>
  <si>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</si>
  <si>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</si>
  <si>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</si>
  <si>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</si>
  <si>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</si>
  <si>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</si>
  <si>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</si>
  <si>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</si>
  <si>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</si>
  <si>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</si>
  <si>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</si>
  <si>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</si>
  <si>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</si>
  <si>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</si>
  <si>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</si>
  <si>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</si>
  <si>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</si>
  <si>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</si>
  <si>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</si>
  <si>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</si>
  <si>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</si>
  <si>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</si>
  <si>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</si>
  <si>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</si>
  <si>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</si>
  <si>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</si>
  <si>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</si>
  <si>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</si>
  <si>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</si>
  <si>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</si>
  <si>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</si>
  <si>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</si>
  <si>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</si>
  <si>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</si>
  <si>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</si>
  <si>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</si>
  <si>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</si>
  <si>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</si>
  <si>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</si>
  <si>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</si>
  <si>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</si>
  <si>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</si>
  <si>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</si>
  <si>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</si>
  <si>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</si>
  <si>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</si>
  <si>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</si>
  <si>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</si>
  <si>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</si>
  <si>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</si>
  <si>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</si>
  <si>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</si>
  <si>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</si>
  <si>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</si>
  <si>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</si>
  <si>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</si>
  <si>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</si>
  <si>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</si>
  <si>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</si>
  <si>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</si>
  <si>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</si>
  <si>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</si>
  <si>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</si>
  <si>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</si>
  <si>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</si>
  <si>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</si>
  <si>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</si>
  <si>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</si>
  <si>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</si>
  <si>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</si>
  <si>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</si>
  <si>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</si>
  <si>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</si>
  <si>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</si>
  <si>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</si>
  <si>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</si>
  <si>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</si>
  <si>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</si>
  <si>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</si>
  <si>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</si>
  <si>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</si>
  <si>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</si>
  <si>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</si>
  <si>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</si>
  <si>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</si>
  <si>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</si>
  <si>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</si>
  <si>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</si>
  <si>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</si>
  <si>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</si>
  <si>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</si>
  <si>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</si>
  <si>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</si>
  <si>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</si>
  <si>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</si>
  <si>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</si>
  <si>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</si>
  <si>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</si>
  <si>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</si>
  <si>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</si>
  <si>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</si>
  <si>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</si>
  <si>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</si>
  <si>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</si>
  <si>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</si>
  <si>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</si>
  <si>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</si>
  <si>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</si>
  <si>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</si>
  <si>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</si>
  <si>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</si>
  <si>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</si>
  <si>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</si>
  <si>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</si>
  <si>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</si>
  <si>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</si>
  <si>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</si>
  <si>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</si>
  <si>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</si>
  <si>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</si>
  <si>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</si>
  <si>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</si>
  <si>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</si>
  <si>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</si>
  <si>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</si>
  <si>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</si>
  <si>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</si>
  <si>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</si>
  <si>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</si>
  <si>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</si>
  <si>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</si>
  <si>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</si>
  <si>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</si>
  <si>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</si>
  <si>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</si>
  <si>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</si>
  <si>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</si>
  <si>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</si>
  <si>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</si>
  <si>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</si>
  <si>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</si>
  <si>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</si>
  <si>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</si>
  <si>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</si>
  <si>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</si>
  <si>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</si>
  <si>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</si>
  <si>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</si>
  <si>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</si>
  <si>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</si>
  <si>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</si>
  <si>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</si>
  <si>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</si>
  <si>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</si>
  <si>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</si>
  <si>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</si>
  <si>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</si>
  <si>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</si>
  <si>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</si>
  <si>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</si>
  <si>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</si>
  <si>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</si>
  <si>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</si>
  <si>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</si>
  <si>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</si>
  <si>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</si>
  <si>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</si>
  <si>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</si>
  <si>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</si>
  <si>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</si>
  <si>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</si>
  <si>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</si>
  <si>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</si>
  <si>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</si>
  <si>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</si>
  <si>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</si>
  <si>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</si>
  <si>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</si>
  <si>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</si>
  <si>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</si>
  <si>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</si>
  <si>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</si>
  <si>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</si>
  <si>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</si>
  <si>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</si>
  <si>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</si>
  <si>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</si>
  <si>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</si>
  <si>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</si>
  <si>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</si>
  <si>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</si>
  <si>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</si>
  <si>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</si>
  <si>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</si>
  <si>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</si>
  <si>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</si>
  <si>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</si>
  <si>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</si>
  <si>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</si>
  <si>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</si>
  <si>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</si>
  <si>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</si>
  <si>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</si>
  <si>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</si>
  <si>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</si>
  <si>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</si>
  <si>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</si>
  <si>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</si>
  <si>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</si>
  <si>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</si>
  <si>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</si>
  <si>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</si>
  <si>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</si>
  <si>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</si>
  <si>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</si>
  <si>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</si>
  <si>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</si>
  <si>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</si>
  <si>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</si>
  <si>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</si>
  <si>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</si>
  <si>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</si>
  <si>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</si>
  <si>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</si>
  <si>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</si>
  <si>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</si>
  <si>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</si>
  <si>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</si>
  <si>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</si>
  <si>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</si>
  <si>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</si>
  <si>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</si>
  <si>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</si>
  <si>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</si>
  <si>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</si>
  <si>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</si>
  <si>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</si>
  <si>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</si>
  <si>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</si>
  <si>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</si>
  <si>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</si>
  <si>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</si>
  <si>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</si>
  <si>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</si>
  <si>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</si>
  <si>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</si>
  <si>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</si>
  <si>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</si>
  <si>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</si>
  <si>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</si>
  <si>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</si>
  <si>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</si>
  <si>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</si>
  <si>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</si>
  <si>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</si>
  <si>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</si>
  <si>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</si>
  <si>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</si>
  <si>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</si>
  <si>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</si>
  <si>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</si>
  <si>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</si>
  <si>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</si>
  <si>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</si>
  <si>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</si>
  <si>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</si>
  <si>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</si>
  <si>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</si>
  <si>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</si>
  <si>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</si>
  <si>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</si>
  <si>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</si>
  <si>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</si>
  <si>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</si>
  <si>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</si>
  <si>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</si>
  <si>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</si>
  <si>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</si>
  <si>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</si>
  <si>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</si>
  <si>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</si>
  <si>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</si>
  <si>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</si>
  <si>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</si>
  <si>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</si>
  <si>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</si>
  <si>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</si>
  <si>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</si>
  <si>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</si>
  <si>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</si>
  <si>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</si>
  <si>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</si>
  <si>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</si>
  <si>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</si>
  <si>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</si>
  <si>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</si>
  <si>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</si>
  <si>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</si>
  <si>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</si>
  <si>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</si>
  <si>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</si>
  <si>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</si>
  <si>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</si>
  <si>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</si>
  <si>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</si>
  <si>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</si>
  <si>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</si>
  <si>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</si>
  <si>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</si>
  <si>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</si>
  <si>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</si>
  <si>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</si>
  <si>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</si>
  <si>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</si>
  <si>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</si>
  <si>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</si>
  <si>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</si>
  <si>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</si>
  <si>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</si>
  <si>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</si>
  <si>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</si>
  <si>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</si>
  <si>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</si>
  <si>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</si>
  <si>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</si>
  <si>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</si>
  <si>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</si>
  <si>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</si>
  <si>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</si>
  <si>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</si>
  <si>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</si>
  <si>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</si>
  <si>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</si>
  <si>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</si>
  <si>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</si>
  <si>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</si>
  <si>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</si>
  <si>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</si>
  <si>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</si>
  <si>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</si>
  <si>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</si>
  <si>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</si>
  <si>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</si>
  <si>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</si>
  <si>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</si>
  <si>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</si>
  <si>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</si>
  <si>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</si>
  <si>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</si>
  <si>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</si>
  <si>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</si>
  <si>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</si>
  <si>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</si>
  <si>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</si>
  <si>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</si>
  <si>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</si>
  <si>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</si>
  <si>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</si>
  <si>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</si>
  <si>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</si>
  <si>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</si>
  <si>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</si>
  <si>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</si>
  <si>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</si>
  <si>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</si>
  <si>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</si>
  <si>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</si>
  <si>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</si>
  <si>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</si>
  <si>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</si>
  <si>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</si>
  <si>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</si>
  <si>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</si>
  <si>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</si>
  <si>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</si>
  <si>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</si>
  <si>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</si>
  <si>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</si>
  <si>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</si>
  <si>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</si>
  <si>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</si>
  <si>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</si>
  <si>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</si>
  <si>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</si>
  <si>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</si>
  <si>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</si>
  <si>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</si>
  <si>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</si>
  <si>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</si>
  <si>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</si>
  <si>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</si>
  <si>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</si>
  <si>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</si>
  <si>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</si>
  <si>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</si>
  <si>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</si>
  <si>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</si>
  <si>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</si>
  <si>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</si>
  <si>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</si>
  <si>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</si>
  <si>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</si>
  <si>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</si>
  <si>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</si>
  <si>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</si>
  <si>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</si>
  <si>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</si>
  <si>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</si>
  <si>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</si>
  <si>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</si>
  <si>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</si>
  <si>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</si>
  <si>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</si>
  <si>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</si>
  <si>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</si>
  <si>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</si>
  <si>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</si>
  <si>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</si>
  <si>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</si>
  <si>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</si>
  <si>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</si>
  <si>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</si>
  <si>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</si>
  <si>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</si>
  <si>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</si>
  <si>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</si>
  <si>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</si>
  <si>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</si>
  <si>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</si>
  <si>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</si>
  <si>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</si>
  <si>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</si>
  <si>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</si>
  <si>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</si>
  <si>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</si>
  <si>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</si>
  <si>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</si>
  <si>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</si>
  <si>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</si>
  <si>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</si>
  <si>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</si>
  <si>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</si>
  <si>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</si>
  <si>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</si>
  <si>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</si>
  <si>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</si>
  <si>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</si>
  <si>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</si>
  <si>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</si>
  <si>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</si>
  <si>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</si>
  <si>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</si>
  <si>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</si>
  <si>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</si>
  <si>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</si>
  <si>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</si>
  <si>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</si>
  <si>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</si>
  <si>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</si>
  <si>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</si>
  <si>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</si>
  <si>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</si>
  <si>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</si>
  <si>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</si>
  <si>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</si>
  <si>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</si>
  <si>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</si>
  <si>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</si>
  <si>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</si>
  <si>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</si>
  <si>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</si>
  <si>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</si>
  <si>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</si>
  <si>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</si>
  <si>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</si>
  <si>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</si>
  <si>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</si>
  <si>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</si>
  <si>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</si>
  <si>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</si>
  <si>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</si>
  <si>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</si>
  <si>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</si>
  <si>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</si>
  <si>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</si>
  <si>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</si>
  <si>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</si>
  <si>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</si>
  <si>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</si>
  <si>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</si>
  <si>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</si>
  <si>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</si>
  <si>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</si>
  <si>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</si>
  <si>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</si>
  <si>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</si>
  <si>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</si>
  <si>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</si>
  <si>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</si>
  <si>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</si>
  <si>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</si>
  <si>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</si>
  <si>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</si>
  <si>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</si>
  <si>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</si>
  <si>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</si>
  <si>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</si>
  <si>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</si>
  <si>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</si>
  <si>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</si>
  <si>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</si>
  <si>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</si>
  <si>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</si>
  <si>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</si>
  <si>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</si>
  <si>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</si>
  <si>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</si>
  <si>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</si>
  <si>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</si>
  <si>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</si>
  <si>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</si>
  <si>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</si>
  <si>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</si>
  <si>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</si>
  <si>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</si>
  <si>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</si>
  <si>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</si>
  <si>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</si>
  <si>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</si>
  <si>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</si>
  <si>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</si>
  <si>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</si>
  <si>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</si>
  <si>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</si>
  <si>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</si>
  <si>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</si>
  <si>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</si>
  <si>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</si>
  <si>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</si>
  <si>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</si>
  <si>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</si>
  <si>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</si>
  <si>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</si>
  <si>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</si>
  <si>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</si>
  <si>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</si>
  <si>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</si>
  <si>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</si>
  <si>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</si>
  <si>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</si>
  <si>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</si>
  <si>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</si>
  <si>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</si>
  <si>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</si>
  <si>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</si>
  <si>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</si>
  <si>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</si>
  <si>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</si>
  <si>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</si>
  <si>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</si>
  <si>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</si>
  <si>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</si>
  <si>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</si>
  <si>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</si>
  <si>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</si>
  <si>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</si>
  <si>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</si>
  <si>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</si>
  <si>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</si>
  <si>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</si>
  <si>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</si>
  <si>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</si>
  <si>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</si>
  <si>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</si>
  <si>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</si>
  <si>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</si>
  <si>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</si>
  <si>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</si>
  <si>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</si>
  <si>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</si>
  <si>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</si>
  <si>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</si>
  <si>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</si>
  <si>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</si>
  <si>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</si>
  <si>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</si>
  <si>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</si>
  <si>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</si>
  <si>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</si>
  <si>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</si>
  <si>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</si>
  <si>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</si>
  <si>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</si>
  <si>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</si>
  <si>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</si>
  <si>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</si>
  <si>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</si>
  <si>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</si>
  <si>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</si>
  <si>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</si>
  <si>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</si>
  <si>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</si>
  <si>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</si>
  <si>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</si>
  <si>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</si>
  <si>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</si>
  <si>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</si>
  <si>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</si>
  <si>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</si>
  <si>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</si>
  <si>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</si>
  <si>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</si>
  <si>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</si>
  <si>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</si>
  <si>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</si>
  <si>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</si>
  <si>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</si>
  <si>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</si>
  <si>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</si>
  <si>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</si>
  <si>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</si>
  <si>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</si>
  <si>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</si>
  <si>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</si>
  <si>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</si>
  <si>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</si>
  <si>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</si>
  <si>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</si>
  <si>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</si>
  <si>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</si>
  <si>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</si>
  <si>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</si>
  <si>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</si>
  <si>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</si>
  <si>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</si>
  <si>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</si>
  <si>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</si>
  <si>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</si>
  <si>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</si>
  <si>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</si>
  <si>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</si>
  <si>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</si>
  <si>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</si>
  <si>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</si>
  <si>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</si>
  <si>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</si>
  <si>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</si>
  <si>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</si>
  <si>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</si>
  <si>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</si>
  <si>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</si>
  <si>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</si>
  <si>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</si>
  <si>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</si>
  <si>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</si>
  <si>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</si>
  <si>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</si>
  <si>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</si>
  <si>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</si>
  <si>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</si>
  <si>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</si>
  <si>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</si>
  <si>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</si>
  <si>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</si>
  <si>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</si>
  <si>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</si>
  <si>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</si>
  <si>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</si>
  <si>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</si>
  <si>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</si>
  <si>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</si>
  <si>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</si>
  <si>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</si>
  <si>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</si>
  <si>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</si>
  <si>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</si>
  <si>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</si>
  <si>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</si>
  <si>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</si>
  <si>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</si>
  <si>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</si>
  <si>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</si>
  <si>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</si>
  <si>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</si>
  <si>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</si>
  <si>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</si>
  <si>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</si>
  <si>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</si>
  <si>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</si>
  <si>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</si>
  <si>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</si>
  <si>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</si>
  <si>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</si>
  <si>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</si>
  <si>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</si>
  <si>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</si>
  <si>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</si>
  <si>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</si>
  <si>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</si>
  <si>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</si>
  <si>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</si>
  <si>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</si>
  <si>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</si>
  <si>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</si>
  <si>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</si>
  <si>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</si>
  <si>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</si>
  <si>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</si>
  <si>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</si>
  <si>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</si>
  <si>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</si>
  <si>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</si>
  <si>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</si>
  <si>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</si>
  <si>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</si>
  <si>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</si>
  <si>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</si>
  <si>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</si>
  <si>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</si>
  <si>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</si>
  <si>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</si>
  <si>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</si>
  <si>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</si>
  <si>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</si>
  <si>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</si>
  <si>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</si>
  <si>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</si>
  <si>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</si>
  <si>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</si>
  <si>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</si>
  <si>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</si>
  <si>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</si>
  <si>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</si>
  <si>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</si>
  <si>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</si>
  <si>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</si>
  <si>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</si>
  <si>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</si>
  <si>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</si>
  <si>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</si>
  <si>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</si>
  <si>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</si>
  <si>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</si>
  <si>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</si>
  <si>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</si>
  <si>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</si>
  <si>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</si>
  <si>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</si>
  <si>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</si>
  <si>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</si>
  <si>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</si>
  <si>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</si>
  <si>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</si>
  <si>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</si>
  <si>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</si>
  <si>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</si>
  <si>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</si>
  <si>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</si>
  <si>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</si>
  <si>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</si>
  <si>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</si>
  <si>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</si>
  <si>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</si>
  <si>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</si>
  <si>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</si>
  <si>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</si>
  <si>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</si>
  <si>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</si>
  <si>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</si>
  <si>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</si>
  <si>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</si>
  <si>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</si>
  <si>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</si>
  <si>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</si>
  <si>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</si>
  <si>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</si>
  <si>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</si>
  <si>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</si>
  <si>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</si>
  <si>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</si>
  <si>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</si>
  <si>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</si>
  <si>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</si>
  <si>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</si>
  <si>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</si>
  <si>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</si>
  <si>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</si>
  <si>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</si>
  <si>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</si>
  <si>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</si>
  <si>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</si>
  <si>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</si>
  <si>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</si>
  <si>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</si>
  <si>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</si>
  <si>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</si>
  <si>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</si>
  <si>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</si>
  <si>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</si>
  <si>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</si>
  <si>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</si>
  <si>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</si>
  <si>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</si>
  <si>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</si>
  <si>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</si>
  <si>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</si>
  <si>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</si>
  <si>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</si>
  <si>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</si>
  <si>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</si>
  <si>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</si>
  <si>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</si>
  <si>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</si>
  <si>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</si>
  <si>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</si>
  <si>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</si>
  <si>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</si>
  <si>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</si>
  <si>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</si>
  <si>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</si>
  <si>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</si>
  <si>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</si>
  <si>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</si>
  <si>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</si>
  <si>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</si>
  <si>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</si>
  <si>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</si>
  <si>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</si>
  <si>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</si>
  <si>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</si>
  <si>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</si>
  <si>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</si>
  <si>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</si>
  <si>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</si>
  <si>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</si>
  <si>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</si>
  <si>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</si>
  <si>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</si>
  <si>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</si>
  <si>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</si>
  <si>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</si>
  <si>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</si>
  <si>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</si>
  <si>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</si>
  <si>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</si>
  <si>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</si>
  <si>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</si>
  <si>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</si>
  <si>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</si>
  <si>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</si>
  <si>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</si>
  <si>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</si>
  <si>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</si>
  <si>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</si>
  <si>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</si>
  <si>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</si>
  <si>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</si>
  <si>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</si>
  <si>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</si>
  <si>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</si>
  <si>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</si>
  <si>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</si>
  <si>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</si>
  <si>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</si>
  <si>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</si>
  <si>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</si>
  <si>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</si>
  <si>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</si>
  <si>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</si>
  <si>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</si>
  <si>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</si>
  <si>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</si>
  <si>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</si>
  <si>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</si>
  <si>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</si>
  <si>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</si>
  <si>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</si>
  <si>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</si>
  <si>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</si>
  <si>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</si>
  <si>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</si>
  <si>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</si>
  <si>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</si>
  <si>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</si>
  <si>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</si>
  <si>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</si>
  <si>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</si>
  <si>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</si>
  <si>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</si>
  <si>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</si>
  <si>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</si>
  <si>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</si>
  <si>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</si>
  <si>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</si>
  <si>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</si>
  <si>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</si>
  <si>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</si>
  <si>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</si>
  <si>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</si>
  <si>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</si>
  <si>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</si>
  <si>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</si>
  <si>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</si>
  <si>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</si>
  <si>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</si>
  <si>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</si>
  <si>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</si>
  <si>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</si>
  <si>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</si>
  <si>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</si>
  <si>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</si>
  <si>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</si>
  <si>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</si>
  <si>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</si>
  <si>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</si>
  <si>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</si>
  <si>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</si>
  <si>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</si>
  <si>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</si>
  <si>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</si>
  <si>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</si>
  <si>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</si>
  <si>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</si>
  <si>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</si>
  <si>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</si>
  <si>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</si>
  <si>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</si>
  <si>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</si>
  <si>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</si>
  <si>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</si>
  <si>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</si>
  <si>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</si>
  <si>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</si>
  <si>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</si>
  <si>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</si>
  <si>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</si>
  <si>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</si>
  <si>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</si>
  <si>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</si>
  <si>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</si>
  <si>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</si>
  <si>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</si>
  <si>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</si>
  <si>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</si>
  <si>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</si>
  <si>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</si>
  <si>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</si>
  <si>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</si>
  <si>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</si>
  <si>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</si>
  <si>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</si>
  <si>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</si>
  <si>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</si>
  <si>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</si>
  <si>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</si>
  <si>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</si>
  <si>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</si>
  <si>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</si>
  <si>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</si>
  <si>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</si>
  <si>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</si>
  <si>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</si>
  <si>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</si>
  <si>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</si>
  <si>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</si>
  <si>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</si>
  <si>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</si>
  <si>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</si>
  <si>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</si>
  <si>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</si>
  <si>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</si>
  <si>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</si>
  <si>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</si>
  <si>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</si>
  <si>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</si>
  <si>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</si>
  <si>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</si>
  <si>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</si>
  <si>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</si>
  <si>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</si>
  <si>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</si>
  <si>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</si>
  <si>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</si>
  <si>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</si>
  <si>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</si>
  <si>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</si>
  <si>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</si>
  <si>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</si>
  <si>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</si>
  <si>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</si>
  <si>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</si>
  <si>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</si>
  <si>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</si>
  <si>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</si>
  <si>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</si>
  <si>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</si>
  <si>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</si>
  <si>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</si>
  <si>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</si>
  <si>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</si>
  <si>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</si>
  <si>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</si>
  <si>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</si>
  <si>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</si>
  <si>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</si>
  <si>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</si>
  <si>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</si>
  <si>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</si>
  <si>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</si>
  <si>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</si>
  <si>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</si>
  <si>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</si>
  <si>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</si>
  <si>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</si>
  <si>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</si>
  <si>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</si>
  <si>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</si>
  <si>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</si>
  <si>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</si>
  <si>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</si>
  <si>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</si>
  <si>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</si>
  <si>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</si>
  <si>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</si>
  <si>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</si>
  <si>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</si>
  <si>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</si>
  <si>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</si>
  <si>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</si>
  <si>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</si>
  <si>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</si>
  <si>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</si>
  <si>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</si>
  <si>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</si>
  <si>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</si>
  <si>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</si>
  <si>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</si>
  <si>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</si>
  <si>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</si>
  <si>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</si>
  <si>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</si>
  <si>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</si>
  <si>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</si>
  <si>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</si>
  <si>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</si>
  <si>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</si>
  <si>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</si>
  <si>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</si>
  <si>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</si>
  <si>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</si>
  <si>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</si>
  <si>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</si>
  <si>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</si>
  <si>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</si>
  <si>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</si>
  <si>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</si>
  <si>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</si>
  <si>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</si>
  <si>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</si>
  <si>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</si>
  <si>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</si>
  <si>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</si>
  <si>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</si>
  <si>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</si>
  <si>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</si>
  <si>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</si>
  <si>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</si>
  <si>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</si>
  <si>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</si>
  <si>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</si>
  <si>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</si>
  <si>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</si>
  <si>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</si>
  <si>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</si>
  <si>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</si>
  <si>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</si>
  <si>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</si>
  <si>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</si>
  <si>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</si>
  <si>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</si>
  <si>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</si>
  <si>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</si>
  <si>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</si>
  <si>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</si>
  <si>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</si>
  <si>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</si>
  <si>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</si>
  <si>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</si>
  <si>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</si>
  <si>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</si>
  <si>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</si>
  <si>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</si>
  <si>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</si>
  <si>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</si>
  <si>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</si>
  <si>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</si>
  <si>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</si>
  <si>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</si>
  <si>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</si>
  <si>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</si>
  <si>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</si>
  <si>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</si>
  <si>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</si>
  <si>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</si>
  <si>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</si>
  <si>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</si>
  <si>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</si>
  <si>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</si>
  <si>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</si>
  <si>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</si>
  <si>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</si>
  <si>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</si>
  <si>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</si>
  <si>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</si>
  <si>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</si>
  <si>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</si>
  <si>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</si>
  <si>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</si>
  <si>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</si>
  <si>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</si>
  <si>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</si>
  <si>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</si>
  <si>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</si>
  <si>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</si>
  <si>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</si>
  <si>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</si>
  <si>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</si>
  <si>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</si>
  <si>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</si>
  <si>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</si>
  <si>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</si>
  <si>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</si>
  <si>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</si>
  <si>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</si>
  <si>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</si>
  <si>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</si>
  <si>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</si>
  <si>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</si>
  <si>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</si>
  <si>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</si>
  <si>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</si>
  <si>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</si>
  <si>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</si>
  <si>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</si>
  <si>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</si>
  <si>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</si>
  <si>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</si>
  <si>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</si>
  <si>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</si>
  <si>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</si>
  <si>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</si>
  <si>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</si>
  <si>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</si>
  <si>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</si>
  <si>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</si>
  <si>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</si>
  <si>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</si>
  <si>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</si>
  <si>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</si>
  <si>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</si>
  <si>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</si>
  <si>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</si>
  <si>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</si>
  <si>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</si>
  <si>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</si>
  <si>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</si>
  <si>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</si>
  <si>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</si>
  <si>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</si>
  <si>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</si>
  <si>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</si>
  <si>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</si>
  <si>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</si>
  <si>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</si>
  <si>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</si>
  <si>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</si>
  <si>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</si>
  <si>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</si>
  <si>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</si>
  <si>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</si>
  <si>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</si>
  <si>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</si>
  <si>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</si>
  <si>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</si>
  <si>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</si>
  <si>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</si>
  <si>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</si>
  <si>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</si>
  <si>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</si>
  <si>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</si>
  <si>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</si>
  <si>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</si>
  <si>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</si>
  <si>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</si>
  <si>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</si>
  <si>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</si>
  <si>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</si>
  <si>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</si>
  <si>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</si>
  <si>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</si>
  <si>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</si>
  <si>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</si>
  <si>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</si>
  <si>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</si>
  <si>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</si>
  <si>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</si>
  <si>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</si>
  <si>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</si>
  <si>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</si>
  <si>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</si>
  <si>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</si>
  <si>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</si>
  <si>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</si>
  <si>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</si>
  <si>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</si>
  <si>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</si>
  <si>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</si>
  <si>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</si>
  <si>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</si>
  <si>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</si>
  <si>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</si>
  <si>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</si>
  <si>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</si>
  <si>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</si>
  <si>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</si>
  <si>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</si>
  <si>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</si>
  <si>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</si>
  <si>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</si>
  <si>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</si>
  <si>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</si>
  <si>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</si>
  <si>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</si>
  <si>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</si>
  <si>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</si>
  <si>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</si>
  <si>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</si>
  <si>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</si>
  <si>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</si>
  <si>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</si>
  <si>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</si>
  <si>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</si>
  <si>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</si>
  <si>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</si>
  <si>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</si>
  <si>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</si>
  <si>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</si>
  <si>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</si>
  <si>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</si>
  <si>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</si>
  <si>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</si>
  <si>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</si>
  <si>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</si>
  <si>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</si>
  <si>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</si>
  <si>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</si>
  <si>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</si>
  <si>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</si>
  <si>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</si>
  <si>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</si>
  <si>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</si>
  <si>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</si>
  <si>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</si>
  <si>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</si>
  <si>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</si>
  <si>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</si>
  <si>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</si>
  <si>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</si>
  <si>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</si>
  <si>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</si>
  <si>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</si>
  <si>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</si>
  <si>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</si>
  <si>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</si>
  <si>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</si>
  <si>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</si>
  <si>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</si>
  <si>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</si>
  <si>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</si>
  <si>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</si>
  <si>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</si>
  <si>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</si>
  <si>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</si>
  <si>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</si>
  <si>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</si>
  <si>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</si>
  <si>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</si>
  <si>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</si>
  <si>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</si>
  <si>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</si>
  <si>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</si>
  <si>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</si>
  <si>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</si>
  <si>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</si>
  <si>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</si>
  <si>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</si>
  <si>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</si>
  <si>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</si>
  <si>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</si>
  <si>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</si>
  <si>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</si>
  <si>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</si>
  <si>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</si>
  <si>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</si>
  <si>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</si>
  <si>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</si>
  <si>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</si>
  <si>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</si>
  <si>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</si>
  <si>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</si>
  <si>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</si>
  <si>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</si>
  <si>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</si>
  <si>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</si>
  <si>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</si>
  <si>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</si>
  <si>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</si>
  <si>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</si>
  <si>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</si>
  <si>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</si>
  <si>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</si>
  <si>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</si>
  <si>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</si>
  <si>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</si>
  <si>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</si>
  <si>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</si>
  <si>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</si>
  <si>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</si>
  <si>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</si>
  <si>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</si>
  <si>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</si>
  <si>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</si>
  <si>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</si>
  <si>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</si>
  <si>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</si>
  <si>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</si>
  <si>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</si>
  <si>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</si>
  <si>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</si>
  <si>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</si>
  <si>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</si>
  <si>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</si>
  <si>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</si>
  <si>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</si>
  <si>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</si>
  <si>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</si>
  <si>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</si>
  <si>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</si>
  <si>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</si>
  <si>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</si>
  <si>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</si>
  <si>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</si>
  <si>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</si>
  <si>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</si>
  <si>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</si>
  <si>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</si>
  <si>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</si>
  <si>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</si>
  <si>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</si>
  <si>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</si>
  <si>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</si>
  <si>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</si>
  <si>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</si>
  <si>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</si>
  <si>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</si>
  <si>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</si>
  <si>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</si>
  <si>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</si>
  <si>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</si>
  <si>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</si>
  <si>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</si>
  <si>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</si>
  <si>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</si>
  <si>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</si>
  <si>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</si>
  <si>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</si>
  <si>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</si>
  <si>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</si>
  <si>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</si>
  <si>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</si>
  <si>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</si>
  <si>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</si>
  <si>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</si>
  <si>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</si>
  <si>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</si>
  <si>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</si>
  <si>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</si>
  <si>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</si>
  <si>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</si>
  <si>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</si>
  <si>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</si>
  <si>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</si>
  <si>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</si>
  <si>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</si>
  <si>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</si>
  <si>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</si>
  <si>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</si>
  <si>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</si>
  <si>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</si>
  <si>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</si>
  <si>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</si>
  <si>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</si>
  <si>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</si>
  <si>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</si>
  <si>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</si>
  <si>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</si>
  <si>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</si>
  <si>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</si>
  <si>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</si>
  <si>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</si>
  <si>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</si>
  <si>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</si>
  <si>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</si>
  <si>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</si>
  <si>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</si>
  <si>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</si>
  <si>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</si>
  <si>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</si>
  <si>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</si>
  <si>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</si>
  <si>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</si>
  <si>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</si>
  <si>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</si>
  <si>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</si>
  <si>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</si>
  <si>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</si>
  <si>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</si>
  <si>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</si>
  <si>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</si>
  <si>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</si>
  <si>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</si>
  <si>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</si>
  <si>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</si>
  <si>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</si>
  <si>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</si>
  <si>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</si>
  <si>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</si>
  <si>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</si>
  <si>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</si>
  <si>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</si>
  <si>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</si>
  <si>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</si>
  <si>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</si>
  <si>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</si>
  <si>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</si>
  <si>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</si>
  <si>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</si>
  <si>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</si>
  <si>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</si>
  <si>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</si>
  <si>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</si>
  <si>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</si>
  <si>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</si>
  <si>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</si>
  <si>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</si>
  <si>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</si>
  <si>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</si>
  <si>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</si>
  <si>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</si>
  <si>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</si>
  <si>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</si>
  <si>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</si>
  <si>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</si>
  <si>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</si>
  <si>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</si>
  <si>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</si>
  <si>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</si>
  <si>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</si>
  <si>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</si>
  <si>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</si>
  <si>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</si>
  <si>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</si>
  <si>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</si>
  <si>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</si>
  <si>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</si>
  <si>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</si>
  <si>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</si>
  <si>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</si>
  <si>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</si>
  <si>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</si>
  <si>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</si>
  <si>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</si>
  <si>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</si>
  <si>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</si>
  <si>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</si>
  <si>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</si>
  <si>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</si>
  <si>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</si>
  <si>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</si>
  <si>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</si>
  <si>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</si>
  <si>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</si>
  <si>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</si>
  <si>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</si>
  <si>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</si>
  <si>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</si>
  <si>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</si>
  <si>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</si>
  <si>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</si>
  <si>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</si>
  <si>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</si>
  <si>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</si>
  <si>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</si>
  <si>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</si>
  <si>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</si>
  <si>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</si>
  <si>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</si>
  <si>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</si>
  <si>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</si>
  <si>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</si>
  <si>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</si>
  <si>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</si>
  <si>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</si>
  <si>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</si>
  <si>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</si>
  <si>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</si>
  <si>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</si>
  <si>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</si>
  <si>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</si>
  <si>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</si>
  <si>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</si>
  <si>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</si>
  <si>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</si>
  <si>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</si>
  <si>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</si>
  <si>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</si>
  <si>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</si>
  <si>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</si>
  <si>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</si>
  <si>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</si>
  <si>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</si>
  <si>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</si>
  <si>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</si>
  <si>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</si>
  <si>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</si>
  <si>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</si>
  <si>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</si>
  <si>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</si>
  <si>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</si>
  <si>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</si>
  <si>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</si>
  <si>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</si>
  <si>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</si>
  <si>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</si>
  <si>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</si>
  <si>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</si>
  <si>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</si>
  <si>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</si>
  <si>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</si>
  <si>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</si>
  <si>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</si>
  <si>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</si>
  <si>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</si>
  <si>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</si>
  <si>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</si>
  <si>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</si>
  <si>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</si>
  <si>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</si>
  <si>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</si>
  <si>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</si>
  <si>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</si>
  <si>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</si>
  <si>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</si>
  <si>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</si>
  <si>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</si>
  <si>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</si>
  <si>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</si>
  <si>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</si>
  <si>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</si>
  <si>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</si>
  <si>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</si>
  <si>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</si>
  <si>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</si>
  <si>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</si>
  <si>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</si>
  <si>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</si>
  <si>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</si>
  <si>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</si>
  <si>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</si>
  <si>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</si>
  <si>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</si>
  <si>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</si>
  <si>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</si>
  <si>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</si>
  <si>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</si>
  <si>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</si>
  <si>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</si>
  <si>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</si>
  <si>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</si>
  <si>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</si>
  <si>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</si>
  <si>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</si>
  <si>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</si>
  <si>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</si>
  <si>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</si>
  <si>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</si>
  <si>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</si>
  <si>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</si>
  <si>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</si>
  <si>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</si>
  <si>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</si>
  <si>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</si>
  <si>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</si>
  <si>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</si>
  <si>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</si>
  <si>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</si>
  <si>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</si>
  <si>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</si>
  <si>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</si>
  <si>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</si>
  <si>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</si>
  <si>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</si>
  <si>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</si>
  <si>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</si>
  <si>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</si>
  <si>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</si>
  <si>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</si>
  <si>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</si>
  <si>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</si>
  <si>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</si>
  <si>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</si>
  <si>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</si>
  <si>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</si>
  <si>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</si>
  <si>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</si>
  <si>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</si>
  <si>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</si>
  <si>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</si>
  <si>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</si>
  <si>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</si>
  <si>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</si>
  <si>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</si>
  <si>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</si>
  <si>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</si>
  <si>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</si>
  <si>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</si>
  <si>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</si>
  <si>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</si>
  <si>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</si>
  <si>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</si>
  <si>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</si>
  <si>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</si>
  <si>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</si>
  <si>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</si>
  <si>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</si>
  <si>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</si>
  <si>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</si>
  <si>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</si>
  <si>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</si>
  <si>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</si>
  <si>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</si>
  <si>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</si>
  <si>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</si>
  <si>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</si>
  <si>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</si>
  <si>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</si>
  <si>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</si>
  <si>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</si>
  <si>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</si>
  <si>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</si>
  <si>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</si>
  <si>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</si>
  <si>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</si>
  <si>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</si>
  <si>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</si>
  <si>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</si>
  <si>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</si>
  <si>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</si>
  <si>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</si>
  <si>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</si>
  <si>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</si>
  <si>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</si>
  <si>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</si>
  <si>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</si>
  <si>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</si>
  <si>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</si>
  <si>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</si>
  <si>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</si>
  <si>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</si>
  <si>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</si>
  <si>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</si>
  <si>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</si>
  <si>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</si>
  <si>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</si>
  <si>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</si>
  <si>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</si>
  <si>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</si>
  <si>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</si>
  <si>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</si>
  <si>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</si>
  <si>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</si>
  <si>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</si>
  <si>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</si>
  <si>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</si>
  <si>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</si>
  <si>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</si>
  <si>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</si>
  <si>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</si>
  <si>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</si>
  <si>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</si>
  <si>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</si>
  <si>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</si>
  <si>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</si>
  <si>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</si>
  <si>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</si>
  <si>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</si>
  <si>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</si>
  <si>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</si>
  <si>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</si>
  <si>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</si>
  <si>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</si>
  <si>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</si>
  <si>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</si>
  <si>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</si>
  <si>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</si>
  <si>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</si>
  <si>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</si>
  <si>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</si>
  <si>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</si>
  <si>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</si>
  <si>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</si>
  <si>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</si>
  <si>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</si>
  <si>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</si>
  <si>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</si>
  <si>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</si>
  <si>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</si>
  <si>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</si>
  <si>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</si>
  <si>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</si>
  <si>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</si>
  <si>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</si>
  <si>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</si>
  <si>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</si>
  <si>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</si>
  <si>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</si>
  <si>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</si>
  <si>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</si>
  <si>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</si>
  <si>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</si>
  <si>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</si>
  <si>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</si>
  <si>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</si>
  <si>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</si>
  <si>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</si>
  <si>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</si>
  <si>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</si>
  <si>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</si>
  <si>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</si>
  <si>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</si>
  <si>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</si>
  <si>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</si>
  <si>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</si>
  <si>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</si>
  <si>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</si>
  <si>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</si>
  <si>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</si>
  <si>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</si>
  <si>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</si>
  <si>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</si>
  <si>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</si>
  <si>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</si>
  <si>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</si>
  <si>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</si>
  <si>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</si>
  <si>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</si>
  <si>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</si>
  <si>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</si>
  <si>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</si>
  <si>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</si>
  <si>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</si>
  <si>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</si>
  <si>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</si>
  <si>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</si>
  <si>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</si>
  <si>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</si>
  <si>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</si>
  <si>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</si>
  <si>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</si>
  <si>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</si>
  <si>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</si>
  <si>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</si>
  <si>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</si>
  <si>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</si>
  <si>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</si>
  <si>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</si>
  <si>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</si>
  <si>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</si>
  <si>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</si>
  <si>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</si>
  <si>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</si>
  <si>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</si>
  <si>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</si>
  <si>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</si>
  <si>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</si>
  <si>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</si>
  <si>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</si>
  <si>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</si>
  <si>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</si>
  <si>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</si>
  <si>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</si>
  <si>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</si>
  <si>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</si>
  <si>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</si>
  <si>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</si>
  <si>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</si>
  <si>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</si>
  <si>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</si>
  <si>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</si>
  <si>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</si>
  <si>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</si>
  <si>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</si>
  <si>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</si>
  <si>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</si>
  <si>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</si>
  <si>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</si>
  <si>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</si>
  <si>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</si>
  <si>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</si>
  <si>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</si>
  <si>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</si>
  <si>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</si>
  <si>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</si>
  <si>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</si>
  <si>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</si>
  <si>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</si>
  <si>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</si>
  <si>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</si>
  <si>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</si>
  <si>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</si>
  <si>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</si>
  <si>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</si>
  <si>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</si>
  <si>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</si>
  <si>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</si>
  <si>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</si>
  <si>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</si>
  <si>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</si>
  <si>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</si>
  <si>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</si>
  <si>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</si>
  <si>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</si>
  <si>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</si>
  <si>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</si>
  <si>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</si>
  <si>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</si>
  <si>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</si>
  <si>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</si>
  <si>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</si>
  <si>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</si>
  <si>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</si>
  <si>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</si>
  <si>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</si>
  <si>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</si>
  <si>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</si>
  <si>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</si>
  <si>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</si>
  <si>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</si>
  <si>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</si>
  <si>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</si>
  <si>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</si>
  <si>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</si>
  <si>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</si>
  <si>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</si>
  <si>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</si>
  <si>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</si>
  <si>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</si>
  <si>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</si>
  <si>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</si>
  <si>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</si>
  <si>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</si>
  <si>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</si>
  <si>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</si>
  <si>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</si>
  <si>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</si>
  <si>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</si>
  <si>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</si>
  <si>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</si>
  <si>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</si>
  <si>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</si>
  <si>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</si>
  <si>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</si>
  <si>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</si>
  <si>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</si>
  <si>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</si>
  <si>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</si>
  <si>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</si>
  <si>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</si>
  <si>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</si>
  <si>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</si>
  <si>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</si>
  <si>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</si>
  <si>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</si>
  <si>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</si>
  <si>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</si>
  <si>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</si>
  <si>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</si>
  <si>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</si>
  <si>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</si>
  <si>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</si>
  <si>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</si>
  <si>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</si>
  <si>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</si>
  <si>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</si>
  <si>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</si>
  <si>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</si>
  <si>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</si>
  <si>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</si>
  <si>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</si>
  <si>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</si>
  <si>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</si>
  <si>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</si>
  <si>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</si>
  <si>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</si>
  <si>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</si>
  <si>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</si>
  <si>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</si>
  <si>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</si>
  <si>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</si>
  <si>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</si>
  <si>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</si>
  <si>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</si>
  <si>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</si>
  <si>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</si>
  <si>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</si>
  <si>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</si>
  <si>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</si>
  <si>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</si>
  <si>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</si>
  <si>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</si>
  <si>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</si>
  <si>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</si>
  <si>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</si>
  <si>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</si>
  <si>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</si>
  <si>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</si>
  <si>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</si>
  <si>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</si>
  <si>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</si>
  <si>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</si>
  <si>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</si>
  <si>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</si>
  <si>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</si>
  <si>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</si>
  <si>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</si>
  <si>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</si>
  <si>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</si>
  <si>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</si>
  <si>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</si>
  <si>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</si>
  <si>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</si>
  <si>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</si>
  <si>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</si>
  <si>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</si>
  <si>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</si>
  <si>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</si>
  <si>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</si>
  <si>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</si>
  <si>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</si>
  <si>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</si>
  <si>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</si>
  <si>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</si>
  <si>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</si>
  <si>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</si>
  <si>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</si>
  <si>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</si>
  <si>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</si>
  <si>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</si>
  <si>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</si>
  <si>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</si>
  <si>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</si>
  <si>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</si>
  <si>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</si>
  <si>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</si>
  <si>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</si>
  <si>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</si>
  <si>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</si>
  <si>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</si>
  <si>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</si>
  <si>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</si>
  <si>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</si>
  <si>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</si>
  <si>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</si>
  <si>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</si>
  <si>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</si>
  <si>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</si>
  <si>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</si>
  <si>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</si>
  <si>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</si>
  <si>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</si>
  <si>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</si>
  <si>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</si>
  <si>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</si>
  <si>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</si>
  <si>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</si>
  <si>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</si>
  <si>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</si>
  <si>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</si>
  <si>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</si>
  <si>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</si>
  <si>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</si>
  <si>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</si>
  <si>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</si>
  <si>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</si>
  <si>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</si>
  <si>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</si>
  <si>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</si>
  <si>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</si>
  <si>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</si>
  <si>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</si>
  <si>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</si>
  <si>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</si>
  <si>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</si>
  <si>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</si>
  <si>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</si>
  <si>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</si>
  <si>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</si>
  <si>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</si>
  <si>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</si>
  <si>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</si>
  <si>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</si>
  <si>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</si>
  <si>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</si>
  <si>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</si>
  <si>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</si>
  <si>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</si>
  <si>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</si>
  <si>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</si>
  <si>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</si>
  <si>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</si>
  <si>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</si>
  <si>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</si>
  <si>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</si>
  <si>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</si>
  <si>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</si>
  <si>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</si>
  <si>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</si>
  <si>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</si>
  <si>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</si>
  <si>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</si>
  <si>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</si>
  <si>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</si>
  <si>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</si>
  <si>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</si>
  <si>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</si>
  <si>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</si>
  <si>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</si>
  <si>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</si>
  <si>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</si>
  <si>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</si>
  <si>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</si>
  <si>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</si>
  <si>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</si>
  <si>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</si>
  <si>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</si>
  <si>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</si>
  <si>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</si>
  <si>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</si>
  <si>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</si>
  <si>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</si>
  <si>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</si>
  <si>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</si>
  <si>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</si>
  <si>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</si>
  <si>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</si>
  <si>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</si>
  <si>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</si>
  <si>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</si>
  <si>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</si>
  <si>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</si>
  <si>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</si>
  <si>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</si>
  <si>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</si>
  <si>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</si>
  <si>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</si>
  <si>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</si>
  <si>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</si>
  <si>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</si>
  <si>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</si>
  <si>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</si>
  <si>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</si>
  <si>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</si>
  <si>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</si>
  <si>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</si>
  <si>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</si>
  <si>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</si>
  <si>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</si>
  <si>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</si>
  <si>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</si>
  <si>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</si>
  <si>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</si>
  <si>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</si>
  <si>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</si>
  <si>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</si>
  <si>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</si>
  <si>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</si>
  <si>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</si>
  <si>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</si>
  <si>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</si>
  <si>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</si>
  <si>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</si>
  <si>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</si>
  <si>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</si>
  <si>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</si>
  <si>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</si>
  <si>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</si>
  <si>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</si>
  <si>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</si>
  <si>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</si>
  <si>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</si>
  <si>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</si>
  <si>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</si>
  <si>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</si>
  <si>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</si>
  <si>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</si>
  <si>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</si>
  <si>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</si>
  <si>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</si>
  <si>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</si>
  <si>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</si>
  <si>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</si>
  <si>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</si>
  <si>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</si>
  <si>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</si>
  <si>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</si>
  <si>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</si>
  <si>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</si>
  <si>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</si>
  <si>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</si>
  <si>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</si>
  <si>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</si>
  <si>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</si>
  <si>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</si>
  <si>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</si>
  <si>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</si>
  <si>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</si>
  <si>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</si>
  <si>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</si>
  <si>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</si>
  <si>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</si>
  <si>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</si>
  <si>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</si>
  <si>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</si>
  <si>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</si>
  <si>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</si>
  <si>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</si>
  <si>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</si>
  <si>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</si>
  <si>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</si>
  <si>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</si>
  <si>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</si>
  <si>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</si>
  <si>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</si>
  <si>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</si>
  <si>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</si>
  <si>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</si>
  <si>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</si>
  <si>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</si>
  <si>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</si>
  <si>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</si>
  <si>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</si>
  <si>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</si>
  <si>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</si>
  <si>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</si>
  <si>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</si>
  <si>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</si>
  <si>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</si>
  <si>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</si>
  <si>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</si>
  <si>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</si>
  <si>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</si>
  <si>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</si>
  <si>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</si>
  <si>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</si>
  <si>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</si>
  <si>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</si>
  <si>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</si>
  <si>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</si>
  <si>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</si>
  <si>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</si>
  <si>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</si>
  <si>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</si>
  <si>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</si>
  <si>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</si>
  <si>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</si>
  <si>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</si>
  <si>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</si>
  <si>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</si>
  <si>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</si>
  <si>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</si>
  <si>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</si>
  <si>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</si>
  <si>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</si>
  <si>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</si>
  <si>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</si>
  <si>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</si>
  <si>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</si>
  <si>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</si>
  <si>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</si>
  <si>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</si>
  <si>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</si>
  <si>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</si>
  <si>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</si>
  <si>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</si>
  <si>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</si>
  <si>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</si>
  <si>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</si>
  <si>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</si>
  <si>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</si>
  <si>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</si>
  <si>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</si>
  <si>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</si>
  <si>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</si>
  <si>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</si>
  <si>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</si>
  <si>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</si>
  <si>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</si>
  <si>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</si>
  <si>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</si>
  <si>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</si>
  <si>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</si>
  <si>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</si>
  <si>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</si>
  <si>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</si>
  <si>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</si>
  <si>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</si>
  <si>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</si>
  <si>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</si>
  <si>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</si>
  <si>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</si>
  <si>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</si>
  <si>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</si>
  <si>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</si>
  <si>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</si>
  <si>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</si>
  <si>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</si>
  <si>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</si>
  <si>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</si>
  <si>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</si>
  <si>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</si>
  <si>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</si>
  <si>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</si>
  <si>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</si>
  <si>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</si>
  <si>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</si>
  <si>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</si>
  <si>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</si>
  <si>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</si>
  <si>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</si>
  <si>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</si>
  <si>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</si>
  <si>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</si>
  <si>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</si>
  <si>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</si>
  <si>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</si>
  <si>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</si>
  <si>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</si>
  <si>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</si>
  <si>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</si>
  <si>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</si>
  <si>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</si>
  <si>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</si>
  <si>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</si>
  <si>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</si>
  <si>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</si>
  <si>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</si>
  <si>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</si>
  <si>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</si>
  <si>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</si>
  <si>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</si>
  <si>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</si>
  <si>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</si>
  <si>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</si>
  <si>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</si>
  <si>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</si>
  <si>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</si>
  <si>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</si>
  <si>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</si>
  <si>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</si>
  <si>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</si>
  <si>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</si>
  <si>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</si>
  <si>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</si>
  <si>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</si>
  <si>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</si>
  <si>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</si>
  <si>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</si>
  <si>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</si>
  <si>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</si>
  <si>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</si>
  <si>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</si>
  <si>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</si>
  <si>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</si>
  <si>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</si>
  <si>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</si>
  <si>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</si>
  <si>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</si>
  <si>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</si>
  <si>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</si>
  <si>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</si>
  <si>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</si>
  <si>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</si>
  <si>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</si>
  <si>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</si>
  <si>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</si>
  <si>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</si>
  <si>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</si>
  <si>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</si>
  <si>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</si>
  <si>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</si>
  <si>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</si>
  <si>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</si>
  <si>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</si>
  <si>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</si>
  <si>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</si>
  <si>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</si>
  <si>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</si>
  <si>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</si>
  <si>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</si>
  <si>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</si>
  <si>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</si>
  <si>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</si>
  <si>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</si>
  <si>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</si>
  <si>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</si>
  <si>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</si>
  <si>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</si>
  <si>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</si>
  <si>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</si>
  <si>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</si>
  <si>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</si>
  <si>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</si>
  <si>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</si>
  <si>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</si>
  <si>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</si>
  <si>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</si>
  <si>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</si>
  <si>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</si>
  <si>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</si>
  <si>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</si>
  <si>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</si>
  <si>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</si>
  <si>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</si>
  <si>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</si>
  <si>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</si>
  <si>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</si>
  <si>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</si>
  <si>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</si>
  <si>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</si>
  <si>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</si>
  <si>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</si>
  <si>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</si>
  <si>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</si>
  <si>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</si>
  <si>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</si>
  <si>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</si>
  <si>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</si>
  <si>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</si>
  <si>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</si>
  <si>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</si>
  <si>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</si>
  <si>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</si>
  <si>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</si>
  <si>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</si>
  <si>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</si>
  <si>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</si>
  <si>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</si>
  <si>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</si>
  <si>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</si>
  <si>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</si>
  <si>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</si>
  <si>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</si>
  <si>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</si>
  <si>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</si>
  <si>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</si>
  <si>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</si>
  <si>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</si>
  <si>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</si>
  <si>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</si>
  <si>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</si>
  <si>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</si>
  <si>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</si>
  <si>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</si>
  <si>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</si>
  <si>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</si>
  <si>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</si>
  <si>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</si>
  <si>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</si>
  <si>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</si>
  <si>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</si>
  <si>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</si>
  <si>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</si>
  <si>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</si>
  <si>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</si>
  <si>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</si>
  <si>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</si>
  <si>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</si>
  <si>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</si>
  <si>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</si>
  <si>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</si>
  <si>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</si>
  <si>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</si>
  <si>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</si>
  <si>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</si>
  <si>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</si>
  <si>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</si>
  <si>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</si>
  <si>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</si>
  <si>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</si>
  <si>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</si>
  <si>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</si>
  <si>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</si>
  <si>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</si>
  <si>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</si>
  <si>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</si>
  <si>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</si>
  <si>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</si>
  <si>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</si>
  <si>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</si>
  <si>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</si>
  <si>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</si>
  <si>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</si>
  <si>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</si>
  <si>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</si>
  <si>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</si>
  <si>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</si>
  <si>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</si>
  <si>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</si>
  <si>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</si>
  <si>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</si>
  <si>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</si>
  <si>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</si>
  <si>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</si>
  <si>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</si>
  <si>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</si>
  <si>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</si>
  <si>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</si>
  <si>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</si>
  <si>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</si>
  <si>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</si>
  <si>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</si>
  <si>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</si>
  <si>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</si>
  <si>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</si>
  <si>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</si>
  <si>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</si>
  <si>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</si>
  <si>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</si>
  <si>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</si>
  <si>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</si>
  <si>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</si>
  <si>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</si>
  <si>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</si>
  <si>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</si>
  <si>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</si>
  <si>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</si>
  <si>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</si>
  <si>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</si>
  <si>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</si>
  <si>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</si>
  <si>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</si>
  <si>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</si>
  <si>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</si>
  <si>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</si>
  <si>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</si>
  <si>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</si>
  <si>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</si>
  <si>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</si>
  <si>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</si>
  <si>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</si>
  <si>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</si>
  <si>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</si>
  <si>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</si>
  <si>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</si>
  <si>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</si>
  <si>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</si>
  <si>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</si>
  <si>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</si>
  <si>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</si>
  <si>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</si>
  <si>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</si>
  <si>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</si>
  <si>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</si>
  <si>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</si>
  <si>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</si>
  <si>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</si>
  <si>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</si>
  <si>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</si>
  <si>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</si>
  <si>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</si>
  <si>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</si>
  <si>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</si>
  <si>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</si>
  <si>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</si>
  <si>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</si>
  <si>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</si>
  <si>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</si>
  <si>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</si>
  <si>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</si>
  <si>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</si>
  <si>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</si>
  <si>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</si>
  <si>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</si>
  <si>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</si>
  <si>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</si>
  <si>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</si>
  <si>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</si>
  <si>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</si>
  <si>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</si>
  <si>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</si>
  <si>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</si>
  <si>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</si>
  <si>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</si>
  <si>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</si>
  <si>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</si>
  <si>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</si>
  <si>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</si>
  <si>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</si>
  <si>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</si>
  <si>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</si>
  <si>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</si>
  <si>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</si>
  <si>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</si>
  <si>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</si>
  <si>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</si>
  <si>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</si>
  <si>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</si>
  <si>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</si>
  <si>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</si>
  <si>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</si>
  <si>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</si>
  <si>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</si>
  <si>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</si>
  <si>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</si>
  <si>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</si>
  <si>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</si>
  <si>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</si>
  <si>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</si>
  <si>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</si>
  <si>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</si>
  <si>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</si>
  <si>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</si>
  <si>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</si>
  <si>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</si>
  <si>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</si>
  <si>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</si>
  <si>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</si>
  <si>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</si>
  <si>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</si>
  <si>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</si>
  <si>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</si>
  <si>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</si>
  <si>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</si>
  <si>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</si>
  <si>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</si>
  <si>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</si>
  <si>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</si>
  <si>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</si>
  <si>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</si>
  <si>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</si>
  <si>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</si>
  <si>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</si>
  <si>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</si>
  <si>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</si>
  <si>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</si>
  <si>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</si>
  <si>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</si>
  <si>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</si>
  <si>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</si>
  <si>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</si>
  <si>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</si>
  <si>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</si>
  <si>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</si>
  <si>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</si>
  <si>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</si>
  <si>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</si>
  <si>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</si>
  <si>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</si>
  <si>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</si>
  <si>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</si>
  <si>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</si>
  <si>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</si>
  <si>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</si>
  <si>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</si>
  <si>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</si>
  <si>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</si>
  <si>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</si>
  <si>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</si>
  <si>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</si>
  <si>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</si>
  <si>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</si>
  <si>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</si>
  <si>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</si>
  <si>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</si>
  <si>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</si>
  <si>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</si>
  <si>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</si>
  <si>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</si>
  <si>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</si>
  <si>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</si>
  <si>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</si>
  <si>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</si>
  <si>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</si>
  <si>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</si>
  <si>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</si>
  <si>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</si>
  <si>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</si>
  <si>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</si>
  <si>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</si>
  <si>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</si>
  <si>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</si>
  <si>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</si>
  <si>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</si>
  <si>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</si>
  <si>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</si>
  <si>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</si>
  <si>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</si>
  <si>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</si>
  <si>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</si>
  <si>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</si>
  <si>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</si>
  <si>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</si>
  <si>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</si>
  <si>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</si>
  <si>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</si>
  <si>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</si>
  <si>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</si>
  <si>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</si>
  <si>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</si>
  <si>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</si>
  <si>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</si>
  <si>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</si>
  <si>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</si>
  <si>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</si>
  <si>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</si>
  <si>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</si>
  <si>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</si>
  <si>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</si>
  <si>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</si>
  <si>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</si>
  <si>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</si>
  <si>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</si>
  <si>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</si>
  <si>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</si>
  <si>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</si>
  <si>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</si>
  <si>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</si>
  <si>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</si>
  <si>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</si>
  <si>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</si>
  <si>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</si>
  <si>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</si>
  <si>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</si>
  <si>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</si>
  <si>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</si>
  <si>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</si>
  <si>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</si>
  <si>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</si>
  <si>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</si>
  <si>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</si>
  <si>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</si>
  <si>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</si>
  <si>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</si>
  <si>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</si>
  <si>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</si>
  <si>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</si>
  <si>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</si>
  <si>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</si>
  <si>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</si>
  <si>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</si>
  <si>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</si>
  <si>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</si>
  <si>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</si>
  <si>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</si>
  <si>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</si>
  <si>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</si>
  <si>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</si>
  <si>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</si>
  <si>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</si>
  <si>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</si>
  <si>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</si>
  <si>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</si>
  <si>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</si>
  <si>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</si>
  <si>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</si>
  <si>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</si>
  <si>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</si>
  <si>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</si>
  <si>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</si>
  <si>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</si>
  <si>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</si>
  <si>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</si>
  <si>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</si>
  <si>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</si>
  <si>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</si>
  <si>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</si>
  <si>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</si>
  <si>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</si>
  <si>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</si>
  <si>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</si>
  <si>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</si>
  <si>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</si>
  <si>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</si>
  <si>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</si>
  <si>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</si>
  <si>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</si>
  <si>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</si>
  <si>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</si>
  <si>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</si>
  <si>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</si>
  <si>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</si>
  <si>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</si>
  <si>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</si>
  <si>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</si>
  <si>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</si>
  <si>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</si>
  <si>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</si>
  <si>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</si>
  <si>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</si>
  <si>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</si>
  <si>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</si>
  <si>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</si>
  <si>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</si>
  <si>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</si>
  <si>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</si>
  <si>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</si>
  <si>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</si>
  <si>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</si>
  <si>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</si>
  <si>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</si>
  <si>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</si>
  <si>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</si>
  <si>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</si>
  <si>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</si>
  <si>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</si>
  <si>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</si>
  <si>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</si>
  <si>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</si>
  <si>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</si>
  <si>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</si>
  <si>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</si>
  <si>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</si>
  <si>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</si>
  <si>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</si>
  <si>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</si>
  <si>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</si>
  <si>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</si>
  <si>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</si>
  <si>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</si>
  <si>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</si>
  <si>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</si>
  <si>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</si>
  <si>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</si>
  <si>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</si>
  <si>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</si>
  <si>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</si>
  <si>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</si>
  <si>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</si>
  <si>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</si>
  <si>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</si>
  <si>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</si>
  <si>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</si>
  <si>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</si>
  <si>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</si>
  <si>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</si>
  <si>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</si>
  <si>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</si>
  <si>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</si>
  <si>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</si>
  <si>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</si>
  <si>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</si>
  <si>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</si>
  <si>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</si>
  <si>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</si>
  <si>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</si>
  <si>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</si>
  <si>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</si>
  <si>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</si>
  <si>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</si>
  <si>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</si>
  <si>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</si>
  <si>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</si>
  <si>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</si>
  <si>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</si>
  <si>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</si>
  <si>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</si>
  <si>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</si>
  <si>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</si>
  <si>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</si>
  <si>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</si>
  <si>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</si>
  <si>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</si>
  <si>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</si>
  <si>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</si>
  <si>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</si>
  <si>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</si>
  <si>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</si>
  <si>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</si>
  <si>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</si>
  <si>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</si>
  <si>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</si>
  <si>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</si>
  <si>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</si>
  <si>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</si>
  <si>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</si>
  <si>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</si>
  <si>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</si>
  <si>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</si>
  <si>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</si>
  <si>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</si>
  <si>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</si>
  <si>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</si>
  <si>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</si>
  <si>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</si>
  <si>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</si>
  <si>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</si>
  <si>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</si>
  <si>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</si>
  <si>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</si>
  <si>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</si>
  <si>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</si>
  <si>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</si>
  <si>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</si>
  <si>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</si>
  <si>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</si>
  <si>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</si>
  <si>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</si>
  <si>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</si>
  <si>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</si>
  <si>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</si>
  <si>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</si>
  <si>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</si>
  <si>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</si>
  <si>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</si>
  <si>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</si>
  <si>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</si>
  <si>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</si>
  <si>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</si>
  <si>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</si>
  <si>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</si>
  <si>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</si>
  <si>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</si>
  <si>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</si>
  <si>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</si>
  <si>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</si>
  <si>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</si>
  <si>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</si>
  <si>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</si>
  <si>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</si>
  <si>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</si>
  <si>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</si>
  <si>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</si>
  <si>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</si>
  <si>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</si>
  <si>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</si>
  <si>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</si>
  <si>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</si>
  <si>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</si>
  <si>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</si>
  <si>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</si>
  <si>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</si>
  <si>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</si>
  <si>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</si>
  <si>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</si>
  <si>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</si>
  <si>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</si>
  <si>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</si>
  <si>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</si>
  <si>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</si>
  <si>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</si>
  <si>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</si>
  <si>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</si>
  <si>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</si>
  <si>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</si>
  <si>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</si>
  <si>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</si>
  <si>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</si>
  <si>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</si>
  <si>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</si>
  <si>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</si>
  <si>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</si>
  <si>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</si>
  <si>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</si>
  <si>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</si>
  <si>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</si>
  <si>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</si>
  <si>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</si>
  <si>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</si>
  <si>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</si>
  <si>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</si>
  <si>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</si>
  <si>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</si>
  <si>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</si>
  <si>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</si>
  <si>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</si>
  <si>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</si>
  <si>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</si>
  <si>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</si>
  <si>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</si>
  <si>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</si>
  <si>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</si>
  <si>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</si>
  <si>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</si>
  <si>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</si>
  <si>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</si>
  <si>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</si>
  <si>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</si>
  <si>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</si>
  <si>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</si>
  <si>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</si>
  <si>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</si>
  <si>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</si>
  <si>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</si>
  <si>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</si>
  <si>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</si>
  <si>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</si>
  <si>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</si>
  <si>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</si>
  <si>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</si>
  <si>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</si>
  <si>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</si>
  <si>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</si>
  <si>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</si>
  <si>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</si>
  <si>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</si>
  <si>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</si>
  <si>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</si>
  <si>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</si>
  <si>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</si>
  <si>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</si>
  <si>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</si>
  <si>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</si>
  <si>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</si>
  <si>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</si>
  <si>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</si>
  <si>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</si>
  <si>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</si>
  <si>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</si>
  <si>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</si>
  <si>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</si>
  <si>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</si>
  <si>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</si>
  <si>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</si>
  <si>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</si>
  <si>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</si>
  <si>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</si>
  <si>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</si>
  <si>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</si>
  <si>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</si>
  <si>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</si>
  <si>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</si>
  <si>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</si>
  <si>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</si>
  <si>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</si>
  <si>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</si>
  <si>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</si>
  <si>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</si>
  <si>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</si>
  <si>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</si>
  <si>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</si>
  <si>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</si>
  <si>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</si>
  <si>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</si>
  <si>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</si>
  <si>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</si>
  <si>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</si>
  <si>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</si>
  <si>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</si>
  <si>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</si>
  <si>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</si>
  <si>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</si>
  <si>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</si>
  <si>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</si>
  <si>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</si>
  <si>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</si>
  <si>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</si>
  <si>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</si>
  <si>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</si>
  <si>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</si>
  <si>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</si>
  <si>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</si>
  <si>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</si>
  <si>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</si>
  <si>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</si>
  <si>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</si>
  <si>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</si>
  <si>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</si>
  <si>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</si>
  <si>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</si>
  <si>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</si>
  <si>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</si>
  <si>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</si>
  <si>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</si>
  <si>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</si>
  <si>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</si>
  <si>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</si>
  <si>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</si>
  <si>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</si>
  <si>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</si>
  <si>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</si>
  <si>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</si>
  <si>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</si>
  <si>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</si>
  <si>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</si>
  <si>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</si>
  <si>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</si>
  <si>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</si>
  <si>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</si>
  <si>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</si>
  <si>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</si>
  <si>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</si>
  <si>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</si>
  <si>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</si>
  <si>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</si>
  <si>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</si>
  <si>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</si>
  <si>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</si>
  <si>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</si>
  <si>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</si>
  <si>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</si>
  <si>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</si>
  <si>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</si>
  <si>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</si>
  <si>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</si>
  <si>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</si>
  <si>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</si>
  <si>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</si>
  <si>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</si>
  <si>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</si>
  <si>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</si>
  <si>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</si>
  <si>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</si>
  <si>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</si>
  <si>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</si>
  <si>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</si>
  <si>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</si>
  <si>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</si>
  <si>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</si>
  <si>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</si>
  <si>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</si>
  <si>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</si>
  <si>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</si>
  <si>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</si>
  <si>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</si>
  <si>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</si>
  <si>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</si>
  <si>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</si>
  <si>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</si>
  <si>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</si>
  <si>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</si>
  <si>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</si>
  <si>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</si>
  <si>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</si>
  <si>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</si>
  <si>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</si>
  <si>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</si>
  <si>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</si>
  <si>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</si>
  <si>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</si>
  <si>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</si>
  <si>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</si>
  <si>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</si>
  <si>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</si>
  <si>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</si>
  <si>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</si>
  <si>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</si>
  <si>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</si>
  <si>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</si>
  <si>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</si>
  <si>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</si>
  <si>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</si>
  <si>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</si>
  <si>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</si>
  <si>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</si>
  <si>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</si>
  <si>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</si>
  <si>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</si>
  <si>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</si>
  <si>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</si>
  <si>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</si>
  <si>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</si>
  <si>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</si>
  <si>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</si>
  <si>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</si>
  <si>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</si>
  <si>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</si>
  <si>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</si>
  <si>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</si>
  <si>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</si>
  <si>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</si>
  <si>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</si>
  <si>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</si>
  <si>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</si>
  <si>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</si>
  <si>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</si>
  <si>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</si>
  <si>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</si>
  <si>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</si>
  <si>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</si>
  <si>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</si>
  <si>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</si>
  <si>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</si>
  <si>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</si>
  <si>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</si>
  <si>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</si>
  <si>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</si>
  <si>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</si>
  <si>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</si>
  <si>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</si>
  <si>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</si>
  <si>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</si>
  <si>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</si>
  <si>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</si>
  <si>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</si>
  <si>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</si>
  <si>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</si>
  <si>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</si>
  <si>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</si>
  <si>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</si>
  <si>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</si>
  <si>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</si>
  <si>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</si>
  <si>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</si>
  <si>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</si>
  <si>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</si>
  <si>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</si>
  <si>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</si>
  <si>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</si>
  <si>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</si>
  <si>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</si>
  <si>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</si>
  <si>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</si>
  <si>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</si>
  <si>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</si>
  <si>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</si>
  <si>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</si>
  <si>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</si>
  <si>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</si>
  <si>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</si>
  <si>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</si>
  <si>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</si>
  <si>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</si>
  <si>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</si>
  <si>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</si>
  <si>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</si>
  <si>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</si>
  <si>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</si>
  <si>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</si>
  <si>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</si>
  <si>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</si>
  <si>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</si>
  <si>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</si>
  <si>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</si>
  <si>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</si>
  <si>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</si>
  <si>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</si>
  <si>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</si>
  <si>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</si>
  <si>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</si>
  <si>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</si>
  <si>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</si>
  <si>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</si>
  <si>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</si>
  <si>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</si>
  <si>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</si>
  <si>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</si>
  <si>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</si>
  <si>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</si>
  <si>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</si>
  <si>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</si>
  <si>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</si>
  <si>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</si>
  <si>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</si>
  <si>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</si>
  <si>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</si>
  <si>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</si>
  <si>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</si>
  <si>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</si>
  <si>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</si>
  <si>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</si>
  <si>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</si>
  <si>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</si>
  <si>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</si>
  <si>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</si>
  <si>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</si>
  <si>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</si>
  <si>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</si>
  <si>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</si>
  <si>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</si>
  <si>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</si>
  <si>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</si>
  <si>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</si>
  <si>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</si>
  <si>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</si>
  <si>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</si>
  <si>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</si>
  <si>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</si>
  <si>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</si>
  <si>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</si>
  <si>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</si>
  <si>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</si>
  <si>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</si>
  <si>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</si>
  <si>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</si>
  <si>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</si>
  <si>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</si>
  <si>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</si>
  <si>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</si>
  <si>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</si>
  <si>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</si>
  <si>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</si>
  <si>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</si>
  <si>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</si>
  <si>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</si>
  <si>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</si>
  <si>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</si>
  <si>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</si>
  <si>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</si>
  <si>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</si>
  <si>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</si>
  <si>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</si>
  <si>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</si>
  <si>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</si>
  <si>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</si>
  <si>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</si>
  <si>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</si>
  <si>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</si>
  <si>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</si>
  <si>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</si>
  <si>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</si>
  <si>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</si>
  <si>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</si>
  <si>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</si>
  <si>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</si>
  <si>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</si>
  <si>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</si>
  <si>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</si>
  <si>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</si>
  <si>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</si>
  <si>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</si>
  <si>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</si>
  <si>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</si>
  <si>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</si>
  <si>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</si>
  <si>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</si>
  <si>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</si>
  <si>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</si>
  <si>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</si>
  <si>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</si>
  <si>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</si>
  <si>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</si>
  <si>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</si>
  <si>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</si>
  <si>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</si>
  <si>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</si>
  <si>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</si>
  <si>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</si>
  <si>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</si>
  <si>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</si>
  <si>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</si>
  <si>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</si>
  <si>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</si>
  <si>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</si>
  <si>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</si>
  <si>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</si>
  <si>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</si>
  <si>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</si>
  <si>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</si>
  <si>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</si>
  <si>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</si>
  <si>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</si>
  <si>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</si>
  <si>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</si>
  <si>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</si>
  <si>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</si>
  <si>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</si>
  <si>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</si>
  <si>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</si>
  <si>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</si>
  <si>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</si>
  <si>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</si>
  <si>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</si>
  <si>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</si>
  <si>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</si>
  <si>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</si>
  <si>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</si>
  <si>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</si>
  <si>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</si>
  <si>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</si>
  <si>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</si>
  <si>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</si>
  <si>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</si>
  <si>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</si>
  <si>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</si>
  <si>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</si>
  <si>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</si>
  <si>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</si>
  <si>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</si>
  <si>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</si>
  <si>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</si>
  <si>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</si>
  <si>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</si>
  <si>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</si>
  <si>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</si>
  <si>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</si>
  <si>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</si>
  <si>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</si>
  <si>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</si>
  <si>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</si>
  <si>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</si>
  <si>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</si>
  <si>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</si>
  <si>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</si>
  <si>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</si>
  <si>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</si>
  <si>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</si>
  <si>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</si>
  <si>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</si>
  <si>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</si>
  <si>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</si>
  <si>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</si>
  <si>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</si>
  <si>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</si>
  <si>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</si>
  <si>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</si>
  <si>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</si>
  <si>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</si>
  <si>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</si>
  <si>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</si>
  <si>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</si>
  <si>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</si>
  <si>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</si>
  <si>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</si>
  <si>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</si>
  <si>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</si>
  <si>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</si>
  <si>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</si>
  <si>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</si>
  <si>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</si>
  <si>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</si>
  <si>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</si>
  <si>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</si>
  <si>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</si>
  <si>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</si>
  <si>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</si>
  <si>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</si>
  <si>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</si>
  <si>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</si>
  <si>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</si>
  <si>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</si>
  <si>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</si>
  <si>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</si>
  <si>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</si>
  <si>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</si>
  <si>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</si>
  <si>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</si>
  <si>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</si>
  <si>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</si>
  <si>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</si>
  <si>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</si>
  <si>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</si>
  <si>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</si>
  <si>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</si>
  <si>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</si>
  <si>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</si>
  <si>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</si>
  <si>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</si>
  <si>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</si>
  <si>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</si>
  <si>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</si>
  <si>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</si>
  <si>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</si>
  <si>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</si>
  <si>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</si>
  <si>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</si>
  <si>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</si>
  <si>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</si>
  <si>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</si>
  <si>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</si>
  <si>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</si>
  <si>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</si>
  <si>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</si>
  <si>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</si>
  <si>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</si>
  <si>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</si>
  <si>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</si>
  <si>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</si>
  <si>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</si>
  <si>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</si>
  <si>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</si>
  <si>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</si>
  <si>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</si>
  <si>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</si>
  <si>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</si>
  <si>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</si>
  <si>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</si>
  <si>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</si>
  <si>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</si>
  <si>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</si>
  <si>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</si>
  <si>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</si>
  <si>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</si>
  <si>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</si>
  <si>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</si>
  <si>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</si>
  <si>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</si>
  <si>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</si>
  <si>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</si>
  <si>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</si>
  <si>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</si>
  <si>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</si>
  <si>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</si>
  <si>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</si>
  <si>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</si>
  <si>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</si>
  <si>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</si>
  <si>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</si>
  <si>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</si>
  <si>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</si>
  <si>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</si>
  <si>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</si>
  <si>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</si>
  <si>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</si>
  <si>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</si>
  <si>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</si>
  <si>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</si>
  <si>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</si>
  <si>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</si>
  <si>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</si>
  <si>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</si>
  <si>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</si>
  <si>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</si>
  <si>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</si>
  <si>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</si>
  <si>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</si>
  <si>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</si>
  <si>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</si>
  <si>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</si>
  <si>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</si>
  <si>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</si>
  <si>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</si>
  <si>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</si>
  <si>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</si>
  <si>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</si>
  <si>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</si>
  <si>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</si>
  <si>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</si>
  <si>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</si>
  <si>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</si>
  <si>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</si>
  <si>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</si>
  <si>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</si>
  <si>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</si>
  <si>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</si>
  <si>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</si>
  <si>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</si>
  <si>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</si>
  <si>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</si>
  <si>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</si>
  <si>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</si>
  <si>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</si>
  <si>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</si>
  <si>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</si>
  <si>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</si>
  <si>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</si>
  <si>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</si>
  <si>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</si>
  <si>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</si>
  <si>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</si>
  <si>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</si>
  <si>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</si>
  <si>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</si>
  <si>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</si>
  <si>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</si>
  <si>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</si>
  <si>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</si>
  <si>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</si>
  <si>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</si>
  <si>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</si>
  <si>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</si>
  <si>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</si>
  <si>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</si>
  <si>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</si>
  <si>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</si>
  <si>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</si>
  <si>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</si>
  <si>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</si>
  <si>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</si>
  <si>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</si>
  <si>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</si>
  <si>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</si>
  <si>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</si>
  <si>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</si>
  <si>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</si>
  <si>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</si>
  <si>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</si>
  <si>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</si>
  <si>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</si>
  <si>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</si>
  <si>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</si>
  <si>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</si>
  <si>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</si>
  <si>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</si>
  <si>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</si>
  <si>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</si>
  <si>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</si>
  <si>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</si>
  <si>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</si>
  <si>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</si>
  <si>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</si>
  <si>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</si>
  <si>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</si>
  <si>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</si>
  <si>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</si>
  <si>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</si>
  <si>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</si>
  <si>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</si>
  <si>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</si>
  <si>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</si>
  <si>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</si>
  <si>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</si>
  <si>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</si>
  <si>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</si>
  <si>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</si>
  <si>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</si>
  <si>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</si>
  <si>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</si>
  <si>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</si>
  <si>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</si>
  <si>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</si>
  <si>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</si>
  <si>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</si>
  <si>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</si>
  <si>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</si>
  <si>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</si>
  <si>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</si>
  <si>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</si>
  <si>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</si>
  <si>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</si>
  <si>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</si>
  <si>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</si>
  <si>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</si>
  <si>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</si>
  <si>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</si>
  <si>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</si>
  <si>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</si>
  <si>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</si>
  <si>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</si>
  <si>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</si>
  <si>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</si>
  <si>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</si>
  <si>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</si>
  <si>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</si>
  <si>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</si>
  <si>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</si>
  <si>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</si>
  <si>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</si>
  <si>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</si>
  <si>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</si>
  <si>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</si>
  <si>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</si>
  <si>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</si>
  <si>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</si>
  <si>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</si>
  <si>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</si>
  <si>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</si>
  <si>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</si>
  <si>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</si>
  <si>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</si>
  <si>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</si>
  <si>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</si>
  <si>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</si>
  <si>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</si>
  <si>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</si>
  <si>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</si>
  <si>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</si>
  <si>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</si>
  <si>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</si>
  <si>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</si>
  <si>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</si>
  <si>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</si>
  <si>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</si>
  <si>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</si>
  <si>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</si>
  <si>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</si>
  <si>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</si>
  <si>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Arabica</t>
  </si>
  <si>
    <t>Excelsa</t>
  </si>
  <si>
    <t>Liberica</t>
  </si>
  <si>
    <t>Robusta</t>
  </si>
  <si>
    <t>Sum of Sales</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</si>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</sst>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_-[$$-409]* #,##0.00_ ;_-[$$-409]* \-#,##0.00\ ;_-[$$-409]* &quot;-&quot;??_ ;_-@_ "/>
    <numFmt numFmtId="167" formatCode="dd\-mmm\-yyyy"/>
    <numFmt numFmtId="168" formatCode="0.0\ &quot;kg&quot;"/>
    <numFmt numFmtId="169" formatCode="[$$-409]#,##0"/>
  </numFmts>
  <fonts count="3" x14ac:knownFonts="1">
    <font>
      <sz val="11"/>
      <color theme="1"/>
      <name val="Calibri"/>
      <family val="2"/>
      <scheme val="minor"/>
    </font>
    <font>
      <sz val="11"/>
      <color indexed="8"/>
      <name val="Calibri"/>
      <family val="2"/>
    </font>
    <font>
      <sz val="11"/>
      <color theme="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7" fontId="1" fillId="0" borderId="0" xfId="0" applyNumberFormat="1" applyFont="1" applyAlignment="1">
      <alignment vertical="center"/>
    </xf>
    <xf numFmtId="0" fontId="0" fillId="0" borderId="0" xfId="0" applyFont="1"/>
    <xf numFmtId="168" fontId="0" fillId="0" borderId="0" xfId="0" applyNumberFormat="1" applyFont="1"/>
    <xf numFmtId="0" fontId="2" fillId="0" borderId="0" xfId="0" applyFont="1" applyAlignment="1">
      <alignment vertical="center"/>
    </xf>
    <xf numFmtId="0" fontId="0" fillId="0" borderId="0" xfId="0" pivotButton="1"/>
    <xf numFmtId="169" fontId="0" fillId="0" borderId="0" xfId="0" applyNumberFormat="1"/>
    <xf numFmtId="169" fontId="0" fillId="0" borderId="0" xfId="0" applyNumberFormat="1" applyFont="1"/>
  </cellXfs>
  <cellStyles count="1">
    <cellStyle name="Normal" xfId="0" builtinId="0"/>
  </cellStyles>
  <dxfs count="16">
    <dxf>
      <font>
        <b/>
        <i val="0"/>
        <sz val="11"/>
        <color theme="0"/>
        <name val="Calibri"/>
        <family val="2"/>
        <scheme val="minor"/>
      </font>
    </dxf>
    <dxf>
      <font>
        <b val="0"/>
        <i val="0"/>
        <sz val="10"/>
        <color theme="0"/>
        <name val="Calibri"/>
        <family val="2"/>
        <scheme val="minor"/>
      </font>
      <fill>
        <patternFill>
          <bgColor rgb="FF3C1464"/>
        </patternFill>
      </fill>
    </dxf>
    <dxf>
      <font>
        <b/>
        <i val="0"/>
        <sz val="11"/>
        <color theme="0"/>
        <name val="Calibri"/>
        <family val="2"/>
        <scheme val="minor"/>
      </font>
      <border>
        <left style="thin">
          <color theme="0"/>
        </left>
        <right style="thin">
          <color theme="0"/>
        </right>
        <top style="thin">
          <color theme="0"/>
        </top>
        <bottom style="thin">
          <color theme="0"/>
        </bottom>
      </border>
    </dxf>
    <dxf>
      <font>
        <b val="0"/>
        <i val="0"/>
        <sz val="10"/>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val="0"/>
        <i val="0"/>
        <strike val="0"/>
        <condense val="0"/>
        <extend val="0"/>
        <outline val="0"/>
        <shadow val="0"/>
        <u val="none"/>
        <vertAlign val="baseline"/>
        <sz val="11"/>
        <color theme="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5" formatCode="_-[$$-409]* #,##0.00_ ;_-[$$-409]* \-#,##0.00\ ;_-[$$-409]* &quot;-&quot;??_ ;_-@_ "/>
    </dxf>
    <dxf>
      <numFmt numFmtId="165" formatCode="_-[$$-409]* #,##0.00_ ;_-[$$-409]* \-#,##0.00\ ;_-[$$-409]* &quot;-&quot;??_ ;_-@_ "/>
    </dxf>
    <dxf>
      <font>
        <b val="0"/>
        <i val="0"/>
        <strike val="0"/>
        <condense val="0"/>
        <extend val="0"/>
        <outline val="0"/>
        <shadow val="0"/>
        <u val="none"/>
        <vertAlign val="baseline"/>
        <sz val="11"/>
        <color theme="1"/>
        <name val="Calibri"/>
        <family val="2"/>
        <scheme val="minor"/>
      </font>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D259DF45-7A4E-41BA-8E0F-11A63426ABFF}">
      <tableStyleElement type="wholeTable" dxfId="1"/>
      <tableStyleElement type="headerRow" dxfId="0"/>
    </tableStyle>
    <tableStyle name="Purple Timeline Style" pivot="0" table="0" count="8" xr9:uid="{C149A184-B9C9-43E4-AAEC-CA5FC59CE90E}">
      <tableStyleElement type="wholeTable" dxfId="3"/>
      <tableStyleElement type="headerRow" dxfId="2"/>
    </tableStyle>
  </tableStyles>
  <colors>
    <mruColors>
      <color rgb="FF3C1464"/>
      <color rgb="FF297B4E"/>
      <color rgb="FF97DDB7"/>
      <color rgb="FF62CC92"/>
      <color rgb="FF4CC482"/>
      <color rgb="FFA3EB67"/>
      <color rgb="FF7EDC85"/>
      <color rgb="FF2E8B57"/>
      <color rgb="FF1C5837"/>
      <color rgb="FF0B2316"/>
    </mruColors>
  </colors>
  <extLst>
    <ext xmlns:x14="http://schemas.microsoft.com/office/spreadsheetml/2009/9/main" uri="{46F421CA-312F-682f-3DD2-61675219B42D}">
      <x14:dxfs count="4">
        <dxf>
          <font>
            <b val="0"/>
            <i val="0"/>
            <strike/>
            <color theme="0" tint="-0.14996795556505021"/>
            <name val="Calibri"/>
            <family val="2"/>
            <scheme val="minor"/>
          </font>
        </dxf>
        <dxf>
          <font>
            <b/>
            <i val="0"/>
            <color auto="1"/>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sz val="10"/>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0"/>
            <x14:slicerStyleElement type="selectedItemWithData" dxfId="2"/>
            <x14:slicerStyleElement type="selectedItemWithNoData" dxfId="1"/>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963C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[coffeeOrdersData.xlsx]Total_sales!Total_saled</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From 2019-2022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KE"/>
        </a:p>
      </c:txPr>
    </c:title>
    <c:autoTitleDeleted val="0"/>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28575" cap="rnd">
              <a:solidFill>
                <a:srgbClr val="FF000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Total_sales!$C$5:$C$48</c:f>
              <c:numCache>
                <c:formatCode>[$$-409]#,##0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3C2-4C55-BB21-768EB2A2E618}"/>
            </c:ext>
          </c:extLst>
        </c:ser>
        <c:ser>
          <c:idx val="1"/>
          <c:order val="1"/>
          <c:tx>
            <c:strRef>
              <c:f>Total_sales!$D$3:$D$4</c:f>
              <c:strCache>
                <c:ptCount val="1"/>
                <c:pt idx="0">
                  <c:v>Excelsa</c:v>
                </c:pt>
              </c:strCache>
            </c:strRef>
          </c:tx>
          <c:spPr>
            <a:ln w="28575" cap="rnd">
              <a:solidFill>
                <a:schemeClr val="accent2">
                  <a:lumMod val="50000"/>
                </a:schemeClr>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Total_sales!$D$5:$D$48</c:f>
              <c:numCache>
                <c:formatCode>[$$-409]#,##0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3C2-4C55-BB21-768EB2A2E618}"/>
            </c:ext>
          </c:extLst>
        </c:ser>
        <c:ser>
          <c:idx val="2"/>
          <c:order val="2"/>
          <c:tx>
            <c:strRef>
              <c:f>Total_sales!$E$3:$E$4</c:f>
              <c:strCache>
                <c:ptCount val="1"/>
                <c:pt idx="0">
                  <c:v>Liberica</c:v>
                </c:pt>
              </c:strCache>
            </c:strRef>
          </c:tx>
          <c:spPr>
            <a:ln w="28575" cap="rnd">
              <a:solidFill>
                <a:srgbClr val="00B0F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Total_sales!$E$5:$E$48</c:f>
              <c:numCache>
                <c:formatCode>[$$-409]#,##0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3C2-4C55-BB21-768EB2A2E618}"/>
            </c:ext>
          </c:extLst>
        </c:ser>
        <c:ser>
          <c:idx val="3"/>
          <c:order val="3"/>
          <c:tx>
            <c:strRef>
              <c:f>Total_sales!$F$3:$F$4</c:f>
              <c:strCache>
                <c:ptCount val="1"/>
                <c:pt idx="0">
                  <c:v>Robusta</c:v>
                </c:pt>
              </c:strCache>
            </c:strRef>
          </c:tx>
          <c:spPr>
            <a:ln w="28575" cap="rnd">
              <a:solidFill>
                <a:srgbClr val="FFFF00"/>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Total_sales!$F$5:$F$48</c:f>
              <c:numCache>
                <c:formatCode>[$$-409]#,##0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3C2-4C55-BB21-768EB2A2E618}"/>
            </c:ext>
          </c:extLst>
        </c:ser>
        <c:dLbls>
          <c:showLegendKey val="0"/>
          <c:showVal val="0"/>
          <c:showCatName val="0"/>
          <c:showSerName val="0"/>
          <c:showPercent val="0"/>
          <c:showBubbleSize val="0"/>
        </c:dLbls>
        <c:smooth val="0"/>
        <c:axId val="671166527"/>
        <c:axId val="671164127"/>
      </c:lineChart>
      <c:catAx>
        <c:axId val="671166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crossAx val="671164127"/>
        <c:crosses val="autoZero"/>
        <c:auto val="1"/>
        <c:lblAlgn val="ctr"/>
        <c:lblOffset val="100"/>
        <c:noMultiLvlLbl val="0"/>
      </c:catAx>
      <c:valAx>
        <c:axId val="67116412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sales(USD)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KE"/>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crossAx val="67116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solidFill>
            <a:srgbClr val="3C1464"/>
          </a:solidFill>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[coffeeOrdersData.xlsx]Country_Barchart!Total_saled</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KE"/>
        </a:p>
      </c:txPr>
    </c:title>
    <c:autoTitleDeleted val="0"/>
    <c:pivotFmts>
      <c:pivotFmt>
        <c:idx val="0"/>
        <c:spPr>
          <a:solidFill>
            <a:srgbClr val="FFFF00"/>
          </a:solidFill>
          <a:ln w="2540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CC482"/>
          </a:solidFill>
          <a:ln w="25400">
            <a:noFill/>
          </a:ln>
          <a:effectLst/>
        </c:spPr>
      </c:pivotFmt>
      <c:pivotFmt>
        <c:idx val="2"/>
        <c:spPr>
          <a:solidFill>
            <a:srgbClr val="1C5837"/>
          </a:solidFill>
          <a:ln w="25400">
            <a:noFill/>
          </a:ln>
          <a:effectLst/>
        </c:spPr>
      </c:pivotFmt>
      <c:pivotFmt>
        <c:idx val="3"/>
        <c:spPr>
          <a:solidFill>
            <a:srgbClr val="97DDB7"/>
          </a:solidFill>
          <a:ln w="25400">
            <a:noFill/>
          </a:ln>
          <a:effectLst/>
        </c:spPr>
      </c:pivotFmt>
      <c:pivotFmt>
        <c:idx val="4"/>
        <c:spPr>
          <a:solidFill>
            <a:srgbClr val="FFFF00"/>
          </a:solidFill>
          <a:ln w="2540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7DDB7"/>
          </a:solidFill>
          <a:ln w="25400">
            <a:noFill/>
          </a:ln>
          <a:effectLst/>
        </c:spPr>
      </c:pivotFmt>
      <c:pivotFmt>
        <c:idx val="6"/>
        <c:spPr>
          <a:solidFill>
            <a:srgbClr val="4CC482"/>
          </a:solidFill>
          <a:ln w="25400">
            <a:noFill/>
          </a:ln>
          <a:effectLst/>
        </c:spPr>
      </c:pivotFmt>
      <c:pivotFmt>
        <c:idx val="7"/>
        <c:spPr>
          <a:solidFill>
            <a:srgbClr val="1C5837"/>
          </a:solidFill>
          <a:ln w="25400">
            <a:noFill/>
          </a:ln>
          <a:effectLst/>
        </c:spPr>
      </c:pivotFmt>
      <c:pivotFmt>
        <c:idx val="8"/>
        <c:spPr>
          <a:solidFill>
            <a:srgbClr val="FFFF00"/>
          </a:solidFill>
          <a:ln w="2540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7DDB7"/>
          </a:solidFill>
          <a:ln w="25400">
            <a:noFill/>
          </a:ln>
          <a:effectLst/>
        </c:spPr>
      </c:pivotFmt>
      <c:pivotFmt>
        <c:idx val="10"/>
        <c:spPr>
          <a:solidFill>
            <a:srgbClr val="4CC482"/>
          </a:solidFill>
          <a:ln w="25400">
            <a:noFill/>
          </a:ln>
          <a:effectLst/>
        </c:spPr>
      </c:pivotFmt>
      <c:pivotFmt>
        <c:idx val="11"/>
        <c:spPr>
          <a:solidFill>
            <a:srgbClr val="1C5837"/>
          </a:solidFill>
          <a:ln w="25400">
            <a:noFill/>
          </a:ln>
          <a:effectLst/>
        </c:spPr>
      </c:pivotFmt>
    </c:pivotFmts>
    <c:plotArea>
      <c:layout/>
      <c:barChart>
        <c:barDir val="bar"/>
        <c:grouping val="clustered"/>
        <c:varyColors val="0"/>
        <c:ser>
          <c:idx val="0"/>
          <c:order val="0"/>
          <c:tx>
            <c:strRef>
              <c:f>Country_Barchart!$B$3</c:f>
              <c:strCache>
                <c:ptCount val="1"/>
                <c:pt idx="0">
                  <c:v>Total</c:v>
                </c:pt>
              </c:strCache>
            </c:strRef>
          </c:tx>
          <c:spPr>
            <a:solidFill>
              <a:srgbClr val="FFFF00"/>
            </a:solidFill>
            <a:ln w="25400">
              <a:noFill/>
            </a:ln>
            <a:effectLst/>
          </c:spPr>
          <c:invertIfNegative val="0"/>
          <c:dPt>
            <c:idx val="0"/>
            <c:invertIfNegative val="0"/>
            <c:bubble3D val="0"/>
            <c:spPr>
              <a:solidFill>
                <a:srgbClr val="97DDB7"/>
              </a:solidFill>
              <a:ln w="25400">
                <a:noFill/>
              </a:ln>
              <a:effectLst/>
            </c:spPr>
            <c:extLst>
              <c:ext xmlns:c16="http://schemas.microsoft.com/office/drawing/2014/chart" uri="{C3380CC4-5D6E-409C-BE32-E72D297353CC}">
                <c16:uniqueId val="{00000001-39DB-4C4E-840B-62BC92A03A64}"/>
              </c:ext>
            </c:extLst>
          </c:dPt>
          <c:dPt>
            <c:idx val="1"/>
            <c:invertIfNegative val="0"/>
            <c:bubble3D val="0"/>
            <c:spPr>
              <a:solidFill>
                <a:srgbClr val="4CC482"/>
              </a:solidFill>
              <a:ln w="25400">
                <a:noFill/>
              </a:ln>
              <a:effectLst/>
            </c:spPr>
            <c:extLst>
              <c:ext xmlns:c16="http://schemas.microsoft.com/office/drawing/2014/chart" uri="{C3380CC4-5D6E-409C-BE32-E72D297353CC}">
                <c16:uniqueId val="{00000003-39DB-4C4E-840B-62BC92A03A64}"/>
              </c:ext>
            </c:extLst>
          </c:dPt>
          <c:dPt>
            <c:idx val="2"/>
            <c:invertIfNegative val="0"/>
            <c:bubble3D val="0"/>
            <c:spPr>
              <a:solidFill>
                <a:srgbClr val="1C5837"/>
              </a:solidFill>
              <a:ln w="25400">
                <a:noFill/>
              </a:ln>
              <a:effectLst/>
            </c:spPr>
            <c:extLst>
              <c:ext xmlns:c16="http://schemas.microsoft.com/office/drawing/2014/chart" uri="{C3380CC4-5D6E-409C-BE32-E72D297353CC}">
                <c16:uniqueId val="{00000005-39DB-4C4E-840B-62BC92A03A6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Country_Barchart!$A$4:$A$6</c:f>
              <c:strCache>
                <c:ptCount val="3"/>
                <c:pt idx="0">
                  <c:v>United Kingdom</c:v>
                </c:pt>
                <c:pt idx="1">
                  <c:v>Ireland</c:v>
                </c:pt>
                <c:pt idx="2">
                  <c:v>United States</c:v>
                </c:pt>
              </c:strCache>
            </c:strRef>
          </c:cat>
          <c:val>
            <c:numRef>
              <c:f>Country_Barchart!$B$4:$B$6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39DB-4C4E-840B-62BC92A03A64}"/>
            </c:ext>
          </c:extLst>
        </c:ser>
        <c:dLbls>
          <c:dLblPos val="outEnd"/>
          <c:showLegendKey val="0"/>
          <c:showVal val="1"/>
          <c:showCatName val="0"/>
          <c:showSerName val="0"/>
          <c:showPercent val="0"/>
          <c:showBubbleSize val="0"/>
        </c:dLbls>
        <c:gapWidth val="182"/>
        <c:axId val="1041480863"/>
        <c:axId val="1041485663"/>
      </c:barChart>
      <c:catAx>
        <c:axId val="1041480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crossAx val="1041485663"/>
        <c:crosses val="autoZero"/>
        <c:auto val="1"/>
        <c:lblAlgn val="ctr"/>
        <c:lblOffset val="100"/>
        <c:noMultiLvlLbl val="0"/>
      </c:catAx>
      <c:valAx>
        <c:axId val="1041485663"/>
        <c:scaling>
          <c:orientation val="minMax"/>
        </c:scaling>
        <c:delete val="0"/>
        <c:axPos val="b"/>
        <c:majorGridlines>
          <c:spPr>
            <a:ln w="9525" cap="flat" cmpd="sng" algn="ctr">
              <a:solidFill>
                <a:schemeClr val="bg1"/>
              </a:solidFill>
              <a:round/>
            </a:ln>
            <a:effectLst/>
          </c:spPr>
        </c:majorGridlines>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crossAx val="104148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alpha val="98000"/>
      </a:srgbClr>
    </a:solidFill>
    <a:ln w="9525" cap="flat" cmpd="sng" algn="ctr">
      <a:solidFill>
        <a:schemeClr val="tx1">
          <a:lumMod val="15000"/>
          <a:lumOff val="85000"/>
        </a:schemeClr>
      </a:solidFill>
      <a:round/>
    </a:ln>
    <a:effectLst/>
  </c:spPr>
  <c:txPr>
    <a:bodyPr/>
    <a:lstStyle/>
    <a:p>
      <a:pPr>
        <a:defRPr>
          <a:solidFill>
            <a:srgbClr val="3C1464"/>
          </a:solidFill>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[coffeeOrdersData.xlsx]Top_customers!Total_saled</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KE"/>
        </a:p>
      </c:txPr>
    </c:title>
    <c:autoTitleDeleted val="0"/>
    <c:pivotFmts>
      <c:pivotFmt>
        <c:idx val="0"/>
        <c:spPr>
          <a:solidFill>
            <a:srgbClr val="FFFF00"/>
          </a:solidFill>
          <a:ln w="2540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CC482"/>
          </a:solidFill>
          <a:ln w="25400">
            <a:noFill/>
          </a:ln>
          <a:effectLst/>
        </c:spPr>
      </c:pivotFmt>
      <c:pivotFmt>
        <c:idx val="2"/>
        <c:spPr>
          <a:solidFill>
            <a:srgbClr val="1C5837"/>
          </a:solidFill>
          <a:ln w="25400">
            <a:noFill/>
          </a:ln>
          <a:effectLst/>
        </c:spPr>
      </c:pivotFmt>
      <c:pivotFmt>
        <c:idx val="3"/>
        <c:spPr>
          <a:solidFill>
            <a:srgbClr val="97DDB7"/>
          </a:solidFill>
          <a:ln w="25400">
            <a:noFill/>
          </a:ln>
          <a:effectLst/>
        </c:spPr>
      </c:pivotFmt>
      <c:pivotFmt>
        <c:idx val="4"/>
        <c:spPr>
          <a:solidFill>
            <a:srgbClr val="297B4E"/>
          </a:solidFill>
          <a:ln w="2540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7DDB7"/>
          </a:solidFill>
          <a:ln w="25400">
            <a:noFill/>
          </a:ln>
          <a:effectLst/>
        </c:spPr>
      </c:pivotFmt>
      <c:pivotFmt>
        <c:idx val="6"/>
        <c:spPr>
          <a:solidFill>
            <a:srgbClr val="4CC482"/>
          </a:solidFill>
          <a:ln w="25400">
            <a:noFill/>
          </a:ln>
          <a:effectLst/>
        </c:spPr>
      </c:pivotFmt>
      <c:pivotFmt>
        <c:idx val="7"/>
        <c:spPr>
          <a:solidFill>
            <a:srgbClr val="1C5837"/>
          </a:solidFill>
          <a:ln w="25400">
            <a:noFill/>
          </a:ln>
          <a:effectLst/>
        </c:spPr>
      </c:pivotFmt>
      <c:pivotFmt>
        <c:idx val="8"/>
        <c:spPr>
          <a:solidFill>
            <a:srgbClr val="297B4E"/>
          </a:solidFill>
          <a:ln w="2540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97B4E"/>
          </a:solidFill>
          <a:ln w="2540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Top_customers!$B$3</c:f>
              <c:strCache>
                <c:ptCount val="1"/>
                <c:pt idx="0">
                  <c:v>Total</c:v>
                </c:pt>
              </c:strCache>
            </c:strRef>
          </c:tx>
          <c:spPr>
            <a:solidFill>
              <a:srgbClr val="297B4E"/>
            </a:solidFill>
            <a:ln w="25400">
              <a:noFill/>
            </a:ln>
            <a:effectLst/>
          </c:spPr>
          <c:invertIfNegative val="0"/>
          <c:dPt>
            <c:idx val="0"/>
            <c:invertIfNegative val="0"/>
            <c:bubble3D val="0"/>
            <c:extLst>
              <c:ext xmlns:c16="http://schemas.microsoft.com/office/drawing/2014/chart" uri="{C3380CC4-5D6E-409C-BE32-E72D297353CC}">
                <c16:uniqueId val="{00000000-8C61-48D4-ADBC-A6AF0A2C75FA}"/>
              </c:ext>
            </c:extLst>
          </c:dPt>
          <c:dPt>
            <c:idx val="1"/>
            <c:invertIfNegative val="0"/>
            <c:bubble3D val="0"/>
            <c:extLst>
              <c:ext xmlns:c16="http://schemas.microsoft.com/office/drawing/2014/chart" uri="{C3380CC4-5D6E-409C-BE32-E72D297353CC}">
                <c16:uniqueId val="{00000001-8C61-48D4-ADBC-A6AF0A2C75FA}"/>
              </c:ext>
            </c:extLst>
          </c:dPt>
          <c:dPt>
            <c:idx val="2"/>
            <c:invertIfNegative val="0"/>
            <c:bubble3D val="0"/>
            <c:extLst>
              <c:ext xmlns:c16="http://schemas.microsoft.com/office/drawing/2014/chart" uri="{C3380CC4-5D6E-409C-BE32-E72D297353CC}">
                <c16:uniqueId val="{00000002-8C61-48D4-ADBC-A6AF0A2C75F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Top_customers!$A$4:$A$8</c:f>
              <c:strCache>
                <c:ptCount val="5"/>
                <c:pt idx="0">
                  <c:v>Don Flintiff</c:v>
                </c:pt>
                <c:pt idx="1">
                  <c:v>Nealson Cuttler</c:v>
                </c:pt>
                <c:pt idx="2">
                  <c:v>Terri Farra</c:v>
                </c:pt>
                <c:pt idx="3">
                  <c:v>Brenn Dundredge</c:v>
                </c:pt>
                <c:pt idx="4">
                  <c:v>Allis Wilmore</c:v>
                </c:pt>
              </c:strCache>
            </c:strRef>
          </c:cat>
          <c:val>
            <c:numRef>
              <c:f>Top_customers!$B$4:$B$8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8C61-48D4-ADBC-A6AF0A2C75FA}"/>
            </c:ext>
          </c:extLst>
        </c:ser>
        <c:dLbls>
          <c:dLblPos val="outEnd"/>
          <c:showLegendKey val="0"/>
          <c:showVal val="1"/>
          <c:showCatName val="0"/>
          <c:showSerName val="0"/>
          <c:showPercent val="0"/>
          <c:showBubbleSize val="0"/>
        </c:dLbls>
        <c:gapWidth val="182"/>
        <c:axId val="1041480863"/>
        <c:axId val="1041485663"/>
      </c:barChart>
      <c:catAx>
        <c:axId val="1041480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crossAx val="1041485663"/>
        <c:crosses val="autoZero"/>
        <c:auto val="1"/>
        <c:lblAlgn val="ctr"/>
        <c:lblOffset val="100"/>
        <c:noMultiLvlLbl val="0"/>
      </c:catAx>
      <c:valAx>
        <c:axId val="1041485663"/>
        <c:scaling>
          <c:orientation val="minMax"/>
        </c:scaling>
        <c:delete val="0"/>
        <c:axPos val="b"/>
        <c:majorGridlines>
          <c:spPr>
            <a:ln w="9525" cap="flat" cmpd="sng" algn="ctr">
              <a:solidFill>
                <a:schemeClr val="bg1"/>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KE"/>
          </a:p>
        </c:txPr>
        <c:crossAx val="104148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alpha val="98000"/>
      </a:srgbClr>
    </a:solidFill>
    <a:ln w="9525" cap="flat" cmpd="sng" algn="ctr">
      <a:solidFill>
        <a:schemeClr val="tx1">
          <a:lumMod val="15000"/>
          <a:lumOff val="85000"/>
        </a:schemeClr>
      </a:solidFill>
      <a:round/>
    </a:ln>
    <a:effectLst/>
  </c:spPr>
  <c:txPr>
    <a:bodyPr/>
    <a:lstStyle/>
    <a:p>
      <a:pPr>
        <a:defRPr>
          <a:solidFill>
            <a:srgbClr val="3C1464"/>
          </a:solidFill>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51179</xdr:colOff>
      <xdr:row>1</xdr:row>
      <xdr:rowOff>25590</xdr:rowOff>
    </xdr:from>
    <xdr:to>
      <xdr:col>26</xdr:col>
      <xdr:colOff>0</xdr:colOff>
      <xdr:row>5</xdr:row>
      <xdr:rowOff>0</xdr:rowOff>
    </xdr:to>
    <xdr:sp macro="" textlink="">
      <xdr:nvSpPr>
        <xdr:cNvPr id="3" name="Rectangle 2">
          <a:extLst>
            <a:ext uri="{FF2B5EF4-FFF2-40B4-BE49-F238E27FC236}">
              <a16:creationId xmlns:a16="http://schemas.microsoft.com/office/drawing/2014/main" id="{0AAA990A-7F9C-C9EA-5F48-E9C120B77860}"/>
            </a:ext>
          </a:extLst>
        </xdr:cNvPr>
        <xdr:cNvSpPr/>
      </xdr:nvSpPr>
      <xdr:spPr>
        <a:xfrm>
          <a:off x="170597" y="85299"/>
          <a:ext cx="14876059" cy="690917"/>
        </a:xfrm>
        <a:prstGeom prst="rect">
          <a:avLst/>
        </a:prstGeom>
        <a:solidFill>
          <a:srgbClr val="3C1464"/>
        </a:solidFill>
        <a:ln>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a:t>
          </a:r>
          <a:r>
            <a:rPr lang="en-US" sz="4800" baseline="0">
              <a:solidFill>
                <a:schemeClr val="bg1"/>
              </a:solidFill>
            </a:rPr>
            <a:t> SALES DASHBOARD</a:t>
          </a:r>
          <a:endParaRPr lang="en-KE" sz="4800">
            <a:solidFill>
              <a:schemeClr val="bg1"/>
            </a:solidFill>
          </a:endParaRP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72A1929B-BFA8-4E2E-ADBE-675921B30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6</xdr:row>
      <xdr:rowOff>0</xdr:rowOff>
    </xdr:from>
    <xdr:to>
      <xdr:col>17</xdr:col>
      <xdr:colOff>597089</xdr:colOff>
      <xdr:row>16</xdr:row>
      <xdr:rowOff>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8B1E1E82-32D6-46FD-BA2C-80A745D7784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9020" y="825214"/>
              <a:ext cx="9761720" cy="1634557"/>
            </a:xfrm>
            <a:prstGeom prst="rect">
              <a:avLst/>
            </a:prstGeom>
            <a:solidFill>
              <a:prstClr val="white"/>
            </a:solidFill>
            <a:ln w="1">
              <a:solidFill>
                <a:prstClr val="green"/>
              </a:solidFill>
            </a:ln>
          </xdr:spPr>
          <xdr:txBody>
            <a:bodyPr vertOverflow="clip" horzOverflow="clip"/>
            <a:lstStyle/>
            <a:p>
              <a:r>
                <a:rPr lang="en-KE" sz="1100"/>
                <a:t>Timeline: Works in Excel 2013 or higher. Do not move or resize.</a:t>
              </a:r>
            </a:p>
          </xdr:txBody>
        </xdr:sp>
      </mc:Fallback>
    </mc:AlternateContent>
    <xdr:clientData/>
  </xdr:twoCellAnchor>
  <xdr:twoCellAnchor editAs="oneCell">
    <xdr:from>
      <xdr:col>19</xdr:col>
      <xdr:colOff>0</xdr:colOff>
      <xdr:row>11</xdr:row>
      <xdr:rowOff>23886</xdr:rowOff>
    </xdr:from>
    <xdr:to>
      <xdr:col>22</xdr:col>
      <xdr:colOff>0</xdr:colOff>
      <xdr:row>17</xdr:row>
      <xdr:rowOff>0</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0DC1CE04-CD96-4DB8-AC7A-F44C296E99A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005713" y="1610835"/>
              <a:ext cx="1809122" cy="912414"/>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6823</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D1186B71-B3A6-4FF1-9355-56E10242312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005713" y="825214"/>
              <a:ext cx="3737265" cy="70508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112595</xdr:colOff>
      <xdr:row>11</xdr:row>
      <xdr:rowOff>0</xdr:rowOff>
    </xdr:from>
    <xdr:to>
      <xdr:col>26</xdr:col>
      <xdr:colOff>1</xdr:colOff>
      <xdr:row>16</xdr:row>
      <xdr:rowOff>25590</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8503FE65-8A87-4B13-B15B-36FA8EC5F17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927430" y="1586949"/>
              <a:ext cx="1815549" cy="898412"/>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112594</xdr:colOff>
      <xdr:row>17</xdr:row>
      <xdr:rowOff>0</xdr:rowOff>
    </xdr:from>
    <xdr:to>
      <xdr:col>25</xdr:col>
      <xdr:colOff>597087</xdr:colOff>
      <xdr:row>26</xdr:row>
      <xdr:rowOff>119419</xdr:rowOff>
    </xdr:to>
    <xdr:graphicFrame macro="">
      <xdr:nvGraphicFramePr>
        <xdr:cNvPr id="10" name="Chart 9">
          <a:extLst>
            <a:ext uri="{FF2B5EF4-FFF2-40B4-BE49-F238E27FC236}">
              <a16:creationId xmlns:a16="http://schemas.microsoft.com/office/drawing/2014/main" id="{EBEE1008-C3D6-4E59-876F-350482D29C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27</xdr:row>
      <xdr:rowOff>8530</xdr:rowOff>
    </xdr:from>
    <xdr:to>
      <xdr:col>26</xdr:col>
      <xdr:colOff>0</xdr:colOff>
      <xdr:row>40</xdr:row>
      <xdr:rowOff>0</xdr:rowOff>
    </xdr:to>
    <xdr:graphicFrame macro="">
      <xdr:nvGraphicFramePr>
        <xdr:cNvPr id="11" name="Chart 10">
          <a:extLst>
            <a:ext uri="{FF2B5EF4-FFF2-40B4-BE49-F238E27FC236}">
              <a16:creationId xmlns:a16="http://schemas.microsoft.com/office/drawing/2014/main" id="{94DFFAD2-DA34-493E-99B0-5711A1893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dney" refreshedDate="45669.597700347222" createdVersion="8" refreshedVersion="8" minRefreshableVersion="3" recordCount="1000" xr:uid="{82E27F02-E73D-4117-9138-9F98BC085F4E}">
  <cacheSource type="worksheet">
    <worksheetSource name="Orders_Table"/>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1876137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x v="0"/>
    <x v="0"/>
    <x v="0"/>
  </r>
  <r>
    <s v="QEV-37451-860"/>
    <x v="0"/>
    <s v="17670-51384-MA"/>
    <s v="E-M-0.5"/>
    <n v="5"/>
    <x v="0"/>
    <s v="aallner0@lulu.com"/>
    <x v="0"/>
    <x v="1"/>
    <s v="M"/>
    <x v="1"/>
    <n v="8.25"/>
    <n v="41.25"/>
    <x v="1"/>
    <x v="0"/>
    <x v="0"/>
  </r>
  <r>
    <s v="FAA-43335-268"/>
    <x v="1"/>
    <s v="21125-22134-PX"/>
    <s v="A-L-1"/>
    <n v="1"/>
    <x v="1"/>
    <s v="jredholes2@tmall.com"/>
    <x v="0"/>
    <x v="2"/>
    <s v="L"/>
    <x v="0"/>
    <n v="12.95"/>
    <n v="12.95"/>
    <x v="2"/>
    <x v="1"/>
    <x v="0"/>
  </r>
  <r>
    <s v="KAC-83089-793"/>
    <x v="2"/>
    <s v="23806-46781-OU"/>
    <s v="E-M-1"/>
    <n v="2"/>
    <x v="2"/>
    <s v=""/>
    <x v="1"/>
    <x v="1"/>
    <s v="M"/>
    <x v="0"/>
    <n v="13.75"/>
    <n v="27.5"/>
    <x v="1"/>
    <x v="0"/>
    <x v="1"/>
  </r>
  <r>
    <s v="KAC-83089-793"/>
    <x v="2"/>
    <s v="23806-46781-OU"/>
    <s v="R-L-2.5"/>
    <n v="2"/>
    <x v="2"/>
    <s v=""/>
    <x v="1"/>
    <x v="0"/>
    <s v="L"/>
    <x v="2"/>
    <n v="27.484999999999996"/>
    <n v="54.969999999999992"/>
    <x v="0"/>
    <x v="1"/>
    <x v="1"/>
  </r>
  <r>
    <s v="CVP-18956-553"/>
    <x v="3"/>
    <s v="86561-91660-RB"/>
    <s v="L-D-1"/>
    <n v="3"/>
    <x v="3"/>
    <s v=""/>
    <x v="0"/>
    <x v="3"/>
    <s v="D"/>
    <x v="0"/>
    <n v="12.95"/>
    <n v="38.849999999999994"/>
    <x v="3"/>
    <x v="2"/>
    <x v="1"/>
  </r>
  <r>
    <s v="IPP-31994-879"/>
    <x v="4"/>
    <s v="65223-29612-CB"/>
    <s v="E-D-0.5"/>
    <n v="3"/>
    <x v="4"/>
    <s v="slobe6@nifty.com"/>
    <x v="0"/>
    <x v="1"/>
    <s v="D"/>
    <x v="1"/>
    <n v="7.29"/>
    <n v="21.87"/>
    <x v="1"/>
    <x v="2"/>
    <x v="0"/>
  </r>
  <r>
    <s v="SNZ-65340-705"/>
    <x v="5"/>
    <s v="21134-81676-FR"/>
    <s v="L-L-0.2"/>
    <n v="1"/>
    <x v="5"/>
    <s v=""/>
    <x v="1"/>
    <x v="3"/>
    <s v="L"/>
    <x v="3"/>
    <n v="4.7549999999999999"/>
    <n v="4.7549999999999999"/>
    <x v="3"/>
    <x v="1"/>
    <x v="0"/>
  </r>
  <r>
    <s v="EZT-46571-659"/>
    <x v="6"/>
    <s v="03396-68805-ZC"/>
    <s v="R-M-0.5"/>
    <n v="3"/>
    <x v="6"/>
    <s v="gpetracci8@livejournal.com"/>
    <x v="0"/>
    <x v="0"/>
    <s v="M"/>
    <x v="1"/>
    <n v="5.97"/>
    <n v="17.91"/>
    <x v="0"/>
    <x v="0"/>
    <x v="1"/>
  </r>
  <r>
    <s v="NWQ-70061-912"/>
    <x v="0"/>
    <s v="61021-27840-ZN"/>
    <s v="R-M-0.5"/>
    <n v="1"/>
    <x v="7"/>
    <s v="rraven9@ed.gov"/>
    <x v="0"/>
    <x v="0"/>
    <s v="M"/>
    <x v="1"/>
    <n v="5.97"/>
    <n v="5.97"/>
    <x v="0"/>
    <x v="0"/>
    <x v="1"/>
  </r>
  <r>
    <s v="BKK-47233-845"/>
    <x v="7"/>
    <s v="76239-90137-UQ"/>
    <s v="A-D-1"/>
    <n v="4"/>
    <x v="8"/>
    <s v="fferbera@businesswire.com"/>
    <x v="0"/>
    <x v="2"/>
    <s v="D"/>
    <x v="0"/>
    <n v="9.9499999999999993"/>
    <n v="39.799999999999997"/>
    <x v="2"/>
    <x v="2"/>
    <x v="1"/>
  </r>
  <r>
    <s v="VQR-01002-970"/>
    <x v="8"/>
    <s v="49315-21985-BB"/>
    <s v="E-L-2.5"/>
    <n v="5"/>
    <x v="9"/>
    <s v="dphizackerlyb@utexas.edu"/>
    <x v="0"/>
    <x v="1"/>
    <s v="L"/>
    <x v="2"/>
    <n v="34.154999999999994"/>
    <n v="170.77499999999998"/>
    <x v="1"/>
    <x v="1"/>
    <x v="0"/>
  </r>
  <r>
    <s v="SZW-48378-399"/>
    <x v="9"/>
    <s v="34136-36674-OM"/>
    <s v="R-M-1"/>
    <n v="5"/>
    <x v="10"/>
    <s v="rscholarc@nyu.edu"/>
    <x v="0"/>
    <x v="0"/>
    <s v="M"/>
    <x v="0"/>
    <n v="9.9499999999999993"/>
    <n v="49.75"/>
    <x v="0"/>
    <x v="0"/>
    <x v="1"/>
  </r>
  <r>
    <s v="ITA-87418-783"/>
    <x v="10"/>
    <s v="39396-12890-PE"/>
    <s v="R-D-2.5"/>
    <n v="2"/>
    <x v="11"/>
    <s v="tvanyutind@wix.com"/>
    <x v="0"/>
    <x v="0"/>
    <s v="D"/>
    <x v="2"/>
    <n v="20.584999999999997"/>
    <n v="41.169999999999995"/>
    <x v="0"/>
    <x v="2"/>
    <x v="1"/>
  </r>
  <r>
    <s v="GNZ-46006-527"/>
    <x v="11"/>
    <s v="95875-73336-RG"/>
    <s v="L-D-0.2"/>
    <n v="3"/>
    <x v="12"/>
    <s v="ptrobee@wunderground.com"/>
    <x v="0"/>
    <x v="3"/>
    <s v="D"/>
    <x v="3"/>
    <n v="3.8849999999999998"/>
    <n v="11.654999999999999"/>
    <x v="3"/>
    <x v="2"/>
    <x v="0"/>
  </r>
  <r>
    <s v="FYQ-78248-319"/>
    <x v="12"/>
    <s v="25473-43727-BY"/>
    <s v="R-M-2.5"/>
    <n v="5"/>
    <x v="13"/>
    <s v="loscroftf@ebay.co.uk"/>
    <x v="0"/>
    <x v="0"/>
    <s v="M"/>
    <x v="2"/>
    <n v="22.884999999999998"/>
    <n v="114.42499999999998"/>
    <x v="0"/>
    <x v="0"/>
    <x v="1"/>
  </r>
  <r>
    <s v="VAU-44387-624"/>
    <x v="13"/>
    <s v="99643-51048-IQ"/>
    <s v="A-M-0.2"/>
    <n v="6"/>
    <x v="14"/>
    <s v="malabasterg@hexun.com"/>
    <x v="0"/>
    <x v="2"/>
    <s v="M"/>
    <x v="3"/>
    <n v="3.375"/>
    <n v="20.25"/>
    <x v="2"/>
    <x v="0"/>
    <x v="1"/>
  </r>
  <r>
    <s v="RDW-33155-159"/>
    <x v="14"/>
    <s v="62173-15287-CU"/>
    <s v="A-L-1"/>
    <n v="6"/>
    <x v="15"/>
    <s v="rbroxuph@jimdo.com"/>
    <x v="0"/>
    <x v="2"/>
    <s v="L"/>
    <x v="0"/>
    <n v="12.95"/>
    <n v="77.699999999999989"/>
    <x v="2"/>
    <x v="1"/>
    <x v="1"/>
  </r>
  <r>
    <s v="TDZ-59011-211"/>
    <x v="15"/>
    <s v="57611-05522-ST"/>
    <s v="R-D-2.5"/>
    <n v="4"/>
    <x v="16"/>
    <s v="predfordi@ow.ly"/>
    <x v="1"/>
    <x v="0"/>
    <s v="D"/>
    <x v="2"/>
    <n v="20.584999999999997"/>
    <n v="82.339999999999989"/>
    <x v="0"/>
    <x v="2"/>
    <x v="0"/>
  </r>
  <r>
    <s v="IDU-25793-399"/>
    <x v="16"/>
    <s v="76664-37050-DT"/>
    <s v="A-M-0.2"/>
    <n v="5"/>
    <x v="17"/>
    <s v="acorradinoj@harvard.edu"/>
    <x v="0"/>
    <x v="2"/>
    <s v="M"/>
    <x v="3"/>
    <n v="3.375"/>
    <n v="16.875"/>
    <x v="2"/>
    <x v="0"/>
    <x v="0"/>
  </r>
  <r>
    <s v="IDU-25793-399"/>
    <x v="16"/>
    <s v="76664-37050-DT"/>
    <s v="E-D-0.2"/>
    <n v="4"/>
    <x v="17"/>
    <s v="acorradinoj@harvard.edu"/>
    <x v="0"/>
    <x v="1"/>
    <s v="D"/>
    <x v="3"/>
    <n v="3.645"/>
    <n v="14.58"/>
    <x v="1"/>
    <x v="2"/>
    <x v="0"/>
  </r>
  <r>
    <s v="NUO-20013-488"/>
    <x v="16"/>
    <s v="03090-88267-BQ"/>
    <s v="A-D-0.2"/>
    <n v="6"/>
    <x v="18"/>
    <s v="adavidowskyl@netvibes.com"/>
    <x v="0"/>
    <x v="2"/>
    <s v="D"/>
    <x v="3"/>
    <n v="2.9849999999999999"/>
    <n v="17.91"/>
    <x v="2"/>
    <x v="2"/>
    <x v="1"/>
  </r>
  <r>
    <s v="UQU-65630-479"/>
    <x v="17"/>
    <s v="37651-47492-NC"/>
    <s v="R-M-2.5"/>
    <n v="4"/>
    <x v="19"/>
    <s v="aantukm@kickstarter.com"/>
    <x v="0"/>
    <x v="0"/>
    <s v="M"/>
    <x v="2"/>
    <n v="22.884999999999998"/>
    <n v="91.539999999999992"/>
    <x v="0"/>
    <x v="0"/>
    <x v="0"/>
  </r>
  <r>
    <s v="FEO-11834-332"/>
    <x v="18"/>
    <s v="95399-57205-HI"/>
    <s v="A-D-0.2"/>
    <n v="4"/>
    <x v="20"/>
    <s v="ikleinertn@timesonline.co.uk"/>
    <x v="0"/>
    <x v="2"/>
    <s v="D"/>
    <x v="3"/>
    <n v="2.9849999999999999"/>
    <n v="11.94"/>
    <x v="2"/>
    <x v="2"/>
    <x v="0"/>
  </r>
  <r>
    <s v="TKY-71558-096"/>
    <x v="19"/>
    <s v="24010-66714-HW"/>
    <s v="A-M-1"/>
    <n v="1"/>
    <x v="21"/>
    <s v="cblofeldo@amazon.co.uk"/>
    <x v="0"/>
    <x v="2"/>
    <s v="M"/>
    <x v="0"/>
    <n v="11.25"/>
    <n v="11.25"/>
    <x v="2"/>
    <x v="0"/>
    <x v="1"/>
  </r>
  <r>
    <s v="OXY-65322-253"/>
    <x v="20"/>
    <s v="07591-92789-UA"/>
    <s v="E-M-0.2"/>
    <n v="3"/>
    <x v="22"/>
    <s v=""/>
    <x v="0"/>
    <x v="1"/>
    <s v="M"/>
    <x v="3"/>
    <n v="4.125"/>
    <n v="12.375"/>
    <x v="1"/>
    <x v="0"/>
    <x v="0"/>
  </r>
  <r>
    <s v="EVP-43500-491"/>
    <x v="21"/>
    <s v="49231-44455-IC"/>
    <s v="A-M-0.5"/>
    <n v="4"/>
    <x v="23"/>
    <s v="sshalesq@umich.edu"/>
    <x v="0"/>
    <x v="2"/>
    <s v="M"/>
    <x v="1"/>
    <n v="6.75"/>
    <n v="27"/>
    <x v="2"/>
    <x v="0"/>
    <x v="0"/>
  </r>
  <r>
    <s v="WAG-26945-689"/>
    <x v="22"/>
    <s v="50124-88608-EO"/>
    <s v="A-M-0.2"/>
    <n v="5"/>
    <x v="24"/>
    <s v="vdanneilr@mtv.com"/>
    <x v="1"/>
    <x v="2"/>
    <s v="M"/>
    <x v="3"/>
    <n v="3.375"/>
    <n v="16.875"/>
    <x v="2"/>
    <x v="0"/>
    <x v="1"/>
  </r>
  <r>
    <s v="CHE-78995-767"/>
    <x v="23"/>
    <s v="00888-74814-UZ"/>
    <s v="A-D-0.5"/>
    <n v="3"/>
    <x v="25"/>
    <s v="tnewburys@usda.gov"/>
    <x v="1"/>
    <x v="2"/>
    <s v="D"/>
    <x v="1"/>
    <n v="5.97"/>
    <n v="17.91"/>
    <x v="2"/>
    <x v="2"/>
    <x v="1"/>
  </r>
  <r>
    <s v="RYZ-14633-602"/>
    <x v="21"/>
    <s v="14158-30713-OB"/>
    <s v="A-D-1"/>
    <n v="4"/>
    <x v="26"/>
    <s v="mcalcuttt@baidu.com"/>
    <x v="1"/>
    <x v="2"/>
    <s v="D"/>
    <x v="0"/>
    <n v="9.9499999999999993"/>
    <n v="39.799999999999997"/>
    <x v="2"/>
    <x v="2"/>
    <x v="0"/>
  </r>
  <r>
    <s v="WOQ-36015-429"/>
    <x v="24"/>
    <s v="51427-89175-QJ"/>
    <s v="L-M-0.2"/>
    <n v="5"/>
    <x v="27"/>
    <s v=""/>
    <x v="0"/>
    <x v="3"/>
    <s v="M"/>
    <x v="3"/>
    <n v="4.3650000000000002"/>
    <n v="21.825000000000003"/>
    <x v="3"/>
    <x v="0"/>
    <x v="1"/>
  </r>
  <r>
    <s v="WOQ-36015-429"/>
    <x v="24"/>
    <s v="51427-89175-QJ"/>
    <s v="A-D-0.5"/>
    <n v="6"/>
    <x v="27"/>
    <s v=""/>
    <x v="0"/>
    <x v="2"/>
    <s v="D"/>
    <x v="1"/>
    <n v="5.97"/>
    <n v="35.82"/>
    <x v="2"/>
    <x v="2"/>
    <x v="1"/>
  </r>
  <r>
    <s v="WOQ-36015-429"/>
    <x v="24"/>
    <s v="51427-89175-QJ"/>
    <s v="L-M-0.5"/>
    <n v="6"/>
    <x v="27"/>
    <s v=""/>
    <x v="0"/>
    <x v="3"/>
    <s v="M"/>
    <x v="1"/>
    <n v="8.73"/>
    <n v="52.38"/>
    <x v="3"/>
    <x v="0"/>
    <x v="1"/>
  </r>
  <r>
    <s v="SCT-60553-454"/>
    <x v="25"/>
    <s v="39123-12846-YJ"/>
    <s v="L-L-0.2"/>
    <n v="5"/>
    <x v="28"/>
    <s v="ggatheralx@123-reg.co.uk"/>
    <x v="0"/>
    <x v="3"/>
    <s v="L"/>
    <x v="3"/>
    <n v="4.7549999999999999"/>
    <n v="23.774999999999999"/>
    <x v="3"/>
    <x v="1"/>
    <x v="1"/>
  </r>
  <r>
    <s v="GFK-52063-244"/>
    <x v="26"/>
    <s v="44981-99666-XB"/>
    <s v="L-L-0.5"/>
    <n v="6"/>
    <x v="29"/>
    <s v="uwelberryy@ebay.co.uk"/>
    <x v="2"/>
    <x v="3"/>
    <s v="L"/>
    <x v="1"/>
    <n v="9.51"/>
    <n v="57.06"/>
    <x v="3"/>
    <x v="1"/>
    <x v="0"/>
  </r>
  <r>
    <s v="AMM-79521-378"/>
    <x v="27"/>
    <s v="24825-51803-CQ"/>
    <s v="A-D-0.5"/>
    <n v="6"/>
    <x v="30"/>
    <s v="feilhartz@who.int"/>
    <x v="0"/>
    <x v="2"/>
    <s v="D"/>
    <x v="1"/>
    <n v="5.97"/>
    <n v="35.82"/>
    <x v="2"/>
    <x v="2"/>
    <x v="1"/>
  </r>
  <r>
    <s v="QUQ-90580-772"/>
    <x v="28"/>
    <s v="77634-13918-GJ"/>
    <s v="L-M-0.2"/>
    <n v="2"/>
    <x v="31"/>
    <s v="zponting10@altervista.org"/>
    <x v="0"/>
    <x v="3"/>
    <s v="M"/>
    <x v="3"/>
    <n v="4.3650000000000002"/>
    <n v="8.73"/>
    <x v="3"/>
    <x v="0"/>
    <x v="1"/>
  </r>
  <r>
    <s v="LGD-24408-274"/>
    <x v="29"/>
    <s v="13694-25001-LX"/>
    <s v="L-L-0.5"/>
    <n v="3"/>
    <x v="32"/>
    <s v="sstrase11@booking.com"/>
    <x v="0"/>
    <x v="3"/>
    <s v="L"/>
    <x v="1"/>
    <n v="9.51"/>
    <n v="28.53"/>
    <x v="3"/>
    <x v="1"/>
    <x v="1"/>
  </r>
  <r>
    <s v="HCT-95608-959"/>
    <x v="30"/>
    <s v="08523-01791-TI"/>
    <s v="R-M-2.5"/>
    <n v="5"/>
    <x v="33"/>
    <s v="dde12@unesco.org"/>
    <x v="0"/>
    <x v="0"/>
    <s v="M"/>
    <x v="2"/>
    <n v="22.884999999999998"/>
    <n v="114.42499999999998"/>
    <x v="0"/>
    <x v="0"/>
    <x v="1"/>
  </r>
  <r>
    <s v="OFX-99147-470"/>
    <x v="31"/>
    <s v="49860-68865-AB"/>
    <s v="R-M-1"/>
    <n v="6"/>
    <x v="34"/>
    <s v=""/>
    <x v="0"/>
    <x v="0"/>
    <s v="M"/>
    <x v="0"/>
    <n v="9.9499999999999993"/>
    <n v="59.699999999999996"/>
    <x v="0"/>
    <x v="0"/>
    <x v="0"/>
  </r>
  <r>
    <s v="LUO-37559-016"/>
    <x v="32"/>
    <s v="21240-83132-SP"/>
    <s v="L-M-1"/>
    <n v="3"/>
    <x v="35"/>
    <s v=""/>
    <x v="0"/>
    <x v="3"/>
    <s v="M"/>
    <x v="0"/>
    <n v="14.55"/>
    <n v="43.650000000000006"/>
    <x v="3"/>
    <x v="0"/>
    <x v="1"/>
  </r>
  <r>
    <s v="XWC-20610-167"/>
    <x v="33"/>
    <s v="08350-81623-TF"/>
    <s v="E-D-0.2"/>
    <n v="2"/>
    <x v="36"/>
    <s v="lyeoland15@pbs.org"/>
    <x v="0"/>
    <x v="1"/>
    <s v="D"/>
    <x v="3"/>
    <n v="3.645"/>
    <n v="7.29"/>
    <x v="1"/>
    <x v="2"/>
    <x v="0"/>
  </r>
  <r>
    <s v="GPU-79113-136"/>
    <x v="34"/>
    <s v="73284-01385-SJ"/>
    <s v="R-D-0.2"/>
    <n v="3"/>
    <x v="37"/>
    <s v="atolworthy16@toplist.cz"/>
    <x v="0"/>
    <x v="0"/>
    <s v="D"/>
    <x v="3"/>
    <n v="2.6849999999999996"/>
    <n v="8.0549999999999997"/>
    <x v="0"/>
    <x v="2"/>
    <x v="0"/>
  </r>
  <r>
    <s v="ULR-52653-960"/>
    <x v="35"/>
    <s v="04152-34436-IE"/>
    <s v="L-L-2.5"/>
    <n v="2"/>
    <x v="38"/>
    <s v=""/>
    <x v="0"/>
    <x v="3"/>
    <s v="L"/>
    <x v="2"/>
    <n v="36.454999999999998"/>
    <n v="72.91"/>
    <x v="3"/>
    <x v="1"/>
    <x v="1"/>
  </r>
  <r>
    <s v="HPI-42308-142"/>
    <x v="36"/>
    <s v="06631-86965-XP"/>
    <s v="E-M-0.5"/>
    <n v="2"/>
    <x v="39"/>
    <s v="obaudassi18@seesaa.net"/>
    <x v="0"/>
    <x v="1"/>
    <s v="M"/>
    <x v="1"/>
    <n v="8.25"/>
    <n v="16.5"/>
    <x v="1"/>
    <x v="0"/>
    <x v="0"/>
  </r>
  <r>
    <s v="XHI-30227-581"/>
    <x v="37"/>
    <s v="54619-08558-ZU"/>
    <s v="L-D-2.5"/>
    <n v="6"/>
    <x v="40"/>
    <s v="pkingsbury19@comcast.net"/>
    <x v="0"/>
    <x v="3"/>
    <s v="D"/>
    <x v="2"/>
    <n v="29.784999999999997"/>
    <n v="178.70999999999998"/>
    <x v="3"/>
    <x v="2"/>
    <x v="1"/>
  </r>
  <r>
    <s v="DJH-05202-380"/>
    <x v="38"/>
    <s v="85589-17020-CX"/>
    <s v="E-M-2.5"/>
    <n v="2"/>
    <x v="41"/>
    <s v=""/>
    <x v="0"/>
    <x v="1"/>
    <s v="M"/>
    <x v="2"/>
    <n v="31.624999999999996"/>
    <n v="63.249999999999993"/>
    <x v="1"/>
    <x v="0"/>
    <x v="0"/>
  </r>
  <r>
    <s v="VMW-26889-781"/>
    <x v="39"/>
    <s v="36078-91009-WU"/>
    <s v="A-L-0.2"/>
    <n v="2"/>
    <x v="42"/>
    <s v="acurley1b@hao123.com"/>
    <x v="0"/>
    <x v="2"/>
    <s v="L"/>
    <x v="3"/>
    <n v="3.8849999999999998"/>
    <n v="7.77"/>
    <x v="2"/>
    <x v="1"/>
    <x v="0"/>
  </r>
  <r>
    <s v="DBU-81099-586"/>
    <x v="40"/>
    <s v="15770-27099-GX"/>
    <s v="A-D-2.5"/>
    <n v="4"/>
    <x v="43"/>
    <s v="rmcgilvary1c@tamu.edu"/>
    <x v="0"/>
    <x v="2"/>
    <s v="D"/>
    <x v="2"/>
    <n v="22.884999999999998"/>
    <n v="91.539999999999992"/>
    <x v="2"/>
    <x v="2"/>
    <x v="1"/>
  </r>
  <r>
    <s v="PQA-54820-810"/>
    <x v="41"/>
    <s v="91460-04823-BX"/>
    <s v="A-L-1"/>
    <n v="3"/>
    <x v="44"/>
    <s v="ipikett1d@xinhuanet.com"/>
    <x v="0"/>
    <x v="2"/>
    <s v="L"/>
    <x v="0"/>
    <n v="12.95"/>
    <n v="38.849999999999994"/>
    <x v="2"/>
    <x v="1"/>
    <x v="1"/>
  </r>
  <r>
    <s v="XKB-41924-202"/>
    <x v="42"/>
    <s v="45089-52817-WN"/>
    <s v="L-D-0.5"/>
    <n v="2"/>
    <x v="45"/>
    <s v="ibouldon1e@gizmodo.com"/>
    <x v="0"/>
    <x v="3"/>
    <s v="D"/>
    <x v="1"/>
    <n v="7.77"/>
    <n v="15.54"/>
    <x v="3"/>
    <x v="2"/>
    <x v="1"/>
  </r>
  <r>
    <s v="DWZ-69106-473"/>
    <x v="43"/>
    <s v="76447-50326-IC"/>
    <s v="L-L-2.5"/>
    <n v="4"/>
    <x v="46"/>
    <s v="kflanders1f@over-blog.com"/>
    <x v="1"/>
    <x v="3"/>
    <s v="L"/>
    <x v="2"/>
    <n v="36.454999999999998"/>
    <n v="145.82"/>
    <x v="3"/>
    <x v="1"/>
    <x v="0"/>
  </r>
  <r>
    <s v="YHV-68700-050"/>
    <x v="44"/>
    <s v="26333-67911-OL"/>
    <s v="R-M-0.5"/>
    <n v="5"/>
    <x v="47"/>
    <s v="hmattioli1g@webmd.com"/>
    <x v="2"/>
    <x v="0"/>
    <s v="M"/>
    <x v="1"/>
    <n v="5.97"/>
    <n v="29.849999999999998"/>
    <x v="0"/>
    <x v="0"/>
    <x v="1"/>
  </r>
  <r>
    <s v="YHV-68700-050"/>
    <x v="44"/>
    <s v="26333-67911-OL"/>
    <s v="L-L-2.5"/>
    <n v="2"/>
    <x v="47"/>
    <s v="hmattioli1g@webmd.com"/>
    <x v="2"/>
    <x v="3"/>
    <s v="L"/>
    <x v="2"/>
    <n v="36.454999999999998"/>
    <n v="72.91"/>
    <x v="3"/>
    <x v="1"/>
    <x v="1"/>
  </r>
  <r>
    <s v="KRB-88066-642"/>
    <x v="45"/>
    <s v="22107-86640-SB"/>
    <s v="L-M-1"/>
    <n v="5"/>
    <x v="48"/>
    <s v="agillard1i@issuu.com"/>
    <x v="0"/>
    <x v="3"/>
    <s v="M"/>
    <x v="0"/>
    <n v="14.55"/>
    <n v="72.75"/>
    <x v="3"/>
    <x v="0"/>
    <x v="1"/>
  </r>
  <r>
    <s v="LQU-08404-173"/>
    <x v="46"/>
    <s v="09960-34242-LZ"/>
    <s v="L-L-1"/>
    <n v="3"/>
    <x v="49"/>
    <s v=""/>
    <x v="0"/>
    <x v="3"/>
    <s v="L"/>
    <x v="0"/>
    <n v="15.85"/>
    <n v="47.55"/>
    <x v="3"/>
    <x v="1"/>
    <x v="1"/>
  </r>
  <r>
    <s v="CWK-60159-881"/>
    <x v="47"/>
    <s v="04671-85591-RT"/>
    <s v="E-D-0.2"/>
    <n v="3"/>
    <x v="50"/>
    <s v="tgrizard1k@odnoklassniki.ru"/>
    <x v="0"/>
    <x v="1"/>
    <s v="D"/>
    <x v="3"/>
    <n v="3.645"/>
    <n v="10.935"/>
    <x v="1"/>
    <x v="2"/>
    <x v="0"/>
  </r>
  <r>
    <s v="EEG-74197-843"/>
    <x v="48"/>
    <s v="25729-68859-UA"/>
    <s v="E-L-1"/>
    <n v="4"/>
    <x v="51"/>
    <s v="rrelton1l@stanford.edu"/>
    <x v="0"/>
    <x v="1"/>
    <s v="L"/>
    <x v="0"/>
    <n v="14.85"/>
    <n v="59.4"/>
    <x v="1"/>
    <x v="1"/>
    <x v="1"/>
  </r>
  <r>
    <s v="UCZ-59708-525"/>
    <x v="49"/>
    <s v="05501-86351-NX"/>
    <s v="L-D-2.5"/>
    <n v="3"/>
    <x v="52"/>
    <s v=""/>
    <x v="0"/>
    <x v="3"/>
    <s v="D"/>
    <x v="2"/>
    <n v="29.784999999999997"/>
    <n v="89.35499999999999"/>
    <x v="3"/>
    <x v="2"/>
    <x v="0"/>
  </r>
  <r>
    <s v="HUB-47311-849"/>
    <x v="50"/>
    <s v="04521-04300-OK"/>
    <s v="L-M-0.5"/>
    <n v="3"/>
    <x v="53"/>
    <s v="sgilroy1n@eepurl.com"/>
    <x v="0"/>
    <x v="3"/>
    <s v="M"/>
    <x v="1"/>
    <n v="8.73"/>
    <n v="26.19"/>
    <x v="3"/>
    <x v="0"/>
    <x v="0"/>
  </r>
  <r>
    <s v="WYM-17686-694"/>
    <x v="51"/>
    <s v="58689-55264-VK"/>
    <s v="A-D-2.5"/>
    <n v="5"/>
    <x v="54"/>
    <s v="ccottingham1o@wikipedia.org"/>
    <x v="0"/>
    <x v="2"/>
    <s v="D"/>
    <x v="2"/>
    <n v="22.884999999999998"/>
    <n v="114.42499999999998"/>
    <x v="2"/>
    <x v="2"/>
    <x v="1"/>
  </r>
  <r>
    <s v="ZYQ-15797-695"/>
    <x v="52"/>
    <s v="79436-73011-MM"/>
    <s v="R-D-0.5"/>
    <n v="5"/>
    <x v="55"/>
    <s v=""/>
    <x v="2"/>
    <x v="0"/>
    <s v="D"/>
    <x v="1"/>
    <n v="5.3699999999999992"/>
    <n v="26.849999999999994"/>
    <x v="0"/>
    <x v="2"/>
    <x v="0"/>
  </r>
  <r>
    <s v="EEJ-16185-108"/>
    <x v="53"/>
    <s v="65552-60476-KY"/>
    <s v="L-L-0.2"/>
    <n v="5"/>
    <x v="56"/>
    <s v=""/>
    <x v="0"/>
    <x v="3"/>
    <s v="L"/>
    <x v="3"/>
    <n v="4.7549999999999999"/>
    <n v="23.774999999999999"/>
    <x v="3"/>
    <x v="1"/>
    <x v="0"/>
  </r>
  <r>
    <s v="RWR-77888-800"/>
    <x v="54"/>
    <s v="69904-02729-YS"/>
    <s v="A-M-0.5"/>
    <n v="1"/>
    <x v="57"/>
    <s v="adykes1r@eventbrite.com"/>
    <x v="0"/>
    <x v="2"/>
    <s v="M"/>
    <x v="1"/>
    <n v="6.75"/>
    <n v="6.75"/>
    <x v="2"/>
    <x v="0"/>
    <x v="1"/>
  </r>
  <r>
    <s v="LHN-75209-742"/>
    <x v="55"/>
    <s v="01433-04270-AX"/>
    <s v="R-M-0.5"/>
    <n v="6"/>
    <x v="58"/>
    <s v=""/>
    <x v="0"/>
    <x v="0"/>
    <s v="M"/>
    <x v="1"/>
    <n v="5.97"/>
    <n v="35.82"/>
    <x v="0"/>
    <x v="0"/>
    <x v="0"/>
  </r>
  <r>
    <s v="TIR-71396-998"/>
    <x v="56"/>
    <s v="14204-14186-LA"/>
    <s v="R-D-2.5"/>
    <n v="4"/>
    <x v="59"/>
    <s v="acockrem1t@engadget.com"/>
    <x v="0"/>
    <x v="0"/>
    <s v="D"/>
    <x v="2"/>
    <n v="20.584999999999997"/>
    <n v="82.339999999999989"/>
    <x v="0"/>
    <x v="2"/>
    <x v="0"/>
  </r>
  <r>
    <s v="RXF-37618-213"/>
    <x v="57"/>
    <s v="32948-34398-HC"/>
    <s v="R-L-0.5"/>
    <n v="1"/>
    <x v="60"/>
    <s v="bumpleby1u@soundcloud.com"/>
    <x v="0"/>
    <x v="0"/>
    <s v="L"/>
    <x v="1"/>
    <n v="7.169999999999999"/>
    <n v="7.169999999999999"/>
    <x v="0"/>
    <x v="1"/>
    <x v="0"/>
  </r>
  <r>
    <s v="ANM-16388-634"/>
    <x v="58"/>
    <s v="77343-52608-FF"/>
    <s v="L-L-0.2"/>
    <n v="2"/>
    <x v="61"/>
    <s v="nsaleway1v@dedecms.com"/>
    <x v="0"/>
    <x v="3"/>
    <s v="L"/>
    <x v="3"/>
    <n v="4.7549999999999999"/>
    <n v="9.51"/>
    <x v="3"/>
    <x v="1"/>
    <x v="1"/>
  </r>
  <r>
    <s v="WYL-29300-070"/>
    <x v="59"/>
    <s v="42770-36274-QA"/>
    <s v="R-M-0.2"/>
    <n v="1"/>
    <x v="62"/>
    <s v="hgoulter1w@abc.net.au"/>
    <x v="0"/>
    <x v="0"/>
    <s v="M"/>
    <x v="3"/>
    <n v="2.9849999999999999"/>
    <n v="2.9849999999999999"/>
    <x v="0"/>
    <x v="0"/>
    <x v="1"/>
  </r>
  <r>
    <s v="JHW-74554-805"/>
    <x v="60"/>
    <s v="14103-58987-ZU"/>
    <s v="R-M-1"/>
    <n v="6"/>
    <x v="63"/>
    <s v="grizzello1x@symantec.com"/>
    <x v="2"/>
    <x v="0"/>
    <s v="M"/>
    <x v="0"/>
    <n v="9.9499999999999993"/>
    <n v="59.699999999999996"/>
    <x v="0"/>
    <x v="0"/>
    <x v="0"/>
  </r>
  <r>
    <s v="KYS-27063-603"/>
    <x v="61"/>
    <s v="69958-32065-SW"/>
    <s v="E-L-2.5"/>
    <n v="4"/>
    <x v="64"/>
    <s v="slist1y@mapquest.com"/>
    <x v="0"/>
    <x v="1"/>
    <s v="L"/>
    <x v="2"/>
    <n v="34.154999999999994"/>
    <n v="136.61999999999998"/>
    <x v="1"/>
    <x v="1"/>
    <x v="1"/>
  </r>
  <r>
    <s v="GAZ-58626-277"/>
    <x v="62"/>
    <s v="69533-84907-FA"/>
    <s v="L-L-0.2"/>
    <n v="2"/>
    <x v="65"/>
    <s v="sedmondson1z@theguardian.com"/>
    <x v="1"/>
    <x v="3"/>
    <s v="L"/>
    <x v="3"/>
    <n v="4.7549999999999999"/>
    <n v="9.51"/>
    <x v="3"/>
    <x v="1"/>
    <x v="1"/>
  </r>
  <r>
    <s v="RPJ-37787-335"/>
    <x v="63"/>
    <s v="76005-95461-CI"/>
    <s v="A-M-2.5"/>
    <n v="3"/>
    <x v="66"/>
    <s v=""/>
    <x v="0"/>
    <x v="2"/>
    <s v="M"/>
    <x v="2"/>
    <n v="25.874999999999996"/>
    <n v="77.624999999999986"/>
    <x v="2"/>
    <x v="0"/>
    <x v="1"/>
  </r>
  <r>
    <s v="LEF-83057-763"/>
    <x v="64"/>
    <s v="15395-90855-VB"/>
    <s v="L-M-0.2"/>
    <n v="5"/>
    <x v="67"/>
    <s v=""/>
    <x v="0"/>
    <x v="3"/>
    <s v="M"/>
    <x v="3"/>
    <n v="4.3650000000000002"/>
    <n v="21.825000000000003"/>
    <x v="3"/>
    <x v="0"/>
    <x v="0"/>
  </r>
  <r>
    <s v="RPW-36123-215"/>
    <x v="65"/>
    <s v="80640-45811-LB"/>
    <s v="E-L-0.5"/>
    <n v="2"/>
    <x v="68"/>
    <s v="jrangall22@newsvine.com"/>
    <x v="0"/>
    <x v="1"/>
    <s v="L"/>
    <x v="1"/>
    <n v="8.91"/>
    <n v="17.82"/>
    <x v="1"/>
    <x v="1"/>
    <x v="0"/>
  </r>
  <r>
    <s v="WLL-59044-117"/>
    <x v="66"/>
    <s v="28476-04082-GR"/>
    <s v="R-D-1"/>
    <n v="6"/>
    <x v="69"/>
    <s v="kboorn23@ezinearticles.com"/>
    <x v="1"/>
    <x v="0"/>
    <s v="D"/>
    <x v="0"/>
    <n v="8.9499999999999993"/>
    <n v="53.699999999999996"/>
    <x v="0"/>
    <x v="2"/>
    <x v="0"/>
  </r>
  <r>
    <s v="AWT-22827-563"/>
    <x v="67"/>
    <s v="12018-75670-EU"/>
    <s v="R-L-0.2"/>
    <n v="1"/>
    <x v="70"/>
    <s v=""/>
    <x v="1"/>
    <x v="0"/>
    <s v="L"/>
    <x v="3"/>
    <n v="3.5849999999999995"/>
    <n v="3.5849999999999995"/>
    <x v="0"/>
    <x v="1"/>
    <x v="0"/>
  </r>
  <r>
    <s v="QLM-07145-668"/>
    <x v="68"/>
    <s v="86437-17399-FK"/>
    <s v="E-D-0.2"/>
    <n v="2"/>
    <x v="71"/>
    <s v="celgey25@webs.com"/>
    <x v="0"/>
    <x v="1"/>
    <s v="D"/>
    <x v="3"/>
    <n v="3.645"/>
    <n v="7.29"/>
    <x v="1"/>
    <x v="2"/>
    <x v="1"/>
  </r>
  <r>
    <s v="HVQ-64398-930"/>
    <x v="69"/>
    <s v="62979-53167-ML"/>
    <s v="A-M-0.5"/>
    <n v="6"/>
    <x v="72"/>
    <s v="lmizzi26@rakuten.co.jp"/>
    <x v="0"/>
    <x v="2"/>
    <s v="M"/>
    <x v="1"/>
    <n v="6.75"/>
    <n v="40.5"/>
    <x v="2"/>
    <x v="0"/>
    <x v="0"/>
  </r>
  <r>
    <s v="WRT-40778-247"/>
    <x v="70"/>
    <s v="54810-81899-HL"/>
    <s v="R-L-1"/>
    <n v="4"/>
    <x v="73"/>
    <s v="cgiacomazzo27@jigsy.com"/>
    <x v="0"/>
    <x v="0"/>
    <s v="L"/>
    <x v="0"/>
    <n v="11.95"/>
    <n v="47.8"/>
    <x v="0"/>
    <x v="1"/>
    <x v="1"/>
  </r>
  <r>
    <s v="SUB-13006-125"/>
    <x v="71"/>
    <s v="26103-41504-IB"/>
    <s v="A-L-0.5"/>
    <n v="5"/>
    <x v="74"/>
    <s v="aarnow28@arizona.edu"/>
    <x v="0"/>
    <x v="2"/>
    <s v="L"/>
    <x v="1"/>
    <n v="7.77"/>
    <n v="38.849999999999994"/>
    <x v="2"/>
    <x v="1"/>
    <x v="0"/>
  </r>
  <r>
    <s v="CQM-49696-263"/>
    <x v="72"/>
    <s v="76534-45229-SG"/>
    <s v="L-L-2.5"/>
    <n v="3"/>
    <x v="75"/>
    <s v="syann29@senate.gov"/>
    <x v="0"/>
    <x v="3"/>
    <s v="L"/>
    <x v="2"/>
    <n v="36.454999999999998"/>
    <n v="109.36499999999999"/>
    <x v="3"/>
    <x v="1"/>
    <x v="0"/>
  </r>
  <r>
    <s v="KXN-85094-246"/>
    <x v="73"/>
    <s v="81744-27332-RR"/>
    <s v="L-M-2.5"/>
    <n v="3"/>
    <x v="76"/>
    <s v="bnaulls2a@tiny.cc"/>
    <x v="1"/>
    <x v="3"/>
    <s v="M"/>
    <x v="2"/>
    <n v="33.464999999999996"/>
    <n v="100.39499999999998"/>
    <x v="3"/>
    <x v="0"/>
    <x v="0"/>
  </r>
  <r>
    <s v="XOQ-12405-419"/>
    <x v="74"/>
    <s v="91513-75657-PH"/>
    <s v="R-D-2.5"/>
    <n v="4"/>
    <x v="77"/>
    <s v=""/>
    <x v="0"/>
    <x v="0"/>
    <s v="D"/>
    <x v="2"/>
    <n v="20.584999999999997"/>
    <n v="82.339999999999989"/>
    <x v="0"/>
    <x v="2"/>
    <x v="0"/>
  </r>
  <r>
    <s v="HYF-10254-369"/>
    <x v="75"/>
    <s v="30373-66619-CB"/>
    <s v="L-L-0.5"/>
    <n v="1"/>
    <x v="78"/>
    <s v="zsherewood2c@apache.org"/>
    <x v="0"/>
    <x v="3"/>
    <s v="L"/>
    <x v="1"/>
    <n v="9.51"/>
    <n v="9.51"/>
    <x v="3"/>
    <x v="1"/>
    <x v="1"/>
  </r>
  <r>
    <s v="XXJ-47000-307"/>
    <x v="76"/>
    <s v="31582-23562-FM"/>
    <s v="A-L-2.5"/>
    <n v="3"/>
    <x v="79"/>
    <s v="jdufaire2d@fc2.com"/>
    <x v="0"/>
    <x v="2"/>
    <s v="L"/>
    <x v="2"/>
    <n v="29.784999999999997"/>
    <n v="89.35499999999999"/>
    <x v="2"/>
    <x v="1"/>
    <x v="1"/>
  </r>
  <r>
    <s v="XXJ-47000-307"/>
    <x v="76"/>
    <s v="31582-23562-FM"/>
    <s v="A-D-0.2"/>
    <n v="4"/>
    <x v="79"/>
    <s v="jdufaire2d@fc2.com"/>
    <x v="0"/>
    <x v="2"/>
    <s v="D"/>
    <x v="3"/>
    <n v="2.9849999999999999"/>
    <n v="11.94"/>
    <x v="2"/>
    <x v="2"/>
    <x v="1"/>
  </r>
  <r>
    <s v="ZDK-82166-357"/>
    <x v="77"/>
    <s v="81431-12577-VD"/>
    <s v="A-M-1"/>
    <n v="3"/>
    <x v="80"/>
    <s v="bkeaveney2f@netlog.com"/>
    <x v="0"/>
    <x v="2"/>
    <s v="M"/>
    <x v="0"/>
    <n v="11.25"/>
    <n v="33.75"/>
    <x v="2"/>
    <x v="0"/>
    <x v="1"/>
  </r>
  <r>
    <s v="IHN-19982-362"/>
    <x v="78"/>
    <s v="68894-91205-MP"/>
    <s v="R-L-1"/>
    <n v="3"/>
    <x v="81"/>
    <s v="egrise2g@cargocollective.com"/>
    <x v="0"/>
    <x v="0"/>
    <s v="L"/>
    <x v="0"/>
    <n v="11.95"/>
    <n v="35.849999999999994"/>
    <x v="0"/>
    <x v="1"/>
    <x v="1"/>
  </r>
  <r>
    <s v="VMT-10030-889"/>
    <x v="79"/>
    <s v="87602-55754-VN"/>
    <s v="A-L-1"/>
    <n v="6"/>
    <x v="82"/>
    <s v="tgottelier2h@vistaprint.com"/>
    <x v="0"/>
    <x v="2"/>
    <s v="L"/>
    <x v="0"/>
    <n v="12.95"/>
    <n v="77.699999999999989"/>
    <x v="2"/>
    <x v="1"/>
    <x v="1"/>
  </r>
  <r>
    <s v="NHL-11063-100"/>
    <x v="80"/>
    <s v="39181-35745-WH"/>
    <s v="A-L-1"/>
    <n v="4"/>
    <x v="83"/>
    <s v=""/>
    <x v="1"/>
    <x v="2"/>
    <s v="L"/>
    <x v="0"/>
    <n v="12.95"/>
    <n v="51.8"/>
    <x v="2"/>
    <x v="1"/>
    <x v="0"/>
  </r>
  <r>
    <s v="ROV-87448-086"/>
    <x v="81"/>
    <s v="30381-64762-NG"/>
    <s v="A-M-2.5"/>
    <n v="4"/>
    <x v="84"/>
    <s v="agreenhead2j@dailymail.co.uk"/>
    <x v="0"/>
    <x v="2"/>
    <s v="M"/>
    <x v="2"/>
    <n v="25.874999999999996"/>
    <n v="103.49999999999999"/>
    <x v="2"/>
    <x v="0"/>
    <x v="1"/>
  </r>
  <r>
    <s v="DGY-35773-612"/>
    <x v="82"/>
    <s v="17503-27693-ZH"/>
    <s v="E-L-1"/>
    <n v="3"/>
    <x v="85"/>
    <s v=""/>
    <x v="0"/>
    <x v="1"/>
    <s v="L"/>
    <x v="0"/>
    <n v="14.85"/>
    <n v="44.55"/>
    <x v="1"/>
    <x v="1"/>
    <x v="0"/>
  </r>
  <r>
    <s v="YWH-50638-556"/>
    <x v="83"/>
    <s v="89442-35633-HJ"/>
    <s v="E-L-0.5"/>
    <n v="4"/>
    <x v="86"/>
    <s v="elangcaster2l@spotify.com"/>
    <x v="2"/>
    <x v="1"/>
    <s v="L"/>
    <x v="1"/>
    <n v="8.91"/>
    <n v="35.64"/>
    <x v="1"/>
    <x v="1"/>
    <x v="0"/>
  </r>
  <r>
    <s v="ISL-11200-600"/>
    <x v="84"/>
    <s v="13654-85265-IL"/>
    <s v="A-D-0.2"/>
    <n v="6"/>
    <x v="87"/>
    <s v=""/>
    <x v="1"/>
    <x v="2"/>
    <s v="D"/>
    <x v="3"/>
    <n v="2.9849999999999999"/>
    <n v="17.91"/>
    <x v="2"/>
    <x v="2"/>
    <x v="0"/>
  </r>
  <r>
    <s v="LBZ-75997-047"/>
    <x v="85"/>
    <s v="40946-22090-FP"/>
    <s v="A-M-2.5"/>
    <n v="6"/>
    <x v="88"/>
    <s v="nmagauran2n@51.la"/>
    <x v="0"/>
    <x v="2"/>
    <s v="M"/>
    <x v="2"/>
    <n v="25.874999999999996"/>
    <n v="155.24999999999997"/>
    <x v="2"/>
    <x v="0"/>
    <x v="1"/>
  </r>
  <r>
    <s v="EUH-08089-954"/>
    <x v="86"/>
    <s v="29050-93691-TS"/>
    <s v="A-D-0.2"/>
    <n v="2"/>
    <x v="89"/>
    <s v="vkirdsch2o@google.fr"/>
    <x v="0"/>
    <x v="2"/>
    <s v="D"/>
    <x v="3"/>
    <n v="2.9849999999999999"/>
    <n v="5.97"/>
    <x v="2"/>
    <x v="2"/>
    <x v="1"/>
  </r>
  <r>
    <s v="BLD-12227-251"/>
    <x v="87"/>
    <s v="64395-74865-WF"/>
    <s v="A-M-0.5"/>
    <n v="2"/>
    <x v="90"/>
    <s v="iwhapple2p@com.com"/>
    <x v="0"/>
    <x v="2"/>
    <s v="M"/>
    <x v="1"/>
    <n v="6.75"/>
    <n v="13.5"/>
    <x v="2"/>
    <x v="0"/>
    <x v="1"/>
  </r>
  <r>
    <s v="OPY-30711-853"/>
    <x v="25"/>
    <s v="81861-66046-SU"/>
    <s v="A-D-0.2"/>
    <n v="1"/>
    <x v="91"/>
    <s v=""/>
    <x v="1"/>
    <x v="2"/>
    <s v="D"/>
    <x v="3"/>
    <n v="2.9849999999999999"/>
    <n v="2.9849999999999999"/>
    <x v="2"/>
    <x v="2"/>
    <x v="1"/>
  </r>
  <r>
    <s v="DBC-44122-300"/>
    <x v="88"/>
    <s v="13366-78506-KP"/>
    <s v="L-M-0.2"/>
    <n v="3"/>
    <x v="92"/>
    <s v=""/>
    <x v="0"/>
    <x v="3"/>
    <s v="M"/>
    <x v="3"/>
    <n v="4.3650000000000002"/>
    <n v="13.095000000000001"/>
    <x v="3"/>
    <x v="0"/>
    <x v="0"/>
  </r>
  <r>
    <s v="FJQ-60035-234"/>
    <x v="89"/>
    <s v="08847-29858-HN"/>
    <s v="A-L-0.2"/>
    <n v="2"/>
    <x v="93"/>
    <s v=""/>
    <x v="0"/>
    <x v="2"/>
    <s v="L"/>
    <x v="3"/>
    <n v="3.8849999999999998"/>
    <n v="7.77"/>
    <x v="2"/>
    <x v="1"/>
    <x v="0"/>
  </r>
  <r>
    <s v="HSF-66926-425"/>
    <x v="90"/>
    <s v="00539-42510-RY"/>
    <s v="L-D-2.5"/>
    <n v="5"/>
    <x v="94"/>
    <s v="nyoules2t@reference.com"/>
    <x v="1"/>
    <x v="3"/>
    <s v="D"/>
    <x v="2"/>
    <n v="29.784999999999997"/>
    <n v="148.92499999999998"/>
    <x v="3"/>
    <x v="2"/>
    <x v="0"/>
  </r>
  <r>
    <s v="LQG-41416-375"/>
    <x v="91"/>
    <s v="45190-08727-NV"/>
    <s v="L-D-1"/>
    <n v="3"/>
    <x v="95"/>
    <s v="daizikovitz2u@answers.com"/>
    <x v="1"/>
    <x v="3"/>
    <s v="D"/>
    <x v="0"/>
    <n v="12.95"/>
    <n v="38.849999999999994"/>
    <x v="3"/>
    <x v="2"/>
    <x v="0"/>
  </r>
  <r>
    <s v="VZO-97265-841"/>
    <x v="92"/>
    <s v="87049-37901-FU"/>
    <s v="R-M-0.2"/>
    <n v="4"/>
    <x v="96"/>
    <s v="brevel2v@fastcompany.com"/>
    <x v="0"/>
    <x v="0"/>
    <s v="M"/>
    <x v="3"/>
    <n v="2.9849999999999999"/>
    <n v="11.94"/>
    <x v="0"/>
    <x v="0"/>
    <x v="1"/>
  </r>
  <r>
    <s v="MOR-12987-399"/>
    <x v="93"/>
    <s v="34015-31593-JC"/>
    <s v="L-M-1"/>
    <n v="6"/>
    <x v="97"/>
    <s v="epriddis2w@nationalgeographic.com"/>
    <x v="0"/>
    <x v="3"/>
    <s v="M"/>
    <x v="0"/>
    <n v="14.55"/>
    <n v="87.300000000000011"/>
    <x v="3"/>
    <x v="0"/>
    <x v="1"/>
  </r>
  <r>
    <s v="UOA-23786-489"/>
    <x v="94"/>
    <s v="90305-50099-SV"/>
    <s v="A-M-0.5"/>
    <n v="6"/>
    <x v="98"/>
    <s v="qveel2x@jugem.jp"/>
    <x v="0"/>
    <x v="2"/>
    <s v="M"/>
    <x v="1"/>
    <n v="6.75"/>
    <n v="40.5"/>
    <x v="2"/>
    <x v="0"/>
    <x v="0"/>
  </r>
  <r>
    <s v="AJL-52941-018"/>
    <x v="95"/>
    <s v="55871-61935-MF"/>
    <s v="E-D-1"/>
    <n v="2"/>
    <x v="99"/>
    <s v="lconyers2y@twitter.com"/>
    <x v="0"/>
    <x v="1"/>
    <s v="D"/>
    <x v="0"/>
    <n v="12.15"/>
    <n v="24.3"/>
    <x v="1"/>
    <x v="2"/>
    <x v="1"/>
  </r>
  <r>
    <s v="XSZ-84273-421"/>
    <x v="96"/>
    <s v="15405-60469-TM"/>
    <s v="R-M-0.5"/>
    <n v="3"/>
    <x v="100"/>
    <s v="pwye2z@dagondesign.com"/>
    <x v="0"/>
    <x v="0"/>
    <s v="M"/>
    <x v="1"/>
    <n v="5.97"/>
    <n v="17.91"/>
    <x v="0"/>
    <x v="0"/>
    <x v="0"/>
  </r>
  <r>
    <s v="NUN-48214-216"/>
    <x v="97"/>
    <s v="06953-94794-FB"/>
    <s v="A-M-0.5"/>
    <n v="4"/>
    <x v="101"/>
    <s v=""/>
    <x v="0"/>
    <x v="2"/>
    <s v="M"/>
    <x v="1"/>
    <n v="6.75"/>
    <n v="27"/>
    <x v="2"/>
    <x v="0"/>
    <x v="1"/>
  </r>
  <r>
    <s v="AKV-93064-769"/>
    <x v="98"/>
    <s v="22305-40299-CY"/>
    <s v="L-D-0.5"/>
    <n v="1"/>
    <x v="102"/>
    <s v="tsheryn31@mtv.com"/>
    <x v="0"/>
    <x v="3"/>
    <s v="D"/>
    <x v="1"/>
    <n v="7.77"/>
    <n v="7.77"/>
    <x v="3"/>
    <x v="2"/>
    <x v="0"/>
  </r>
  <r>
    <s v="BRB-40903-533"/>
    <x v="99"/>
    <s v="09020-56774-GU"/>
    <s v="E-L-0.2"/>
    <n v="3"/>
    <x v="103"/>
    <s v="mredgrave32@cargocollective.com"/>
    <x v="0"/>
    <x v="1"/>
    <s v="L"/>
    <x v="3"/>
    <n v="4.4550000000000001"/>
    <n v="13.365"/>
    <x v="1"/>
    <x v="1"/>
    <x v="0"/>
  </r>
  <r>
    <s v="GPR-19973-483"/>
    <x v="100"/>
    <s v="92926-08470-YS"/>
    <s v="R-D-0.5"/>
    <n v="5"/>
    <x v="104"/>
    <s v="bfominov33@yale.edu"/>
    <x v="0"/>
    <x v="0"/>
    <s v="D"/>
    <x v="1"/>
    <n v="5.3699999999999992"/>
    <n v="26.849999999999994"/>
    <x v="0"/>
    <x v="2"/>
    <x v="1"/>
  </r>
  <r>
    <s v="XIY-43041-882"/>
    <x v="101"/>
    <s v="07250-63194-JO"/>
    <s v="A-M-1"/>
    <n v="1"/>
    <x v="105"/>
    <s v="scritchlow34@un.org"/>
    <x v="0"/>
    <x v="2"/>
    <s v="M"/>
    <x v="0"/>
    <n v="11.25"/>
    <n v="11.25"/>
    <x v="2"/>
    <x v="0"/>
    <x v="1"/>
  </r>
  <r>
    <s v="YGY-98425-969"/>
    <x v="102"/>
    <s v="63787-96257-TQ"/>
    <s v="L-M-1"/>
    <n v="1"/>
    <x v="106"/>
    <s v="msteptow35@earthlink.net"/>
    <x v="1"/>
    <x v="3"/>
    <s v="M"/>
    <x v="0"/>
    <n v="14.55"/>
    <n v="14.55"/>
    <x v="3"/>
    <x v="0"/>
    <x v="1"/>
  </r>
  <r>
    <s v="MSB-08397-648"/>
    <x v="103"/>
    <s v="49530-25460-RW"/>
    <s v="R-L-0.2"/>
    <n v="4"/>
    <x v="107"/>
    <s v=""/>
    <x v="0"/>
    <x v="0"/>
    <s v="L"/>
    <x v="3"/>
    <n v="3.5849999999999995"/>
    <n v="14.339999999999998"/>
    <x v="0"/>
    <x v="1"/>
    <x v="1"/>
  </r>
  <r>
    <s v="WDR-06028-345"/>
    <x v="104"/>
    <s v="66508-21373-OQ"/>
    <s v="L-L-1"/>
    <n v="1"/>
    <x v="108"/>
    <s v="imulliner37@pinterest.com"/>
    <x v="2"/>
    <x v="3"/>
    <s v="L"/>
    <x v="0"/>
    <n v="15.85"/>
    <n v="15.85"/>
    <x v="3"/>
    <x v="1"/>
    <x v="1"/>
  </r>
  <r>
    <s v="MXM-42948-061"/>
    <x v="105"/>
    <s v="20203-03950-FY"/>
    <s v="L-L-0.2"/>
    <n v="4"/>
    <x v="109"/>
    <s v="gstandley38@dion.ne.jp"/>
    <x v="1"/>
    <x v="3"/>
    <s v="L"/>
    <x v="3"/>
    <n v="4.7549999999999999"/>
    <n v="19.02"/>
    <x v="3"/>
    <x v="1"/>
    <x v="0"/>
  </r>
  <r>
    <s v="MGQ-98961-173"/>
    <x v="11"/>
    <s v="83895-90735-XH"/>
    <s v="L-L-0.5"/>
    <n v="4"/>
    <x v="110"/>
    <s v="bdrage39@youku.com"/>
    <x v="0"/>
    <x v="3"/>
    <s v="L"/>
    <x v="1"/>
    <n v="9.51"/>
    <n v="38.04"/>
    <x v="3"/>
    <x v="1"/>
    <x v="1"/>
  </r>
  <r>
    <s v="RFH-64349-897"/>
    <x v="106"/>
    <s v="61954-61462-RJ"/>
    <s v="E-D-0.5"/>
    <n v="3"/>
    <x v="111"/>
    <s v="myallop3a@fema.gov"/>
    <x v="0"/>
    <x v="1"/>
    <s v="D"/>
    <x v="1"/>
    <n v="7.29"/>
    <n v="21.87"/>
    <x v="1"/>
    <x v="2"/>
    <x v="0"/>
  </r>
  <r>
    <s v="TKL-20738-660"/>
    <x v="107"/>
    <s v="47939-53158-LS"/>
    <s v="E-M-0.2"/>
    <n v="1"/>
    <x v="112"/>
    <s v="cswitsur3b@chronoengine.com"/>
    <x v="0"/>
    <x v="1"/>
    <s v="M"/>
    <x v="3"/>
    <n v="4.125"/>
    <n v="4.125"/>
    <x v="1"/>
    <x v="0"/>
    <x v="1"/>
  </r>
  <r>
    <s v="TKL-20738-660"/>
    <x v="107"/>
    <s v="47939-53158-LS"/>
    <s v="A-L-0.2"/>
    <n v="1"/>
    <x v="112"/>
    <s v="cswitsur3b@chronoengine.com"/>
    <x v="0"/>
    <x v="2"/>
    <s v="L"/>
    <x v="3"/>
    <n v="3.8849999999999998"/>
    <n v="3.8849999999999998"/>
    <x v="2"/>
    <x v="1"/>
    <x v="1"/>
  </r>
  <r>
    <s v="TKL-20738-660"/>
    <x v="107"/>
    <s v="47939-53158-LS"/>
    <s v="E-M-1"/>
    <n v="5"/>
    <x v="112"/>
    <s v="cswitsur3b@chronoengine.com"/>
    <x v="0"/>
    <x v="1"/>
    <s v="M"/>
    <x v="0"/>
    <n v="13.75"/>
    <n v="68.75"/>
    <x v="1"/>
    <x v="0"/>
    <x v="1"/>
  </r>
  <r>
    <s v="GOW-03198-575"/>
    <x v="108"/>
    <s v="61513-27752-FA"/>
    <s v="A-D-0.5"/>
    <n v="4"/>
    <x v="113"/>
    <s v="mludwell3e@blogger.com"/>
    <x v="0"/>
    <x v="2"/>
    <s v="D"/>
    <x v="1"/>
    <n v="5.97"/>
    <n v="23.88"/>
    <x v="2"/>
    <x v="2"/>
    <x v="0"/>
  </r>
  <r>
    <s v="QJB-90477-635"/>
    <x v="109"/>
    <s v="89714-19856-WX"/>
    <s v="L-L-2.5"/>
    <n v="4"/>
    <x v="114"/>
    <s v="dbeauchamp3f@usda.gov"/>
    <x v="0"/>
    <x v="3"/>
    <s v="L"/>
    <x v="2"/>
    <n v="36.454999999999998"/>
    <n v="145.82"/>
    <x v="3"/>
    <x v="1"/>
    <x v="1"/>
  </r>
  <r>
    <s v="MWP-46239-785"/>
    <x v="110"/>
    <s v="87979-56781-YV"/>
    <s v="L-M-0.2"/>
    <n v="5"/>
    <x v="115"/>
    <s v="srodliff3g@ted.com"/>
    <x v="0"/>
    <x v="3"/>
    <s v="M"/>
    <x v="3"/>
    <n v="4.3650000000000002"/>
    <n v="21.825000000000003"/>
    <x v="3"/>
    <x v="0"/>
    <x v="0"/>
  </r>
  <r>
    <s v="QDV-03406-248"/>
    <x v="111"/>
    <s v="74126-88836-KA"/>
    <s v="L-M-0.5"/>
    <n v="3"/>
    <x v="116"/>
    <s v="swoodham3h@businesswire.com"/>
    <x v="1"/>
    <x v="3"/>
    <s v="M"/>
    <x v="1"/>
    <n v="8.73"/>
    <n v="26.19"/>
    <x v="3"/>
    <x v="0"/>
    <x v="0"/>
  </r>
  <r>
    <s v="GPH-40635-105"/>
    <x v="112"/>
    <s v="37397-05992-VO"/>
    <s v="A-M-1"/>
    <n v="1"/>
    <x v="117"/>
    <s v="hsynnot3i@about.com"/>
    <x v="0"/>
    <x v="2"/>
    <s v="M"/>
    <x v="0"/>
    <n v="11.25"/>
    <n v="11.25"/>
    <x v="2"/>
    <x v="0"/>
    <x v="1"/>
  </r>
  <r>
    <s v="JOM-80930-071"/>
    <x v="113"/>
    <s v="54904-18397-UD"/>
    <s v="L-D-1"/>
    <n v="6"/>
    <x v="118"/>
    <s v="rlepere3j@shop-pro.jp"/>
    <x v="1"/>
    <x v="3"/>
    <s v="D"/>
    <x v="0"/>
    <n v="12.95"/>
    <n v="77.699999999999989"/>
    <x v="3"/>
    <x v="2"/>
    <x v="1"/>
  </r>
  <r>
    <s v="OIL-26493-755"/>
    <x v="114"/>
    <s v="19017-95853-EK"/>
    <s v="A-M-0.5"/>
    <n v="1"/>
    <x v="119"/>
    <s v="twoofinden3k@businesswire.com"/>
    <x v="0"/>
    <x v="2"/>
    <s v="M"/>
    <x v="1"/>
    <n v="6.75"/>
    <n v="6.75"/>
    <x v="2"/>
    <x v="0"/>
    <x v="1"/>
  </r>
  <r>
    <s v="CYV-13426-645"/>
    <x v="115"/>
    <s v="88593-59934-VU"/>
    <s v="E-D-1"/>
    <n v="1"/>
    <x v="120"/>
    <s v="edacca3l@google.pl"/>
    <x v="0"/>
    <x v="1"/>
    <s v="D"/>
    <x v="0"/>
    <n v="12.15"/>
    <n v="12.15"/>
    <x v="1"/>
    <x v="2"/>
    <x v="0"/>
  </r>
  <r>
    <s v="WRP-39846-614"/>
    <x v="49"/>
    <s v="47493-68564-YM"/>
    <s v="A-L-2.5"/>
    <n v="5"/>
    <x v="121"/>
    <s v=""/>
    <x v="1"/>
    <x v="2"/>
    <s v="L"/>
    <x v="2"/>
    <n v="29.784999999999997"/>
    <n v="148.92499999999998"/>
    <x v="2"/>
    <x v="1"/>
    <x v="0"/>
  </r>
  <r>
    <s v="VDZ-76673-968"/>
    <x v="116"/>
    <s v="82246-82543-DW"/>
    <s v="E-D-0.5"/>
    <n v="2"/>
    <x v="122"/>
    <s v="bhindsberg3n@blogs.com"/>
    <x v="0"/>
    <x v="1"/>
    <s v="D"/>
    <x v="1"/>
    <n v="7.29"/>
    <n v="14.58"/>
    <x v="1"/>
    <x v="2"/>
    <x v="0"/>
  </r>
  <r>
    <s v="VTV-03546-175"/>
    <x v="117"/>
    <s v="03384-62101-IY"/>
    <s v="A-L-2.5"/>
    <n v="5"/>
    <x v="123"/>
    <s v="orobins3o@salon.com"/>
    <x v="0"/>
    <x v="2"/>
    <s v="L"/>
    <x v="2"/>
    <n v="29.784999999999997"/>
    <n v="148.92499999999998"/>
    <x v="2"/>
    <x v="1"/>
    <x v="0"/>
  </r>
  <r>
    <s v="GHR-72274-715"/>
    <x v="118"/>
    <s v="86881-41559-OR"/>
    <s v="L-D-1"/>
    <n v="1"/>
    <x v="124"/>
    <s v="osyseland3p@independent.co.uk"/>
    <x v="0"/>
    <x v="3"/>
    <s v="D"/>
    <x v="0"/>
    <n v="12.95"/>
    <n v="12.95"/>
    <x v="3"/>
    <x v="2"/>
    <x v="1"/>
  </r>
  <r>
    <s v="ZGK-97262-313"/>
    <x v="119"/>
    <s v="02536-18494-AQ"/>
    <s v="E-M-2.5"/>
    <n v="3"/>
    <x v="125"/>
    <s v=""/>
    <x v="0"/>
    <x v="1"/>
    <s v="M"/>
    <x v="2"/>
    <n v="31.624999999999996"/>
    <n v="94.874999999999986"/>
    <x v="1"/>
    <x v="0"/>
    <x v="0"/>
  </r>
  <r>
    <s v="ZFS-30776-804"/>
    <x v="120"/>
    <s v="58638-01029-CB"/>
    <s v="A-L-0.5"/>
    <n v="5"/>
    <x v="126"/>
    <s v="bmcamish2e@tripadvisor.com"/>
    <x v="0"/>
    <x v="2"/>
    <s v="L"/>
    <x v="1"/>
    <n v="7.77"/>
    <n v="38.849999999999994"/>
    <x v="2"/>
    <x v="1"/>
    <x v="0"/>
  </r>
  <r>
    <s v="QUU-91729-492"/>
    <x v="121"/>
    <s v="90312-11148-LA"/>
    <s v="A-D-0.2"/>
    <n v="4"/>
    <x v="127"/>
    <s v="lkeenleyside3s@topsy.com"/>
    <x v="0"/>
    <x v="2"/>
    <s v="D"/>
    <x v="3"/>
    <n v="2.9849999999999999"/>
    <n v="11.94"/>
    <x v="2"/>
    <x v="2"/>
    <x v="1"/>
  </r>
  <r>
    <s v="PVI-72795-960"/>
    <x v="122"/>
    <s v="68239-74809-TF"/>
    <s v="E-L-2.5"/>
    <n v="3"/>
    <x v="128"/>
    <s v=""/>
    <x v="1"/>
    <x v="1"/>
    <s v="L"/>
    <x v="2"/>
    <n v="34.154999999999994"/>
    <n v="102.46499999999997"/>
    <x v="1"/>
    <x v="1"/>
    <x v="1"/>
  </r>
  <r>
    <s v="PPP-78935-365"/>
    <x v="123"/>
    <s v="91074-60023-IP"/>
    <s v="E-D-1"/>
    <n v="4"/>
    <x v="129"/>
    <s v=""/>
    <x v="0"/>
    <x v="1"/>
    <s v="D"/>
    <x v="0"/>
    <n v="12.15"/>
    <n v="48.6"/>
    <x v="1"/>
    <x v="2"/>
    <x v="1"/>
  </r>
  <r>
    <s v="JUO-34131-517"/>
    <x v="124"/>
    <s v="07972-83748-JI"/>
    <s v="L-D-1"/>
    <n v="6"/>
    <x v="130"/>
    <s v=""/>
    <x v="0"/>
    <x v="3"/>
    <s v="D"/>
    <x v="0"/>
    <n v="12.95"/>
    <n v="77.699999999999989"/>
    <x v="3"/>
    <x v="2"/>
    <x v="0"/>
  </r>
  <r>
    <s v="ZJE-89333-489"/>
    <x v="125"/>
    <s v="08694-57330-XR"/>
    <s v="L-D-2.5"/>
    <n v="1"/>
    <x v="131"/>
    <s v="vkundt3w@bigcartel.com"/>
    <x v="1"/>
    <x v="3"/>
    <s v="D"/>
    <x v="2"/>
    <n v="29.784999999999997"/>
    <n v="29.784999999999997"/>
    <x v="3"/>
    <x v="2"/>
    <x v="0"/>
  </r>
  <r>
    <s v="LOO-35324-159"/>
    <x v="126"/>
    <s v="68412-11126-YJ"/>
    <s v="A-L-0.2"/>
    <n v="4"/>
    <x v="132"/>
    <s v="bbett3x@google.de"/>
    <x v="0"/>
    <x v="2"/>
    <s v="L"/>
    <x v="3"/>
    <n v="3.8849999999999998"/>
    <n v="15.54"/>
    <x v="2"/>
    <x v="1"/>
    <x v="0"/>
  </r>
  <r>
    <s v="JBQ-93412-846"/>
    <x v="127"/>
    <s v="69037-66822-DW"/>
    <s v="E-L-2.5"/>
    <n v="4"/>
    <x v="133"/>
    <s v=""/>
    <x v="1"/>
    <x v="1"/>
    <s v="L"/>
    <x v="2"/>
    <n v="34.154999999999994"/>
    <n v="136.61999999999998"/>
    <x v="1"/>
    <x v="1"/>
    <x v="0"/>
  </r>
  <r>
    <s v="EHX-66333-637"/>
    <x v="128"/>
    <s v="01297-94364-XH"/>
    <s v="L-M-0.5"/>
    <n v="2"/>
    <x v="134"/>
    <s v="dstaite3z@scientificamerican.com"/>
    <x v="0"/>
    <x v="3"/>
    <s v="M"/>
    <x v="1"/>
    <n v="8.73"/>
    <n v="17.46"/>
    <x v="3"/>
    <x v="0"/>
    <x v="1"/>
  </r>
  <r>
    <s v="WXG-25759-236"/>
    <x v="103"/>
    <s v="39919-06540-ZI"/>
    <s v="E-L-2.5"/>
    <n v="2"/>
    <x v="135"/>
    <s v="wkeyse40@apple.com"/>
    <x v="0"/>
    <x v="1"/>
    <s v="L"/>
    <x v="2"/>
    <n v="34.154999999999994"/>
    <n v="68.309999999999988"/>
    <x v="1"/>
    <x v="1"/>
    <x v="0"/>
  </r>
  <r>
    <s v="QNA-31113-984"/>
    <x v="129"/>
    <s v="60512-78550-WS"/>
    <s v="L-M-0.2"/>
    <n v="4"/>
    <x v="136"/>
    <s v="oclausenthue41@marriott.com"/>
    <x v="0"/>
    <x v="3"/>
    <s v="M"/>
    <x v="3"/>
    <n v="4.3650000000000002"/>
    <n v="17.46"/>
    <x v="3"/>
    <x v="0"/>
    <x v="1"/>
  </r>
  <r>
    <s v="ZWI-52029-159"/>
    <x v="130"/>
    <s v="40172-12000-AU"/>
    <s v="L-M-1"/>
    <n v="3"/>
    <x v="137"/>
    <s v="lfrancisco42@fema.gov"/>
    <x v="0"/>
    <x v="3"/>
    <s v="M"/>
    <x v="0"/>
    <n v="14.55"/>
    <n v="43.650000000000006"/>
    <x v="3"/>
    <x v="0"/>
    <x v="1"/>
  </r>
  <r>
    <s v="ZWI-52029-159"/>
    <x v="130"/>
    <s v="40172-12000-AU"/>
    <s v="E-M-1"/>
    <n v="2"/>
    <x v="137"/>
    <s v="lfrancisco42@fema.gov"/>
    <x v="0"/>
    <x v="1"/>
    <s v="M"/>
    <x v="0"/>
    <n v="13.75"/>
    <n v="27.5"/>
    <x v="1"/>
    <x v="0"/>
    <x v="1"/>
  </r>
  <r>
    <s v="DFS-49954-707"/>
    <x v="131"/>
    <s v="39019-13649-CL"/>
    <s v="E-D-0.2"/>
    <n v="5"/>
    <x v="138"/>
    <s v="gskingle44@clickbank.net"/>
    <x v="0"/>
    <x v="1"/>
    <s v="D"/>
    <x v="3"/>
    <n v="3.645"/>
    <n v="18.225000000000001"/>
    <x v="1"/>
    <x v="2"/>
    <x v="0"/>
  </r>
  <r>
    <s v="VYP-89830-878"/>
    <x v="132"/>
    <s v="12715-05198-QU"/>
    <s v="A-M-2.5"/>
    <n v="2"/>
    <x v="139"/>
    <s v=""/>
    <x v="0"/>
    <x v="2"/>
    <s v="M"/>
    <x v="2"/>
    <n v="25.874999999999996"/>
    <n v="51.749999999999993"/>
    <x v="2"/>
    <x v="0"/>
    <x v="0"/>
  </r>
  <r>
    <s v="AMT-40418-362"/>
    <x v="133"/>
    <s v="04513-76520-QO"/>
    <s v="L-D-1"/>
    <n v="1"/>
    <x v="140"/>
    <s v="jbalsillie46@princeton.edu"/>
    <x v="0"/>
    <x v="3"/>
    <s v="D"/>
    <x v="0"/>
    <n v="12.95"/>
    <n v="12.95"/>
    <x v="3"/>
    <x v="2"/>
    <x v="0"/>
  </r>
  <r>
    <s v="NFQ-23241-793"/>
    <x v="134"/>
    <s v="88446-59251-SQ"/>
    <s v="A-M-1"/>
    <n v="3"/>
    <x v="141"/>
    <s v=""/>
    <x v="0"/>
    <x v="2"/>
    <s v="M"/>
    <x v="0"/>
    <n v="11.25"/>
    <n v="33.75"/>
    <x v="2"/>
    <x v="0"/>
    <x v="0"/>
  </r>
  <r>
    <s v="JQK-64922-985"/>
    <x v="113"/>
    <s v="23779-10274-KN"/>
    <s v="R-M-2.5"/>
    <n v="3"/>
    <x v="142"/>
    <s v="bleffek48@ning.com"/>
    <x v="0"/>
    <x v="0"/>
    <s v="M"/>
    <x v="2"/>
    <n v="22.884999999999998"/>
    <n v="68.655000000000001"/>
    <x v="0"/>
    <x v="0"/>
    <x v="0"/>
  </r>
  <r>
    <s v="YET-17732-678"/>
    <x v="135"/>
    <s v="57235-92842-DK"/>
    <s v="R-D-0.2"/>
    <n v="1"/>
    <x v="143"/>
    <s v=""/>
    <x v="0"/>
    <x v="0"/>
    <s v="D"/>
    <x v="3"/>
    <n v="2.6849999999999996"/>
    <n v="2.6849999999999996"/>
    <x v="0"/>
    <x v="2"/>
    <x v="1"/>
  </r>
  <r>
    <s v="NKW-24945-846"/>
    <x v="35"/>
    <s v="75977-30364-AY"/>
    <s v="A-D-2.5"/>
    <n v="5"/>
    <x v="144"/>
    <s v="jpray4a@youtube.com"/>
    <x v="0"/>
    <x v="2"/>
    <s v="D"/>
    <x v="2"/>
    <n v="22.884999999999998"/>
    <n v="114.42499999999998"/>
    <x v="2"/>
    <x v="2"/>
    <x v="1"/>
  </r>
  <r>
    <s v="VKA-82720-513"/>
    <x v="136"/>
    <s v="12299-30914-NG"/>
    <s v="A-M-2.5"/>
    <n v="6"/>
    <x v="145"/>
    <s v="gholborn4b@ow.ly"/>
    <x v="0"/>
    <x v="2"/>
    <s v="M"/>
    <x v="2"/>
    <n v="25.874999999999996"/>
    <n v="155.24999999999997"/>
    <x v="2"/>
    <x v="0"/>
    <x v="0"/>
  </r>
  <r>
    <s v="THA-60599-417"/>
    <x v="137"/>
    <s v="59971-35626-YJ"/>
    <s v="A-M-2.5"/>
    <n v="3"/>
    <x v="146"/>
    <s v="fkeinrat4c@dailymail.co.uk"/>
    <x v="0"/>
    <x v="2"/>
    <s v="M"/>
    <x v="2"/>
    <n v="25.874999999999996"/>
    <n v="77.624999999999986"/>
    <x v="2"/>
    <x v="0"/>
    <x v="0"/>
  </r>
  <r>
    <s v="MEK-39769-035"/>
    <x v="138"/>
    <s v="15380-76513-PS"/>
    <s v="R-D-2.5"/>
    <n v="3"/>
    <x v="147"/>
    <s v="pyea4d@aol.com"/>
    <x v="1"/>
    <x v="0"/>
    <s v="D"/>
    <x v="2"/>
    <n v="20.584999999999997"/>
    <n v="61.754999999999995"/>
    <x v="0"/>
    <x v="2"/>
    <x v="1"/>
  </r>
  <r>
    <s v="JAF-18294-750"/>
    <x v="139"/>
    <s v="73564-98204-EY"/>
    <s v="R-D-2.5"/>
    <n v="6"/>
    <x v="148"/>
    <s v=""/>
    <x v="0"/>
    <x v="0"/>
    <s v="D"/>
    <x v="2"/>
    <n v="20.584999999999997"/>
    <n v="123.50999999999999"/>
    <x v="0"/>
    <x v="2"/>
    <x v="0"/>
  </r>
  <r>
    <s v="TME-59627-221"/>
    <x v="140"/>
    <s v="72282-40594-RX"/>
    <s v="L-L-2.5"/>
    <n v="6"/>
    <x v="149"/>
    <s v=""/>
    <x v="0"/>
    <x v="3"/>
    <s v="L"/>
    <x v="2"/>
    <n v="36.454999999999998"/>
    <n v="218.73"/>
    <x v="3"/>
    <x v="1"/>
    <x v="1"/>
  </r>
  <r>
    <s v="UDG-65353-824"/>
    <x v="141"/>
    <s v="17514-94165-RJ"/>
    <s v="E-M-0.5"/>
    <n v="4"/>
    <x v="150"/>
    <s v="kswede4g@addthis.com"/>
    <x v="0"/>
    <x v="1"/>
    <s v="M"/>
    <x v="1"/>
    <n v="8.25"/>
    <n v="33"/>
    <x v="1"/>
    <x v="0"/>
    <x v="1"/>
  </r>
  <r>
    <s v="ENQ-42923-176"/>
    <x v="142"/>
    <s v="56248-75861-JX"/>
    <s v="A-L-0.5"/>
    <n v="3"/>
    <x v="151"/>
    <s v="lrubrow4h@microsoft.com"/>
    <x v="0"/>
    <x v="2"/>
    <s v="L"/>
    <x v="1"/>
    <n v="7.77"/>
    <n v="23.31"/>
    <x v="2"/>
    <x v="1"/>
    <x v="1"/>
  </r>
  <r>
    <s v="CBT-55781-720"/>
    <x v="143"/>
    <s v="97855-54761-IS"/>
    <s v="E-D-0.5"/>
    <n v="3"/>
    <x v="152"/>
    <s v="dtift4i@netvibes.com"/>
    <x v="0"/>
    <x v="1"/>
    <s v="D"/>
    <x v="1"/>
    <n v="7.29"/>
    <n v="21.87"/>
    <x v="1"/>
    <x v="2"/>
    <x v="0"/>
  </r>
  <r>
    <s v="NEU-86533-016"/>
    <x v="144"/>
    <s v="96544-91644-IT"/>
    <s v="R-D-0.2"/>
    <n v="6"/>
    <x v="153"/>
    <s v="gschonfeld4j@oracle.com"/>
    <x v="0"/>
    <x v="0"/>
    <s v="D"/>
    <x v="3"/>
    <n v="2.6849999999999996"/>
    <n v="16.11"/>
    <x v="0"/>
    <x v="2"/>
    <x v="1"/>
  </r>
  <r>
    <s v="BYU-58154-603"/>
    <x v="145"/>
    <s v="51971-70393-QM"/>
    <s v="E-D-0.5"/>
    <n v="4"/>
    <x v="154"/>
    <s v="cfeye4k@google.co.jp"/>
    <x v="1"/>
    <x v="1"/>
    <s v="D"/>
    <x v="1"/>
    <n v="7.29"/>
    <n v="29.16"/>
    <x v="1"/>
    <x v="2"/>
    <x v="1"/>
  </r>
  <r>
    <s v="EHJ-05910-257"/>
    <x v="146"/>
    <s v="06812-11924-IK"/>
    <s v="R-D-1"/>
    <n v="6"/>
    <x v="155"/>
    <s v=""/>
    <x v="0"/>
    <x v="0"/>
    <s v="D"/>
    <x v="0"/>
    <n v="8.9499999999999993"/>
    <n v="53.699999999999996"/>
    <x v="0"/>
    <x v="2"/>
    <x v="0"/>
  </r>
  <r>
    <s v="EIL-44855-309"/>
    <x v="147"/>
    <s v="59741-90220-OW"/>
    <s v="R-D-0.5"/>
    <n v="5"/>
    <x v="156"/>
    <s v=""/>
    <x v="0"/>
    <x v="0"/>
    <s v="D"/>
    <x v="1"/>
    <n v="5.3699999999999992"/>
    <n v="26.849999999999994"/>
    <x v="0"/>
    <x v="2"/>
    <x v="0"/>
  </r>
  <r>
    <s v="HCA-87224-420"/>
    <x v="148"/>
    <s v="62682-27930-PD"/>
    <s v="E-M-0.5"/>
    <n v="5"/>
    <x v="157"/>
    <s v="tfero4n@comsenz.com"/>
    <x v="0"/>
    <x v="1"/>
    <s v="M"/>
    <x v="1"/>
    <n v="8.25"/>
    <n v="41.25"/>
    <x v="1"/>
    <x v="0"/>
    <x v="0"/>
  </r>
  <r>
    <s v="ABO-29054-365"/>
    <x v="149"/>
    <s v="00256-19905-YG"/>
    <s v="A-M-0.5"/>
    <n v="6"/>
    <x v="158"/>
    <s v=""/>
    <x v="1"/>
    <x v="2"/>
    <s v="M"/>
    <x v="1"/>
    <n v="6.75"/>
    <n v="40.5"/>
    <x v="2"/>
    <x v="0"/>
    <x v="1"/>
  </r>
  <r>
    <s v="TKN-58485-031"/>
    <x v="150"/>
    <s v="38890-22576-UI"/>
    <s v="R-D-1"/>
    <n v="2"/>
    <x v="159"/>
    <s v="fdauney4p@sphinn.com"/>
    <x v="1"/>
    <x v="0"/>
    <s v="D"/>
    <x v="0"/>
    <n v="8.9499999999999993"/>
    <n v="17.899999999999999"/>
    <x v="0"/>
    <x v="2"/>
    <x v="1"/>
  </r>
  <r>
    <s v="RCK-04069-371"/>
    <x v="151"/>
    <s v="94573-61802-PH"/>
    <s v="E-L-2.5"/>
    <n v="2"/>
    <x v="160"/>
    <s v="searley4q@youku.com"/>
    <x v="2"/>
    <x v="1"/>
    <s v="L"/>
    <x v="2"/>
    <n v="34.154999999999994"/>
    <n v="68.309999999999988"/>
    <x v="1"/>
    <x v="1"/>
    <x v="1"/>
  </r>
  <r>
    <s v="IRJ-67095-738"/>
    <x v="13"/>
    <s v="86447-02699-UT"/>
    <s v="E-M-2.5"/>
    <n v="2"/>
    <x v="161"/>
    <s v="mchamberlayne4r@bigcartel.com"/>
    <x v="0"/>
    <x v="1"/>
    <s v="M"/>
    <x v="2"/>
    <n v="31.624999999999996"/>
    <n v="63.249999999999993"/>
    <x v="1"/>
    <x v="0"/>
    <x v="0"/>
  </r>
  <r>
    <s v="VEA-31961-977"/>
    <x v="79"/>
    <s v="51432-27169-KN"/>
    <s v="E-D-0.5"/>
    <n v="3"/>
    <x v="162"/>
    <s v="bflaherty4s@moonfruit.com"/>
    <x v="1"/>
    <x v="1"/>
    <s v="D"/>
    <x v="1"/>
    <n v="7.29"/>
    <n v="21.87"/>
    <x v="1"/>
    <x v="2"/>
    <x v="1"/>
  </r>
  <r>
    <s v="BAF-42286-205"/>
    <x v="152"/>
    <s v="43074-00987-PB"/>
    <s v="R-M-2.5"/>
    <n v="4"/>
    <x v="163"/>
    <s v="ocolbeck4t@sina.com.cn"/>
    <x v="0"/>
    <x v="0"/>
    <s v="M"/>
    <x v="2"/>
    <n v="22.884999999999998"/>
    <n v="91.539999999999992"/>
    <x v="0"/>
    <x v="0"/>
    <x v="1"/>
  </r>
  <r>
    <s v="WOR-52762-511"/>
    <x v="153"/>
    <s v="04739-85772-QT"/>
    <s v="E-L-2.5"/>
    <n v="6"/>
    <x v="164"/>
    <s v=""/>
    <x v="0"/>
    <x v="1"/>
    <s v="L"/>
    <x v="2"/>
    <n v="34.154999999999994"/>
    <n v="204.92999999999995"/>
    <x v="1"/>
    <x v="1"/>
    <x v="0"/>
  </r>
  <r>
    <s v="ZWK-03995-815"/>
    <x v="154"/>
    <s v="28279-78469-YW"/>
    <s v="E-M-2.5"/>
    <n v="2"/>
    <x v="165"/>
    <s v="ehobbing4v@nsw.gov.au"/>
    <x v="0"/>
    <x v="1"/>
    <s v="M"/>
    <x v="2"/>
    <n v="31.624999999999996"/>
    <n v="63.249999999999993"/>
    <x v="1"/>
    <x v="0"/>
    <x v="0"/>
  </r>
  <r>
    <s v="CKF-43291-846"/>
    <x v="155"/>
    <s v="91829-99544-DS"/>
    <s v="E-L-2.5"/>
    <n v="1"/>
    <x v="166"/>
    <s v="othynne4w@auda.org.au"/>
    <x v="0"/>
    <x v="1"/>
    <s v="L"/>
    <x v="2"/>
    <n v="34.154999999999994"/>
    <n v="34.154999999999994"/>
    <x v="1"/>
    <x v="1"/>
    <x v="0"/>
  </r>
  <r>
    <s v="RMW-74160-339"/>
    <x v="156"/>
    <s v="38978-59582-JP"/>
    <s v="R-L-2.5"/>
    <n v="4"/>
    <x v="167"/>
    <s v="eheining4x@flickr.com"/>
    <x v="0"/>
    <x v="0"/>
    <s v="L"/>
    <x v="2"/>
    <n v="27.484999999999996"/>
    <n v="109.93999999999998"/>
    <x v="0"/>
    <x v="1"/>
    <x v="0"/>
  </r>
  <r>
    <s v="FMT-94584-786"/>
    <x v="22"/>
    <s v="86504-96610-BH"/>
    <s v="A-L-1"/>
    <n v="2"/>
    <x v="168"/>
    <s v="kmelloi4y@imdb.com"/>
    <x v="0"/>
    <x v="2"/>
    <s v="L"/>
    <x v="0"/>
    <n v="12.95"/>
    <n v="25.9"/>
    <x v="2"/>
    <x v="1"/>
    <x v="1"/>
  </r>
  <r>
    <s v="NWT-78222-575"/>
    <x v="157"/>
    <s v="75986-98864-EZ"/>
    <s v="A-D-0.2"/>
    <n v="1"/>
    <x v="169"/>
    <s v=""/>
    <x v="1"/>
    <x v="2"/>
    <s v="D"/>
    <x v="3"/>
    <n v="2.9849999999999999"/>
    <n v="2.9849999999999999"/>
    <x v="2"/>
    <x v="2"/>
    <x v="1"/>
  </r>
  <r>
    <s v="EOI-02511-919"/>
    <x v="158"/>
    <s v="66776-88682-RG"/>
    <s v="E-L-0.2"/>
    <n v="5"/>
    <x v="170"/>
    <s v="amussen50@51.la"/>
    <x v="0"/>
    <x v="1"/>
    <s v="L"/>
    <x v="3"/>
    <n v="4.4550000000000001"/>
    <n v="22.274999999999999"/>
    <x v="1"/>
    <x v="1"/>
    <x v="1"/>
  </r>
  <r>
    <s v="EOI-02511-919"/>
    <x v="158"/>
    <s v="66776-88682-RG"/>
    <s v="A-D-0.5"/>
    <n v="5"/>
    <x v="170"/>
    <s v="amussen50@51.la"/>
    <x v="0"/>
    <x v="2"/>
    <s v="D"/>
    <x v="1"/>
    <n v="5.97"/>
    <n v="29.849999999999998"/>
    <x v="2"/>
    <x v="2"/>
    <x v="1"/>
  </r>
  <r>
    <s v="UCT-03935-589"/>
    <x v="78"/>
    <s v="85851-78384-DM"/>
    <s v="R-D-0.5"/>
    <n v="6"/>
    <x v="171"/>
    <s v="amundford52@nbcnews.com"/>
    <x v="0"/>
    <x v="0"/>
    <s v="D"/>
    <x v="1"/>
    <n v="5.3699999999999992"/>
    <n v="32.22"/>
    <x v="0"/>
    <x v="2"/>
    <x v="1"/>
  </r>
  <r>
    <s v="SBI-60013-494"/>
    <x v="159"/>
    <s v="55232-81621-BX"/>
    <s v="E-M-0.2"/>
    <n v="2"/>
    <x v="172"/>
    <s v="twalas53@google.ca"/>
    <x v="0"/>
    <x v="1"/>
    <s v="M"/>
    <x v="3"/>
    <n v="4.125"/>
    <n v="8.25"/>
    <x v="1"/>
    <x v="0"/>
    <x v="1"/>
  </r>
  <r>
    <s v="QRA-73277-814"/>
    <x v="160"/>
    <s v="80310-92912-JA"/>
    <s v="A-L-0.5"/>
    <n v="4"/>
    <x v="173"/>
    <s v="iblazewicz54@thetimes.co.uk"/>
    <x v="0"/>
    <x v="2"/>
    <s v="L"/>
    <x v="1"/>
    <n v="7.77"/>
    <n v="31.08"/>
    <x v="2"/>
    <x v="1"/>
    <x v="1"/>
  </r>
  <r>
    <s v="EQE-31648-909"/>
    <x v="161"/>
    <s v="19821-05175-WZ"/>
    <s v="E-D-0.5"/>
    <n v="5"/>
    <x v="174"/>
    <s v="arizzetti55@naver.com"/>
    <x v="0"/>
    <x v="1"/>
    <s v="D"/>
    <x v="1"/>
    <n v="7.29"/>
    <n v="36.450000000000003"/>
    <x v="1"/>
    <x v="2"/>
    <x v="0"/>
  </r>
  <r>
    <s v="QOO-24615-950"/>
    <x v="162"/>
    <s v="01338-83217-GV"/>
    <s v="R-M-2.5"/>
    <n v="3"/>
    <x v="175"/>
    <s v="mmeriet56@noaa.gov"/>
    <x v="0"/>
    <x v="0"/>
    <s v="M"/>
    <x v="2"/>
    <n v="22.884999999999998"/>
    <n v="68.655000000000001"/>
    <x v="0"/>
    <x v="0"/>
    <x v="1"/>
  </r>
  <r>
    <s v="WDV-73864-037"/>
    <x v="70"/>
    <s v="66044-25298-TA"/>
    <s v="L-M-0.5"/>
    <n v="5"/>
    <x v="176"/>
    <s v="lpratt57@netvibes.com"/>
    <x v="0"/>
    <x v="3"/>
    <s v="M"/>
    <x v="1"/>
    <n v="8.73"/>
    <n v="43.650000000000006"/>
    <x v="3"/>
    <x v="0"/>
    <x v="0"/>
  </r>
  <r>
    <s v="PKR-88575-066"/>
    <x v="163"/>
    <s v="28728-47861-TZ"/>
    <s v="E-L-0.2"/>
    <n v="1"/>
    <x v="177"/>
    <s v="akitchingham58@com.com"/>
    <x v="0"/>
    <x v="1"/>
    <s v="L"/>
    <x v="3"/>
    <n v="4.4550000000000001"/>
    <n v="4.4550000000000001"/>
    <x v="1"/>
    <x v="1"/>
    <x v="0"/>
  </r>
  <r>
    <s v="BWR-85735-955"/>
    <x v="153"/>
    <s v="32638-38620-AX"/>
    <s v="L-M-1"/>
    <n v="3"/>
    <x v="178"/>
    <s v="bbartholin59@xinhuanet.com"/>
    <x v="0"/>
    <x v="3"/>
    <s v="M"/>
    <x v="0"/>
    <n v="14.55"/>
    <n v="43.650000000000006"/>
    <x v="3"/>
    <x v="0"/>
    <x v="0"/>
  </r>
  <r>
    <s v="YFX-64795-136"/>
    <x v="164"/>
    <s v="83163-65741-IH"/>
    <s v="L-M-2.5"/>
    <n v="1"/>
    <x v="179"/>
    <s v="mprinn5a@usa.gov"/>
    <x v="0"/>
    <x v="3"/>
    <s v="M"/>
    <x v="2"/>
    <n v="33.464999999999996"/>
    <n v="33.464999999999996"/>
    <x v="3"/>
    <x v="0"/>
    <x v="0"/>
  </r>
  <r>
    <s v="DDO-71442-967"/>
    <x v="165"/>
    <s v="89422-58281-FD"/>
    <s v="L-D-0.2"/>
    <n v="5"/>
    <x v="180"/>
    <s v="abaudino5b@netvibes.com"/>
    <x v="0"/>
    <x v="3"/>
    <s v="D"/>
    <x v="3"/>
    <n v="3.8849999999999998"/>
    <n v="19.424999999999997"/>
    <x v="3"/>
    <x v="2"/>
    <x v="0"/>
  </r>
  <r>
    <s v="ILQ-11027-588"/>
    <x v="166"/>
    <s v="76293-30918-DQ"/>
    <s v="E-D-1"/>
    <n v="6"/>
    <x v="181"/>
    <s v="ppetrushanko5c@blinklist.com"/>
    <x v="1"/>
    <x v="1"/>
    <s v="D"/>
    <x v="0"/>
    <n v="12.15"/>
    <n v="72.900000000000006"/>
    <x v="1"/>
    <x v="2"/>
    <x v="0"/>
  </r>
  <r>
    <s v="KRZ-13868-122"/>
    <x v="167"/>
    <s v="86779-84838-EJ"/>
    <s v="E-L-1"/>
    <n v="3"/>
    <x v="182"/>
    <s v=""/>
    <x v="0"/>
    <x v="1"/>
    <s v="L"/>
    <x v="0"/>
    <n v="14.85"/>
    <n v="44.55"/>
    <x v="1"/>
    <x v="1"/>
    <x v="1"/>
  </r>
  <r>
    <s v="VRM-93594-914"/>
    <x v="168"/>
    <s v="66806-41795-MX"/>
    <s v="E-D-0.5"/>
    <n v="5"/>
    <x v="183"/>
    <s v="elaird5e@bing.com"/>
    <x v="0"/>
    <x v="1"/>
    <s v="D"/>
    <x v="1"/>
    <n v="7.29"/>
    <n v="36.450000000000003"/>
    <x v="1"/>
    <x v="2"/>
    <x v="1"/>
  </r>
  <r>
    <s v="HXL-22497-359"/>
    <x v="169"/>
    <s v="64875-71224-UI"/>
    <s v="A-L-1"/>
    <n v="3"/>
    <x v="184"/>
    <s v="mhowsden5f@infoseek.co.jp"/>
    <x v="0"/>
    <x v="2"/>
    <s v="L"/>
    <x v="0"/>
    <n v="12.95"/>
    <n v="38.849999999999994"/>
    <x v="2"/>
    <x v="1"/>
    <x v="1"/>
  </r>
  <r>
    <s v="NOP-21394-646"/>
    <x v="170"/>
    <s v="16982-35708-BZ"/>
    <s v="E-L-0.5"/>
    <n v="6"/>
    <x v="185"/>
    <s v="ncuttler5g@parallels.com"/>
    <x v="0"/>
    <x v="1"/>
    <s v="L"/>
    <x v="1"/>
    <n v="8.91"/>
    <n v="53.46"/>
    <x v="1"/>
    <x v="1"/>
    <x v="1"/>
  </r>
  <r>
    <s v="NOP-21394-646"/>
    <x v="170"/>
    <s v="16982-35708-BZ"/>
    <s v="L-D-2.5"/>
    <n v="2"/>
    <x v="185"/>
    <s v="ncuttler5g@parallels.com"/>
    <x v="0"/>
    <x v="3"/>
    <s v="D"/>
    <x v="2"/>
    <n v="29.784999999999997"/>
    <n v="59.569999999999993"/>
    <x v="3"/>
    <x v="2"/>
    <x v="1"/>
  </r>
  <r>
    <s v="NOP-21394-646"/>
    <x v="170"/>
    <s v="16982-35708-BZ"/>
    <s v="L-D-2.5"/>
    <n v="3"/>
    <x v="185"/>
    <s v="ncuttler5g@parallels.com"/>
    <x v="0"/>
    <x v="3"/>
    <s v="D"/>
    <x v="2"/>
    <n v="29.784999999999997"/>
    <n v="89.35499999999999"/>
    <x v="3"/>
    <x v="2"/>
    <x v="1"/>
  </r>
  <r>
    <s v="NOP-21394-646"/>
    <x v="170"/>
    <s v="16982-35708-BZ"/>
    <s v="L-L-0.5"/>
    <n v="4"/>
    <x v="185"/>
    <s v="ncuttler5g@parallels.com"/>
    <x v="0"/>
    <x v="3"/>
    <s v="L"/>
    <x v="1"/>
    <n v="9.51"/>
    <n v="38.04"/>
    <x v="3"/>
    <x v="1"/>
    <x v="1"/>
  </r>
  <r>
    <s v="NOP-21394-646"/>
    <x v="170"/>
    <s v="16982-35708-BZ"/>
    <s v="E-M-1"/>
    <n v="3"/>
    <x v="185"/>
    <s v="ncuttler5g@parallels.com"/>
    <x v="0"/>
    <x v="1"/>
    <s v="M"/>
    <x v="0"/>
    <n v="13.75"/>
    <n v="41.25"/>
    <x v="1"/>
    <x v="0"/>
    <x v="1"/>
  </r>
  <r>
    <s v="FTV-77095-168"/>
    <x v="171"/>
    <s v="66708-26678-QK"/>
    <s v="L-L-0.5"/>
    <n v="6"/>
    <x v="186"/>
    <s v=""/>
    <x v="0"/>
    <x v="3"/>
    <s v="L"/>
    <x v="1"/>
    <n v="9.51"/>
    <n v="57.06"/>
    <x v="3"/>
    <x v="1"/>
    <x v="1"/>
  </r>
  <r>
    <s v="BOR-02906-411"/>
    <x v="172"/>
    <s v="08743-09057-OO"/>
    <s v="L-D-2.5"/>
    <n v="6"/>
    <x v="187"/>
    <s v="tfelip5m@typepad.com"/>
    <x v="0"/>
    <x v="3"/>
    <s v="D"/>
    <x v="2"/>
    <n v="29.784999999999997"/>
    <n v="178.70999999999998"/>
    <x v="3"/>
    <x v="2"/>
    <x v="0"/>
  </r>
  <r>
    <s v="WMP-68847-770"/>
    <x v="173"/>
    <s v="37490-01572-JW"/>
    <s v="L-L-0.2"/>
    <n v="1"/>
    <x v="188"/>
    <s v="vle5n@disqus.com"/>
    <x v="0"/>
    <x v="3"/>
    <s v="L"/>
    <x v="3"/>
    <n v="4.7549999999999999"/>
    <n v="4.7549999999999999"/>
    <x v="3"/>
    <x v="1"/>
    <x v="1"/>
  </r>
  <r>
    <s v="TMO-22785-872"/>
    <x v="174"/>
    <s v="01811-60350-CU"/>
    <s v="E-M-1"/>
    <n v="6"/>
    <x v="189"/>
    <s v=""/>
    <x v="0"/>
    <x v="1"/>
    <s v="M"/>
    <x v="0"/>
    <n v="13.75"/>
    <n v="82.5"/>
    <x v="1"/>
    <x v="0"/>
    <x v="1"/>
  </r>
  <r>
    <s v="TJG-73587-353"/>
    <x v="175"/>
    <s v="24766-58139-GT"/>
    <s v="R-D-0.2"/>
    <n v="3"/>
    <x v="190"/>
    <s v=""/>
    <x v="0"/>
    <x v="0"/>
    <s v="D"/>
    <x v="3"/>
    <n v="2.6849999999999996"/>
    <n v="8.0549999999999997"/>
    <x v="0"/>
    <x v="2"/>
    <x v="0"/>
  </r>
  <r>
    <s v="OOU-61343-455"/>
    <x v="176"/>
    <s v="90123-70970-NY"/>
    <s v="A-M-1"/>
    <n v="2"/>
    <x v="191"/>
    <s v="npoolman5q@howstuffworks.com"/>
    <x v="0"/>
    <x v="2"/>
    <s v="M"/>
    <x v="0"/>
    <n v="11.25"/>
    <n v="22.5"/>
    <x v="2"/>
    <x v="0"/>
    <x v="1"/>
  </r>
  <r>
    <s v="RMA-08327-369"/>
    <x v="142"/>
    <s v="93809-05424-MG"/>
    <s v="A-M-0.5"/>
    <n v="6"/>
    <x v="192"/>
    <s v="oduny5r@constantcontact.com"/>
    <x v="0"/>
    <x v="2"/>
    <s v="M"/>
    <x v="1"/>
    <n v="6.75"/>
    <n v="40.5"/>
    <x v="2"/>
    <x v="0"/>
    <x v="0"/>
  </r>
  <r>
    <s v="SFB-97929-779"/>
    <x v="177"/>
    <s v="85425-33494-HQ"/>
    <s v="E-D-0.5"/>
    <n v="4"/>
    <x v="193"/>
    <s v="chalfhide5s@google.ru"/>
    <x v="1"/>
    <x v="1"/>
    <s v="D"/>
    <x v="1"/>
    <n v="7.29"/>
    <n v="29.16"/>
    <x v="1"/>
    <x v="2"/>
    <x v="0"/>
  </r>
  <r>
    <s v="AUP-10128-606"/>
    <x v="178"/>
    <s v="54387-64897-XC"/>
    <s v="A-M-0.5"/>
    <n v="1"/>
    <x v="194"/>
    <s v="fmalecky5t@list-manage.com"/>
    <x v="2"/>
    <x v="2"/>
    <s v="M"/>
    <x v="1"/>
    <n v="6.75"/>
    <n v="6.75"/>
    <x v="2"/>
    <x v="0"/>
    <x v="1"/>
  </r>
  <r>
    <s v="YTW-40242-005"/>
    <x v="179"/>
    <s v="01035-70465-UO"/>
    <s v="L-D-1"/>
    <n v="4"/>
    <x v="195"/>
    <s v="aattwater5u@wikia.com"/>
    <x v="0"/>
    <x v="3"/>
    <s v="D"/>
    <x v="0"/>
    <n v="12.95"/>
    <n v="51.8"/>
    <x v="3"/>
    <x v="2"/>
    <x v="0"/>
  </r>
  <r>
    <s v="PRP-53390-819"/>
    <x v="180"/>
    <s v="84260-39432-ML"/>
    <s v="E-L-0.5"/>
    <n v="6"/>
    <x v="196"/>
    <s v="mwhellans5v@mapquest.com"/>
    <x v="0"/>
    <x v="1"/>
    <s v="L"/>
    <x v="1"/>
    <n v="8.91"/>
    <n v="53.46"/>
    <x v="1"/>
    <x v="1"/>
    <x v="1"/>
  </r>
  <r>
    <s v="GSJ-01065-125"/>
    <x v="181"/>
    <s v="69779-40609-RS"/>
    <s v="E-D-0.2"/>
    <n v="4"/>
    <x v="197"/>
    <s v="dcamilletti5w@businesswire.com"/>
    <x v="0"/>
    <x v="1"/>
    <s v="D"/>
    <x v="3"/>
    <n v="3.645"/>
    <n v="14.58"/>
    <x v="1"/>
    <x v="2"/>
    <x v="0"/>
  </r>
  <r>
    <s v="YQU-65147-580"/>
    <x v="182"/>
    <s v="80247-70000-HT"/>
    <s v="R-D-2.5"/>
    <n v="1"/>
    <x v="198"/>
    <s v="egalgey5x@wufoo.com"/>
    <x v="0"/>
    <x v="0"/>
    <s v="D"/>
    <x v="2"/>
    <n v="20.584999999999997"/>
    <n v="20.584999999999997"/>
    <x v="0"/>
    <x v="2"/>
    <x v="1"/>
  </r>
  <r>
    <s v="QPM-95832-683"/>
    <x v="183"/>
    <s v="35058-04550-VC"/>
    <s v="L-L-1"/>
    <n v="2"/>
    <x v="199"/>
    <s v="mhame5y@newsvine.com"/>
    <x v="1"/>
    <x v="3"/>
    <s v="L"/>
    <x v="0"/>
    <n v="15.85"/>
    <n v="31.7"/>
    <x v="3"/>
    <x v="1"/>
    <x v="1"/>
  </r>
  <r>
    <s v="BNQ-88920-567"/>
    <x v="184"/>
    <s v="27226-53717-SY"/>
    <s v="L-D-0.2"/>
    <n v="6"/>
    <x v="200"/>
    <s v="igurnee5z@usnews.com"/>
    <x v="0"/>
    <x v="3"/>
    <s v="D"/>
    <x v="3"/>
    <n v="3.8849999999999998"/>
    <n v="23.31"/>
    <x v="3"/>
    <x v="2"/>
    <x v="1"/>
  </r>
  <r>
    <s v="PUX-47906-110"/>
    <x v="185"/>
    <s v="02002-98725-CH"/>
    <s v="L-M-1"/>
    <n v="4"/>
    <x v="201"/>
    <s v="asnowding60@comsenz.com"/>
    <x v="0"/>
    <x v="3"/>
    <s v="M"/>
    <x v="0"/>
    <n v="14.55"/>
    <n v="58.2"/>
    <x v="3"/>
    <x v="0"/>
    <x v="0"/>
  </r>
  <r>
    <s v="COL-72079-610"/>
    <x v="186"/>
    <s v="38487-01549-MV"/>
    <s v="E-L-0.5"/>
    <n v="4"/>
    <x v="202"/>
    <s v="gpoinsett61@berkeley.edu"/>
    <x v="0"/>
    <x v="1"/>
    <s v="L"/>
    <x v="1"/>
    <n v="8.91"/>
    <n v="35.64"/>
    <x v="1"/>
    <x v="1"/>
    <x v="1"/>
  </r>
  <r>
    <s v="LBC-45686-819"/>
    <x v="187"/>
    <s v="98573-41811-EQ"/>
    <s v="A-M-1"/>
    <n v="5"/>
    <x v="203"/>
    <s v="rfurman62@t.co"/>
    <x v="1"/>
    <x v="2"/>
    <s v="M"/>
    <x v="0"/>
    <n v="11.25"/>
    <n v="56.25"/>
    <x v="2"/>
    <x v="0"/>
    <x v="0"/>
  </r>
  <r>
    <s v="BLQ-03709-265"/>
    <x v="148"/>
    <s v="72463-75685-MV"/>
    <s v="R-L-0.2"/>
    <n v="3"/>
    <x v="204"/>
    <s v="ccrosier63@xrea.com"/>
    <x v="0"/>
    <x v="0"/>
    <s v="L"/>
    <x v="3"/>
    <n v="3.5849999999999995"/>
    <n v="10.754999999999999"/>
    <x v="0"/>
    <x v="1"/>
    <x v="1"/>
  </r>
  <r>
    <s v="BLQ-03709-265"/>
    <x v="148"/>
    <s v="72463-75685-MV"/>
    <s v="R-M-0.2"/>
    <n v="5"/>
    <x v="204"/>
    <s v="ccrosier63@xrea.com"/>
    <x v="0"/>
    <x v="0"/>
    <s v="M"/>
    <x v="3"/>
    <n v="2.9849999999999999"/>
    <n v="14.924999999999999"/>
    <x v="0"/>
    <x v="0"/>
    <x v="1"/>
  </r>
  <r>
    <s v="VFZ-91673-181"/>
    <x v="188"/>
    <s v="10225-91535-AI"/>
    <s v="A-L-1"/>
    <n v="6"/>
    <x v="205"/>
    <s v="lrushmer65@europa.eu"/>
    <x v="0"/>
    <x v="2"/>
    <s v="L"/>
    <x v="0"/>
    <n v="12.95"/>
    <n v="77.699999999999989"/>
    <x v="2"/>
    <x v="1"/>
    <x v="0"/>
  </r>
  <r>
    <s v="WKD-81956-870"/>
    <x v="189"/>
    <s v="48090-06534-HI"/>
    <s v="L-D-0.5"/>
    <n v="3"/>
    <x v="206"/>
    <s v="wedinborough66@github.io"/>
    <x v="0"/>
    <x v="3"/>
    <s v="D"/>
    <x v="1"/>
    <n v="7.77"/>
    <n v="23.31"/>
    <x v="3"/>
    <x v="2"/>
    <x v="1"/>
  </r>
  <r>
    <s v="TNI-91067-006"/>
    <x v="190"/>
    <s v="80444-58185-FX"/>
    <s v="E-L-1"/>
    <n v="4"/>
    <x v="207"/>
    <s v=""/>
    <x v="0"/>
    <x v="1"/>
    <s v="L"/>
    <x v="0"/>
    <n v="14.85"/>
    <n v="59.4"/>
    <x v="1"/>
    <x v="1"/>
    <x v="0"/>
  </r>
  <r>
    <s v="IZA-61469-812"/>
    <x v="191"/>
    <s v="13561-92774-WP"/>
    <s v="L-D-2.5"/>
    <n v="4"/>
    <x v="208"/>
    <s v="kbromehead68@un.org"/>
    <x v="0"/>
    <x v="3"/>
    <s v="D"/>
    <x v="2"/>
    <n v="29.784999999999997"/>
    <n v="119.13999999999999"/>
    <x v="3"/>
    <x v="2"/>
    <x v="0"/>
  </r>
  <r>
    <s v="PSS-22466-862"/>
    <x v="192"/>
    <s v="11550-78378-GE"/>
    <s v="R-L-0.2"/>
    <n v="4"/>
    <x v="209"/>
    <s v="ewesterman69@si.edu"/>
    <x v="1"/>
    <x v="0"/>
    <s v="L"/>
    <x v="3"/>
    <n v="3.5849999999999995"/>
    <n v="14.339999999999998"/>
    <x v="0"/>
    <x v="1"/>
    <x v="1"/>
  </r>
  <r>
    <s v="REH-56504-397"/>
    <x v="193"/>
    <s v="90961-35603-RP"/>
    <s v="A-M-2.5"/>
    <n v="5"/>
    <x v="210"/>
    <s v="ahutchens6a@amazonaws.com"/>
    <x v="0"/>
    <x v="2"/>
    <s v="M"/>
    <x v="2"/>
    <n v="25.874999999999996"/>
    <n v="129.37499999999997"/>
    <x v="2"/>
    <x v="0"/>
    <x v="1"/>
  </r>
  <r>
    <s v="ALA-62598-016"/>
    <x v="194"/>
    <s v="57145-03803-ZL"/>
    <s v="R-D-0.2"/>
    <n v="6"/>
    <x v="211"/>
    <s v="nwyvill6b@naver.com"/>
    <x v="2"/>
    <x v="0"/>
    <s v="D"/>
    <x v="3"/>
    <n v="2.6849999999999996"/>
    <n v="16.11"/>
    <x v="0"/>
    <x v="2"/>
    <x v="0"/>
  </r>
  <r>
    <s v="EYE-70374-835"/>
    <x v="195"/>
    <s v="89115-11966-VF"/>
    <s v="R-L-0.2"/>
    <n v="5"/>
    <x v="212"/>
    <s v="bmathon6c@barnesandnoble.com"/>
    <x v="0"/>
    <x v="0"/>
    <s v="L"/>
    <x v="3"/>
    <n v="3.5849999999999995"/>
    <n v="17.924999999999997"/>
    <x v="0"/>
    <x v="1"/>
    <x v="1"/>
  </r>
  <r>
    <s v="CCZ-19589-212"/>
    <x v="196"/>
    <s v="05754-41702-FG"/>
    <s v="L-M-0.2"/>
    <n v="2"/>
    <x v="213"/>
    <s v="kstreight6d@about.com"/>
    <x v="0"/>
    <x v="3"/>
    <s v="M"/>
    <x v="3"/>
    <n v="4.3650000000000002"/>
    <n v="8.73"/>
    <x v="3"/>
    <x v="0"/>
    <x v="1"/>
  </r>
  <r>
    <s v="BPT-83989-157"/>
    <x v="197"/>
    <s v="84269-49816-ML"/>
    <s v="A-M-2.5"/>
    <n v="2"/>
    <x v="214"/>
    <s v="pcutchie6e@globo.com"/>
    <x v="0"/>
    <x v="2"/>
    <s v="M"/>
    <x v="2"/>
    <n v="25.874999999999996"/>
    <n v="51.749999999999993"/>
    <x v="2"/>
    <x v="0"/>
    <x v="1"/>
  </r>
  <r>
    <s v="YFH-87456-208"/>
    <x v="198"/>
    <s v="23600-98432-ME"/>
    <s v="L-M-0.2"/>
    <n v="2"/>
    <x v="215"/>
    <s v=""/>
    <x v="0"/>
    <x v="3"/>
    <s v="M"/>
    <x v="3"/>
    <n v="4.3650000000000002"/>
    <n v="8.73"/>
    <x v="3"/>
    <x v="0"/>
    <x v="0"/>
  </r>
  <r>
    <s v="JLN-14700-924"/>
    <x v="199"/>
    <s v="79058-02767-CP"/>
    <s v="L-L-0.2"/>
    <n v="5"/>
    <x v="216"/>
    <s v="cgheraldi6g@opera.com"/>
    <x v="2"/>
    <x v="3"/>
    <s v="L"/>
    <x v="3"/>
    <n v="4.7549999999999999"/>
    <n v="23.774999999999999"/>
    <x v="3"/>
    <x v="1"/>
    <x v="1"/>
  </r>
  <r>
    <s v="JVW-22582-137"/>
    <x v="200"/>
    <s v="89208-74646-UK"/>
    <s v="E-M-0.2"/>
    <n v="5"/>
    <x v="217"/>
    <s v="bkenwell6h@over-blog.com"/>
    <x v="0"/>
    <x v="1"/>
    <s v="M"/>
    <x v="3"/>
    <n v="4.125"/>
    <n v="20.625"/>
    <x v="1"/>
    <x v="0"/>
    <x v="1"/>
  </r>
  <r>
    <s v="LAA-41879-001"/>
    <x v="201"/>
    <s v="11408-81032-UR"/>
    <s v="L-L-2.5"/>
    <n v="1"/>
    <x v="218"/>
    <s v="tsutty6i@google.es"/>
    <x v="0"/>
    <x v="3"/>
    <s v="L"/>
    <x v="2"/>
    <n v="36.454999999999998"/>
    <n v="36.454999999999998"/>
    <x v="3"/>
    <x v="1"/>
    <x v="1"/>
  </r>
  <r>
    <s v="BRV-64870-915"/>
    <x v="202"/>
    <s v="32070-55528-UG"/>
    <s v="L-L-2.5"/>
    <n v="5"/>
    <x v="219"/>
    <s v=""/>
    <x v="1"/>
    <x v="3"/>
    <s v="L"/>
    <x v="2"/>
    <n v="36.454999999999998"/>
    <n v="182.27499999999998"/>
    <x v="3"/>
    <x v="1"/>
    <x v="1"/>
  </r>
  <r>
    <s v="RGJ-12544-083"/>
    <x v="203"/>
    <s v="48873-84433-PN"/>
    <s v="L-D-2.5"/>
    <n v="3"/>
    <x v="220"/>
    <s v="charce6k@cafepress.com"/>
    <x v="1"/>
    <x v="3"/>
    <s v="D"/>
    <x v="2"/>
    <n v="29.784999999999997"/>
    <n v="89.35499999999999"/>
    <x v="3"/>
    <x v="2"/>
    <x v="1"/>
  </r>
  <r>
    <s v="JJX-83339-346"/>
    <x v="204"/>
    <s v="32928-18158-OW"/>
    <s v="R-L-0.2"/>
    <n v="1"/>
    <x v="221"/>
    <s v=""/>
    <x v="0"/>
    <x v="0"/>
    <s v="L"/>
    <x v="3"/>
    <n v="3.5849999999999995"/>
    <n v="3.5849999999999995"/>
    <x v="0"/>
    <x v="1"/>
    <x v="0"/>
  </r>
  <r>
    <s v="BIU-21970-705"/>
    <x v="205"/>
    <s v="89711-56688-GG"/>
    <s v="R-M-2.5"/>
    <n v="2"/>
    <x v="222"/>
    <s v="fdrysdale6m@symantec.com"/>
    <x v="0"/>
    <x v="0"/>
    <s v="M"/>
    <x v="2"/>
    <n v="22.884999999999998"/>
    <n v="45.769999999999996"/>
    <x v="0"/>
    <x v="0"/>
    <x v="0"/>
  </r>
  <r>
    <s v="ELJ-87741-745"/>
    <x v="206"/>
    <s v="48389-71976-JB"/>
    <s v="E-L-1"/>
    <n v="4"/>
    <x v="223"/>
    <s v="dmagowan6n@fc2.com"/>
    <x v="0"/>
    <x v="1"/>
    <s v="L"/>
    <x v="0"/>
    <n v="14.85"/>
    <n v="59.4"/>
    <x v="1"/>
    <x v="1"/>
    <x v="1"/>
  </r>
  <r>
    <s v="SGI-48226-857"/>
    <x v="207"/>
    <s v="84033-80762-EQ"/>
    <s v="A-M-2.5"/>
    <n v="6"/>
    <x v="224"/>
    <s v=""/>
    <x v="0"/>
    <x v="2"/>
    <s v="M"/>
    <x v="2"/>
    <n v="25.874999999999996"/>
    <n v="155.24999999999997"/>
    <x v="2"/>
    <x v="0"/>
    <x v="0"/>
  </r>
  <r>
    <s v="AHV-66988-037"/>
    <x v="208"/>
    <s v="12743-00952-KO"/>
    <s v="R-M-2.5"/>
    <n v="2"/>
    <x v="225"/>
    <s v=""/>
    <x v="0"/>
    <x v="0"/>
    <s v="M"/>
    <x v="2"/>
    <n v="22.884999999999998"/>
    <n v="45.769999999999996"/>
    <x v="0"/>
    <x v="0"/>
    <x v="1"/>
  </r>
  <r>
    <s v="ISK-42066-094"/>
    <x v="209"/>
    <s v="41505-42181-EF"/>
    <s v="E-D-1"/>
    <n v="3"/>
    <x v="226"/>
    <s v="srushbrooke6q@youku.com"/>
    <x v="0"/>
    <x v="1"/>
    <s v="D"/>
    <x v="0"/>
    <n v="12.15"/>
    <n v="36.450000000000003"/>
    <x v="1"/>
    <x v="2"/>
    <x v="0"/>
  </r>
  <r>
    <s v="FTC-35822-530"/>
    <x v="210"/>
    <s v="14307-87663-KB"/>
    <s v="E-D-0.5"/>
    <n v="4"/>
    <x v="227"/>
    <s v="tdrynan6r@deviantart.com"/>
    <x v="0"/>
    <x v="1"/>
    <s v="D"/>
    <x v="1"/>
    <n v="7.29"/>
    <n v="29.16"/>
    <x v="1"/>
    <x v="2"/>
    <x v="0"/>
  </r>
  <r>
    <s v="VSS-56247-688"/>
    <x v="211"/>
    <s v="08360-19442-GB"/>
    <s v="L-M-2.5"/>
    <n v="4"/>
    <x v="228"/>
    <s v="eyurkov6s@hud.gov"/>
    <x v="0"/>
    <x v="3"/>
    <s v="M"/>
    <x v="2"/>
    <n v="33.464999999999996"/>
    <n v="133.85999999999999"/>
    <x v="3"/>
    <x v="0"/>
    <x v="1"/>
  </r>
  <r>
    <s v="HVW-25584-144"/>
    <x v="212"/>
    <s v="93405-51204-UW"/>
    <s v="L-L-0.2"/>
    <n v="5"/>
    <x v="229"/>
    <s v="lmallan6t@state.gov"/>
    <x v="0"/>
    <x v="3"/>
    <s v="L"/>
    <x v="3"/>
    <n v="4.7549999999999999"/>
    <n v="23.774999999999999"/>
    <x v="3"/>
    <x v="1"/>
    <x v="0"/>
  </r>
  <r>
    <s v="MUY-15309-209"/>
    <x v="213"/>
    <s v="97152-03355-IW"/>
    <s v="L-D-1"/>
    <n v="3"/>
    <x v="230"/>
    <s v="gbentjens6u@netlog.com"/>
    <x v="2"/>
    <x v="3"/>
    <s v="D"/>
    <x v="0"/>
    <n v="12.95"/>
    <n v="38.849999999999994"/>
    <x v="3"/>
    <x v="2"/>
    <x v="1"/>
  </r>
  <r>
    <s v="VAJ-44572-469"/>
    <x v="63"/>
    <s v="79216-73157-TE"/>
    <s v="R-L-0.2"/>
    <n v="6"/>
    <x v="231"/>
    <s v=""/>
    <x v="1"/>
    <x v="0"/>
    <s v="L"/>
    <x v="3"/>
    <n v="3.5849999999999995"/>
    <n v="21.509999999999998"/>
    <x v="0"/>
    <x v="1"/>
    <x v="0"/>
  </r>
  <r>
    <s v="YJU-84377-606"/>
    <x v="214"/>
    <s v="20259-47723-AC"/>
    <s v="A-D-1"/>
    <n v="1"/>
    <x v="232"/>
    <s v="lentwistle6w@omniture.com"/>
    <x v="0"/>
    <x v="2"/>
    <s v="D"/>
    <x v="0"/>
    <n v="9.9499999999999993"/>
    <n v="9.9499999999999993"/>
    <x v="2"/>
    <x v="2"/>
    <x v="0"/>
  </r>
  <r>
    <s v="VNC-93921-469"/>
    <x v="215"/>
    <s v="04666-71569-RI"/>
    <s v="L-L-1"/>
    <n v="1"/>
    <x v="233"/>
    <s v="zkiffe74@cyberchimps.com"/>
    <x v="0"/>
    <x v="3"/>
    <s v="L"/>
    <x v="0"/>
    <n v="15.85"/>
    <n v="15.85"/>
    <x v="3"/>
    <x v="1"/>
    <x v="0"/>
  </r>
  <r>
    <s v="OGB-91614-810"/>
    <x v="216"/>
    <s v="08909-77713-CG"/>
    <s v="R-M-0.2"/>
    <n v="1"/>
    <x v="234"/>
    <s v="macott6y@pagesperso-orange.fr"/>
    <x v="0"/>
    <x v="0"/>
    <s v="M"/>
    <x v="3"/>
    <n v="2.9849999999999999"/>
    <n v="2.9849999999999999"/>
    <x v="0"/>
    <x v="0"/>
    <x v="0"/>
  </r>
  <r>
    <s v="BQI-61647-496"/>
    <x v="217"/>
    <s v="84340-73931-VV"/>
    <s v="E-M-1"/>
    <n v="5"/>
    <x v="235"/>
    <s v="cheaviside6z@rediff.com"/>
    <x v="0"/>
    <x v="1"/>
    <s v="M"/>
    <x v="0"/>
    <n v="13.75"/>
    <n v="68.75"/>
    <x v="1"/>
    <x v="0"/>
    <x v="0"/>
  </r>
  <r>
    <s v="IOM-51636-823"/>
    <x v="218"/>
    <s v="04609-95151-XH"/>
    <s v="A-D-1"/>
    <n v="3"/>
    <x v="236"/>
    <s v=""/>
    <x v="0"/>
    <x v="2"/>
    <s v="D"/>
    <x v="0"/>
    <n v="9.9499999999999993"/>
    <n v="29.849999999999998"/>
    <x v="2"/>
    <x v="2"/>
    <x v="1"/>
  </r>
  <r>
    <s v="GGD-38107-641"/>
    <x v="219"/>
    <s v="99562-88650-YF"/>
    <s v="L-M-1"/>
    <n v="4"/>
    <x v="237"/>
    <s v="lkernan71@wsj.com"/>
    <x v="0"/>
    <x v="3"/>
    <s v="M"/>
    <x v="0"/>
    <n v="14.55"/>
    <n v="58.2"/>
    <x v="3"/>
    <x v="0"/>
    <x v="1"/>
  </r>
  <r>
    <s v="LTO-95975-728"/>
    <x v="220"/>
    <s v="46560-73885-PJ"/>
    <s v="R-L-0.5"/>
    <n v="4"/>
    <x v="238"/>
    <s v="rmclae72@dailymotion.com"/>
    <x v="2"/>
    <x v="0"/>
    <s v="L"/>
    <x v="1"/>
    <n v="7.169999999999999"/>
    <n v="28.679999999999996"/>
    <x v="0"/>
    <x v="1"/>
    <x v="1"/>
  </r>
  <r>
    <s v="IGM-84664-265"/>
    <x v="114"/>
    <s v="80179-44620-WN"/>
    <s v="R-L-0.5"/>
    <n v="3"/>
    <x v="239"/>
    <s v="cblowfelde73@ustream.tv"/>
    <x v="0"/>
    <x v="0"/>
    <s v="L"/>
    <x v="1"/>
    <n v="7.169999999999999"/>
    <n v="21.509999999999998"/>
    <x v="0"/>
    <x v="1"/>
    <x v="1"/>
  </r>
  <r>
    <s v="SKO-45740-621"/>
    <x v="221"/>
    <s v="04666-71569-RI"/>
    <s v="L-M-0.5"/>
    <n v="2"/>
    <x v="233"/>
    <s v="zkiffe74@cyberchimps.com"/>
    <x v="0"/>
    <x v="3"/>
    <s v="M"/>
    <x v="1"/>
    <n v="8.73"/>
    <n v="17.46"/>
    <x v="3"/>
    <x v="0"/>
    <x v="0"/>
  </r>
  <r>
    <s v="FOJ-02234-063"/>
    <x v="222"/>
    <s v="59081-87231-VP"/>
    <s v="E-D-2.5"/>
    <n v="1"/>
    <x v="240"/>
    <s v="docalleran75@ucla.edu"/>
    <x v="0"/>
    <x v="1"/>
    <s v="D"/>
    <x v="2"/>
    <n v="27.945"/>
    <n v="27.945"/>
    <x v="1"/>
    <x v="2"/>
    <x v="0"/>
  </r>
  <r>
    <s v="MSJ-11909-468"/>
    <x v="188"/>
    <s v="07878-45872-CC"/>
    <s v="E-D-2.5"/>
    <n v="5"/>
    <x v="241"/>
    <s v="ccromwell76@desdev.cn"/>
    <x v="0"/>
    <x v="1"/>
    <s v="D"/>
    <x v="2"/>
    <n v="27.945"/>
    <n v="139.72499999999999"/>
    <x v="1"/>
    <x v="2"/>
    <x v="1"/>
  </r>
  <r>
    <s v="DKB-78053-329"/>
    <x v="223"/>
    <s v="12444-05174-OO"/>
    <s v="R-M-0.2"/>
    <n v="2"/>
    <x v="242"/>
    <s v="ihay77@lulu.com"/>
    <x v="2"/>
    <x v="0"/>
    <s v="M"/>
    <x v="3"/>
    <n v="2.9849999999999999"/>
    <n v="5.97"/>
    <x v="0"/>
    <x v="0"/>
    <x v="1"/>
  </r>
  <r>
    <s v="DFZ-45083-941"/>
    <x v="224"/>
    <s v="34665-62561-AU"/>
    <s v="R-L-2.5"/>
    <n v="1"/>
    <x v="243"/>
    <s v="ttaffarello78@sciencedaily.com"/>
    <x v="0"/>
    <x v="0"/>
    <s v="L"/>
    <x v="2"/>
    <n v="27.484999999999996"/>
    <n v="27.484999999999996"/>
    <x v="0"/>
    <x v="1"/>
    <x v="0"/>
  </r>
  <r>
    <s v="OTA-40969-710"/>
    <x v="83"/>
    <s v="77877-11993-QH"/>
    <s v="R-L-1"/>
    <n v="5"/>
    <x v="244"/>
    <s v="mcanty79@jigsy.com"/>
    <x v="0"/>
    <x v="0"/>
    <s v="L"/>
    <x v="0"/>
    <n v="11.95"/>
    <n v="59.75"/>
    <x v="0"/>
    <x v="1"/>
    <x v="0"/>
  </r>
  <r>
    <s v="GRH-45571-667"/>
    <x v="104"/>
    <s v="32291-18308-YZ"/>
    <s v="E-M-1"/>
    <n v="3"/>
    <x v="245"/>
    <s v="jkopke7a@auda.org.au"/>
    <x v="0"/>
    <x v="1"/>
    <s v="M"/>
    <x v="0"/>
    <n v="13.75"/>
    <n v="41.25"/>
    <x v="1"/>
    <x v="0"/>
    <x v="1"/>
  </r>
  <r>
    <s v="NXV-05302-067"/>
    <x v="225"/>
    <s v="25754-33191-ZI"/>
    <s v="L-M-2.5"/>
    <n v="4"/>
    <x v="246"/>
    <s v=""/>
    <x v="0"/>
    <x v="3"/>
    <s v="M"/>
    <x v="2"/>
    <n v="33.464999999999996"/>
    <n v="133.85999999999999"/>
    <x v="3"/>
    <x v="0"/>
    <x v="1"/>
  </r>
  <r>
    <s v="VZH-86274-142"/>
    <x v="226"/>
    <s v="53120-45532-KL"/>
    <s v="R-L-1"/>
    <n v="5"/>
    <x v="247"/>
    <s v=""/>
    <x v="1"/>
    <x v="0"/>
    <s v="L"/>
    <x v="0"/>
    <n v="11.95"/>
    <n v="59.75"/>
    <x v="0"/>
    <x v="1"/>
    <x v="0"/>
  </r>
  <r>
    <s v="KIX-93248-135"/>
    <x v="227"/>
    <s v="36605-83052-WB"/>
    <s v="A-D-0.5"/>
    <n v="1"/>
    <x v="248"/>
    <s v="vhellmore7d@bbc.co.uk"/>
    <x v="0"/>
    <x v="2"/>
    <s v="D"/>
    <x v="1"/>
    <n v="5.97"/>
    <n v="5.97"/>
    <x v="2"/>
    <x v="2"/>
    <x v="0"/>
  </r>
  <r>
    <s v="AXR-10962-010"/>
    <x v="180"/>
    <s v="53683-35977-KI"/>
    <s v="E-D-1"/>
    <n v="2"/>
    <x v="249"/>
    <s v="mseawright7e@nbcnews.com"/>
    <x v="2"/>
    <x v="1"/>
    <s v="D"/>
    <x v="0"/>
    <n v="12.15"/>
    <n v="24.3"/>
    <x v="1"/>
    <x v="2"/>
    <x v="1"/>
  </r>
  <r>
    <s v="IHS-71573-008"/>
    <x v="228"/>
    <s v="07972-83134-NM"/>
    <s v="E-D-0.2"/>
    <n v="6"/>
    <x v="250"/>
    <s v="snortheast7f@mashable.com"/>
    <x v="0"/>
    <x v="1"/>
    <s v="D"/>
    <x v="3"/>
    <n v="3.645"/>
    <n v="21.87"/>
    <x v="1"/>
    <x v="2"/>
    <x v="0"/>
  </r>
  <r>
    <s v="QTR-19001-114"/>
    <x v="229"/>
    <s v="01035-70465-UO"/>
    <s v="A-D-1"/>
    <n v="2"/>
    <x v="195"/>
    <s v="aattwater5u@wikia.com"/>
    <x v="0"/>
    <x v="2"/>
    <s v="D"/>
    <x v="0"/>
    <n v="9.9499999999999993"/>
    <n v="19.899999999999999"/>
    <x v="2"/>
    <x v="2"/>
    <x v="0"/>
  </r>
  <r>
    <s v="WBK-62297-910"/>
    <x v="230"/>
    <s v="25514-23938-IQ"/>
    <s v="A-D-0.2"/>
    <n v="2"/>
    <x v="251"/>
    <s v="mfearon7h@reverbnation.com"/>
    <x v="0"/>
    <x v="2"/>
    <s v="D"/>
    <x v="3"/>
    <n v="2.9849999999999999"/>
    <n v="5.97"/>
    <x v="2"/>
    <x v="2"/>
    <x v="1"/>
  </r>
  <r>
    <s v="OGY-19377-175"/>
    <x v="231"/>
    <s v="49084-44492-OJ"/>
    <s v="E-D-0.5"/>
    <n v="1"/>
    <x v="252"/>
    <s v=""/>
    <x v="1"/>
    <x v="1"/>
    <s v="D"/>
    <x v="1"/>
    <n v="7.29"/>
    <n v="7.29"/>
    <x v="1"/>
    <x v="2"/>
    <x v="0"/>
  </r>
  <r>
    <s v="ESR-66651-814"/>
    <x v="80"/>
    <s v="76624-72205-CK"/>
    <s v="A-D-0.2"/>
    <n v="4"/>
    <x v="253"/>
    <s v="jsisneros7j@a8.net"/>
    <x v="0"/>
    <x v="2"/>
    <s v="D"/>
    <x v="3"/>
    <n v="2.9849999999999999"/>
    <n v="11.94"/>
    <x v="2"/>
    <x v="2"/>
    <x v="0"/>
  </r>
  <r>
    <s v="CPX-46916-770"/>
    <x v="232"/>
    <s v="12729-50170-JE"/>
    <s v="R-L-1"/>
    <n v="6"/>
    <x v="254"/>
    <s v="zcarlson7k@bigcartel.com"/>
    <x v="1"/>
    <x v="0"/>
    <s v="L"/>
    <x v="0"/>
    <n v="11.95"/>
    <n v="71.699999999999989"/>
    <x v="0"/>
    <x v="1"/>
    <x v="0"/>
  </r>
  <r>
    <s v="MDC-03318-645"/>
    <x v="233"/>
    <s v="43974-44760-QI"/>
    <s v="A-L-0.2"/>
    <n v="2"/>
    <x v="255"/>
    <s v="wmaddox7l@timesonline.co.uk"/>
    <x v="0"/>
    <x v="2"/>
    <s v="L"/>
    <x v="3"/>
    <n v="3.8849999999999998"/>
    <n v="7.77"/>
    <x v="2"/>
    <x v="1"/>
    <x v="1"/>
  </r>
  <r>
    <s v="SFF-86059-407"/>
    <x v="234"/>
    <s v="30585-48726-BK"/>
    <s v="A-M-2.5"/>
    <n v="1"/>
    <x v="256"/>
    <s v="dhedlestone7m@craigslist.org"/>
    <x v="0"/>
    <x v="2"/>
    <s v="M"/>
    <x v="2"/>
    <n v="25.874999999999996"/>
    <n v="25.874999999999996"/>
    <x v="2"/>
    <x v="0"/>
    <x v="1"/>
  </r>
  <r>
    <s v="SCL-94540-788"/>
    <x v="235"/>
    <s v="16123-07017-TY"/>
    <s v="E-L-2.5"/>
    <n v="6"/>
    <x v="257"/>
    <s v="tcrowthe7n@europa.eu"/>
    <x v="0"/>
    <x v="1"/>
    <s v="L"/>
    <x v="2"/>
    <n v="34.154999999999994"/>
    <n v="204.92999999999995"/>
    <x v="1"/>
    <x v="1"/>
    <x v="1"/>
  </r>
  <r>
    <s v="HVU-21634-076"/>
    <x v="236"/>
    <s v="27723-45097-MH"/>
    <s v="R-L-2.5"/>
    <n v="4"/>
    <x v="258"/>
    <s v="dbury7o@tinyurl.com"/>
    <x v="1"/>
    <x v="0"/>
    <s v="L"/>
    <x v="2"/>
    <n v="27.484999999999996"/>
    <n v="109.93999999999998"/>
    <x v="0"/>
    <x v="1"/>
    <x v="0"/>
  </r>
  <r>
    <s v="XUS-73326-418"/>
    <x v="237"/>
    <s v="37078-56703-AF"/>
    <s v="E-L-1"/>
    <n v="6"/>
    <x v="259"/>
    <s v="gbroadbear7p@omniture.com"/>
    <x v="0"/>
    <x v="1"/>
    <s v="L"/>
    <x v="0"/>
    <n v="14.85"/>
    <n v="89.1"/>
    <x v="1"/>
    <x v="1"/>
    <x v="1"/>
  </r>
  <r>
    <s v="XWD-18933-006"/>
    <x v="238"/>
    <s v="79420-11075-MY"/>
    <s v="A-L-0.2"/>
    <n v="2"/>
    <x v="260"/>
    <s v="epalfrey7q@devhub.com"/>
    <x v="0"/>
    <x v="2"/>
    <s v="L"/>
    <x v="3"/>
    <n v="3.8849999999999998"/>
    <n v="7.77"/>
    <x v="2"/>
    <x v="1"/>
    <x v="0"/>
  </r>
  <r>
    <s v="HPD-65272-772"/>
    <x v="52"/>
    <s v="57504-13456-UO"/>
    <s v="L-M-2.5"/>
    <n v="1"/>
    <x v="261"/>
    <s v="pmetrick7r@rakuten.co.jp"/>
    <x v="0"/>
    <x v="3"/>
    <s v="M"/>
    <x v="2"/>
    <n v="33.464999999999996"/>
    <n v="33.464999999999996"/>
    <x v="3"/>
    <x v="0"/>
    <x v="0"/>
  </r>
  <r>
    <s v="JEG-93140-224"/>
    <x v="146"/>
    <s v="53751-57560-CN"/>
    <s v="E-M-0.5"/>
    <n v="5"/>
    <x v="262"/>
    <s v=""/>
    <x v="0"/>
    <x v="1"/>
    <s v="M"/>
    <x v="1"/>
    <n v="8.25"/>
    <n v="41.25"/>
    <x v="1"/>
    <x v="0"/>
    <x v="0"/>
  </r>
  <r>
    <s v="NNH-62058-950"/>
    <x v="239"/>
    <s v="96112-42558-EA"/>
    <s v="E-L-1"/>
    <n v="4"/>
    <x v="263"/>
    <s v="kkarby7t@sbwire.com"/>
    <x v="0"/>
    <x v="1"/>
    <s v="L"/>
    <x v="0"/>
    <n v="14.85"/>
    <n v="59.4"/>
    <x v="1"/>
    <x v="1"/>
    <x v="0"/>
  </r>
  <r>
    <s v="LTD-71429-845"/>
    <x v="240"/>
    <s v="03157-23165-UB"/>
    <s v="A-L-0.5"/>
    <n v="1"/>
    <x v="264"/>
    <s v="fcrumpe7u@ftc.gov"/>
    <x v="2"/>
    <x v="2"/>
    <s v="L"/>
    <x v="1"/>
    <n v="7.77"/>
    <n v="7.77"/>
    <x v="2"/>
    <x v="1"/>
    <x v="1"/>
  </r>
  <r>
    <s v="MPV-26985-215"/>
    <x v="241"/>
    <s v="51466-52850-AG"/>
    <s v="R-D-0.5"/>
    <n v="1"/>
    <x v="265"/>
    <s v="achatto7v@sakura.ne.jp"/>
    <x v="2"/>
    <x v="0"/>
    <s v="D"/>
    <x v="1"/>
    <n v="5.3699999999999992"/>
    <n v="5.3699999999999992"/>
    <x v="0"/>
    <x v="2"/>
    <x v="0"/>
  </r>
  <r>
    <s v="IYO-10245-081"/>
    <x v="242"/>
    <s v="57145-31023-FK"/>
    <s v="E-M-2.5"/>
    <n v="3"/>
    <x v="266"/>
    <s v=""/>
    <x v="0"/>
    <x v="1"/>
    <s v="M"/>
    <x v="2"/>
    <n v="31.624999999999996"/>
    <n v="94.874999999999986"/>
    <x v="1"/>
    <x v="0"/>
    <x v="1"/>
  </r>
  <r>
    <s v="BYZ-39669-954"/>
    <x v="243"/>
    <s v="66408-53777-VE"/>
    <s v="L-L-2.5"/>
    <n v="1"/>
    <x v="267"/>
    <s v=""/>
    <x v="0"/>
    <x v="3"/>
    <s v="L"/>
    <x v="2"/>
    <n v="36.454999999999998"/>
    <n v="36.454999999999998"/>
    <x v="3"/>
    <x v="1"/>
    <x v="1"/>
  </r>
  <r>
    <s v="EFB-72860-209"/>
    <x v="244"/>
    <s v="53035-99701-WG"/>
    <s v="A-M-0.2"/>
    <n v="4"/>
    <x v="268"/>
    <s v="bmergue7y@umn.edu"/>
    <x v="0"/>
    <x v="2"/>
    <s v="M"/>
    <x v="3"/>
    <n v="3.375"/>
    <n v="13.5"/>
    <x v="2"/>
    <x v="0"/>
    <x v="0"/>
  </r>
  <r>
    <s v="GMM-72397-378"/>
    <x v="245"/>
    <s v="45899-92796-EI"/>
    <s v="R-L-0.2"/>
    <n v="4"/>
    <x v="269"/>
    <s v="kpatise7z@jigsy.com"/>
    <x v="0"/>
    <x v="0"/>
    <s v="L"/>
    <x v="3"/>
    <n v="3.5849999999999995"/>
    <n v="14.339999999999998"/>
    <x v="0"/>
    <x v="1"/>
    <x v="1"/>
  </r>
  <r>
    <s v="LYP-52345-883"/>
    <x v="246"/>
    <s v="17649-28133-PY"/>
    <s v="E-M-0.5"/>
    <n v="1"/>
    <x v="270"/>
    <s v=""/>
    <x v="1"/>
    <x v="1"/>
    <s v="M"/>
    <x v="1"/>
    <n v="8.25"/>
    <n v="8.25"/>
    <x v="1"/>
    <x v="0"/>
    <x v="0"/>
  </r>
  <r>
    <s v="DFK-35846-692"/>
    <x v="247"/>
    <s v="49612-33852-CN"/>
    <s v="R-D-0.2"/>
    <n v="5"/>
    <x v="271"/>
    <s v=""/>
    <x v="0"/>
    <x v="0"/>
    <s v="D"/>
    <x v="3"/>
    <n v="2.6849999999999996"/>
    <n v="13.424999999999997"/>
    <x v="0"/>
    <x v="2"/>
    <x v="0"/>
  </r>
  <r>
    <s v="XAH-93337-609"/>
    <x v="248"/>
    <s v="66976-43829-YG"/>
    <s v="A-D-1"/>
    <n v="5"/>
    <x v="272"/>
    <s v="dduke82@vkontakte.ru"/>
    <x v="0"/>
    <x v="2"/>
    <s v="D"/>
    <x v="0"/>
    <n v="9.9499999999999993"/>
    <n v="49.75"/>
    <x v="2"/>
    <x v="2"/>
    <x v="1"/>
  </r>
  <r>
    <s v="QKA-72582-644"/>
    <x v="249"/>
    <s v="64852-04619-XZ"/>
    <s v="E-M-0.5"/>
    <n v="2"/>
    <x v="273"/>
    <s v=""/>
    <x v="1"/>
    <x v="1"/>
    <s v="M"/>
    <x v="1"/>
    <n v="8.25"/>
    <n v="16.5"/>
    <x v="1"/>
    <x v="0"/>
    <x v="1"/>
  </r>
  <r>
    <s v="ZDK-84567-102"/>
    <x v="250"/>
    <s v="58690-31815-VY"/>
    <s v="A-D-0.5"/>
    <n v="3"/>
    <x v="274"/>
    <s v="ihussey84@mapy.cz"/>
    <x v="0"/>
    <x v="2"/>
    <s v="D"/>
    <x v="1"/>
    <n v="5.97"/>
    <n v="17.91"/>
    <x v="2"/>
    <x v="2"/>
    <x v="1"/>
  </r>
  <r>
    <s v="WAV-38301-984"/>
    <x v="251"/>
    <s v="62863-81239-DT"/>
    <s v="A-D-0.5"/>
    <n v="5"/>
    <x v="275"/>
    <s v="cpinkerton85@upenn.edu"/>
    <x v="0"/>
    <x v="2"/>
    <s v="D"/>
    <x v="1"/>
    <n v="5.97"/>
    <n v="29.849999999999998"/>
    <x v="2"/>
    <x v="2"/>
    <x v="1"/>
  </r>
  <r>
    <s v="KZR-33023-209"/>
    <x v="177"/>
    <s v="21177-40725-CF"/>
    <s v="E-L-1"/>
    <n v="3"/>
    <x v="276"/>
    <s v=""/>
    <x v="0"/>
    <x v="1"/>
    <s v="L"/>
    <x v="0"/>
    <n v="14.85"/>
    <n v="44.55"/>
    <x v="1"/>
    <x v="1"/>
    <x v="1"/>
  </r>
  <r>
    <s v="ULM-49433-003"/>
    <x v="252"/>
    <s v="99421-80253-UI"/>
    <s v="E-M-1"/>
    <n v="2"/>
    <x v="277"/>
    <s v=""/>
    <x v="0"/>
    <x v="1"/>
    <s v="M"/>
    <x v="0"/>
    <n v="13.75"/>
    <n v="27.5"/>
    <x v="1"/>
    <x v="0"/>
    <x v="1"/>
  </r>
  <r>
    <s v="SIB-83254-136"/>
    <x v="253"/>
    <s v="45315-50206-DK"/>
    <s v="R-M-0.5"/>
    <n v="6"/>
    <x v="278"/>
    <s v="dvizor88@furl.net"/>
    <x v="0"/>
    <x v="0"/>
    <s v="M"/>
    <x v="1"/>
    <n v="5.97"/>
    <n v="35.82"/>
    <x v="0"/>
    <x v="0"/>
    <x v="0"/>
  </r>
  <r>
    <s v="NOK-50349-551"/>
    <x v="254"/>
    <s v="09595-95726-OV"/>
    <s v="R-D-0.5"/>
    <n v="3"/>
    <x v="279"/>
    <s v="esedgebeer89@oaic.gov.au"/>
    <x v="0"/>
    <x v="0"/>
    <s v="D"/>
    <x v="1"/>
    <n v="5.3699999999999992"/>
    <n v="16.11"/>
    <x v="0"/>
    <x v="2"/>
    <x v="0"/>
  </r>
  <r>
    <s v="YIS-96268-844"/>
    <x v="227"/>
    <s v="60221-67036-TD"/>
    <s v="E-L-0.2"/>
    <n v="6"/>
    <x v="280"/>
    <s v="klestrange8a@lulu.com"/>
    <x v="0"/>
    <x v="1"/>
    <s v="L"/>
    <x v="3"/>
    <n v="4.4550000000000001"/>
    <n v="26.73"/>
    <x v="1"/>
    <x v="1"/>
    <x v="0"/>
  </r>
  <r>
    <s v="CXI-04933-855"/>
    <x v="110"/>
    <s v="62923-29397-KX"/>
    <s v="E-L-2.5"/>
    <n v="6"/>
    <x v="281"/>
    <s v="ltanti8b@techcrunch.com"/>
    <x v="0"/>
    <x v="1"/>
    <s v="L"/>
    <x v="2"/>
    <n v="34.154999999999994"/>
    <n v="204.92999999999995"/>
    <x v="1"/>
    <x v="1"/>
    <x v="0"/>
  </r>
  <r>
    <s v="IZU-90429-382"/>
    <x v="182"/>
    <s v="33011-52383-BA"/>
    <s v="A-L-1"/>
    <n v="3"/>
    <x v="282"/>
    <s v="ade8c@1und1.de"/>
    <x v="0"/>
    <x v="2"/>
    <s v="L"/>
    <x v="0"/>
    <n v="12.95"/>
    <n v="38.849999999999994"/>
    <x v="2"/>
    <x v="1"/>
    <x v="0"/>
  </r>
  <r>
    <s v="WIT-40912-783"/>
    <x v="255"/>
    <s v="86768-91598-FA"/>
    <s v="L-D-0.2"/>
    <n v="4"/>
    <x v="283"/>
    <s v="tjedrachowicz8d@acquirethisname.com"/>
    <x v="0"/>
    <x v="3"/>
    <s v="D"/>
    <x v="3"/>
    <n v="3.8849999999999998"/>
    <n v="15.54"/>
    <x v="3"/>
    <x v="2"/>
    <x v="0"/>
  </r>
  <r>
    <s v="PSD-57291-590"/>
    <x v="256"/>
    <s v="37191-12203-MX"/>
    <s v="A-M-0.5"/>
    <n v="1"/>
    <x v="284"/>
    <s v="pstonner8e@moonfruit.com"/>
    <x v="0"/>
    <x v="2"/>
    <s v="M"/>
    <x v="1"/>
    <n v="6.75"/>
    <n v="6.75"/>
    <x v="2"/>
    <x v="0"/>
    <x v="1"/>
  </r>
  <r>
    <s v="GOI-41472-677"/>
    <x v="3"/>
    <s v="16545-76328-JY"/>
    <s v="E-D-2.5"/>
    <n v="4"/>
    <x v="285"/>
    <s v="dtingly8f@goo.ne.jp"/>
    <x v="0"/>
    <x v="1"/>
    <s v="D"/>
    <x v="2"/>
    <n v="27.945"/>
    <n v="111.78"/>
    <x v="1"/>
    <x v="2"/>
    <x v="0"/>
  </r>
  <r>
    <s v="KTX-17944-494"/>
    <x v="257"/>
    <s v="74330-29286-RO"/>
    <s v="A-L-0.2"/>
    <n v="1"/>
    <x v="286"/>
    <s v="crushe8n@about.me"/>
    <x v="0"/>
    <x v="2"/>
    <s v="L"/>
    <x v="3"/>
    <n v="3.8849999999999998"/>
    <n v="3.8849999999999998"/>
    <x v="2"/>
    <x v="1"/>
    <x v="0"/>
  </r>
  <r>
    <s v="RDM-99811-230"/>
    <x v="258"/>
    <s v="22349-47389-GY"/>
    <s v="L-M-0.2"/>
    <n v="5"/>
    <x v="287"/>
    <s v="bchecci8h@usa.gov"/>
    <x v="2"/>
    <x v="3"/>
    <s v="M"/>
    <x v="3"/>
    <n v="4.3650000000000002"/>
    <n v="21.825000000000003"/>
    <x v="3"/>
    <x v="0"/>
    <x v="1"/>
  </r>
  <r>
    <s v="JTU-55897-581"/>
    <x v="259"/>
    <s v="70290-38099-GB"/>
    <s v="R-M-0.2"/>
    <n v="5"/>
    <x v="288"/>
    <s v="jbagot8i@mac.com"/>
    <x v="0"/>
    <x v="0"/>
    <s v="M"/>
    <x v="3"/>
    <n v="2.9849999999999999"/>
    <n v="14.924999999999999"/>
    <x v="0"/>
    <x v="0"/>
    <x v="1"/>
  </r>
  <r>
    <s v="CRK-07584-240"/>
    <x v="260"/>
    <s v="18741-72071-PP"/>
    <s v="A-M-1"/>
    <n v="3"/>
    <x v="289"/>
    <s v="ebeeble8j@soundcloud.com"/>
    <x v="0"/>
    <x v="2"/>
    <s v="M"/>
    <x v="0"/>
    <n v="11.25"/>
    <n v="33.75"/>
    <x v="2"/>
    <x v="0"/>
    <x v="0"/>
  </r>
  <r>
    <s v="MKE-75518-399"/>
    <x v="261"/>
    <s v="62588-82624-II"/>
    <s v="A-M-1"/>
    <n v="3"/>
    <x v="290"/>
    <s v="cfluin8k@flickr.com"/>
    <x v="2"/>
    <x v="2"/>
    <s v="M"/>
    <x v="0"/>
    <n v="11.25"/>
    <n v="33.75"/>
    <x v="2"/>
    <x v="0"/>
    <x v="1"/>
  </r>
  <r>
    <s v="AEL-51169-725"/>
    <x v="262"/>
    <s v="37430-29579-HD"/>
    <s v="L-M-0.2"/>
    <n v="6"/>
    <x v="291"/>
    <s v="ebletsor8l@vinaora.com"/>
    <x v="0"/>
    <x v="3"/>
    <s v="M"/>
    <x v="3"/>
    <n v="4.3650000000000002"/>
    <n v="26.19"/>
    <x v="3"/>
    <x v="0"/>
    <x v="0"/>
  </r>
  <r>
    <s v="ZGM-83108-823"/>
    <x v="263"/>
    <s v="84132-22322-QT"/>
    <s v="E-L-1"/>
    <n v="1"/>
    <x v="292"/>
    <s v="pbrydell8m@bloglovin.com"/>
    <x v="1"/>
    <x v="1"/>
    <s v="L"/>
    <x v="0"/>
    <n v="14.85"/>
    <n v="14.85"/>
    <x v="1"/>
    <x v="1"/>
    <x v="1"/>
  </r>
  <r>
    <s v="JBP-78754-392"/>
    <x v="212"/>
    <s v="74330-29286-RO"/>
    <s v="E-M-2.5"/>
    <n v="6"/>
    <x v="286"/>
    <s v="crushe8n@about.me"/>
    <x v="0"/>
    <x v="1"/>
    <s v="M"/>
    <x v="2"/>
    <n v="31.624999999999996"/>
    <n v="189.74999999999997"/>
    <x v="1"/>
    <x v="0"/>
    <x v="0"/>
  </r>
  <r>
    <s v="RNH-54912-747"/>
    <x v="187"/>
    <s v="37445-17791-NQ"/>
    <s v="R-M-0.5"/>
    <n v="1"/>
    <x v="293"/>
    <s v="nleethem8o@mac.com"/>
    <x v="0"/>
    <x v="0"/>
    <s v="M"/>
    <x v="1"/>
    <n v="5.97"/>
    <n v="5.97"/>
    <x v="0"/>
    <x v="0"/>
    <x v="0"/>
  </r>
  <r>
    <s v="JDS-33440-914"/>
    <x v="248"/>
    <s v="58511-10548-ZU"/>
    <s v="R-M-1"/>
    <n v="3"/>
    <x v="294"/>
    <s v="anesfield8p@people.com.cn"/>
    <x v="2"/>
    <x v="0"/>
    <s v="M"/>
    <x v="0"/>
    <n v="9.9499999999999993"/>
    <n v="29.849999999999998"/>
    <x v="0"/>
    <x v="0"/>
    <x v="0"/>
  </r>
  <r>
    <s v="SYX-48878-182"/>
    <x v="264"/>
    <s v="47725-34771-FJ"/>
    <s v="R-D-1"/>
    <n v="5"/>
    <x v="295"/>
    <s v=""/>
    <x v="0"/>
    <x v="0"/>
    <s v="D"/>
    <x v="0"/>
    <n v="8.9499999999999993"/>
    <n v="44.75"/>
    <x v="0"/>
    <x v="2"/>
    <x v="1"/>
  </r>
  <r>
    <s v="ZGD-94763-868"/>
    <x v="265"/>
    <s v="53086-67334-KT"/>
    <s v="E-L-2.5"/>
    <n v="1"/>
    <x v="296"/>
    <s v="mbrockway8r@ibm.com"/>
    <x v="0"/>
    <x v="1"/>
    <s v="L"/>
    <x v="2"/>
    <n v="34.154999999999994"/>
    <n v="34.154999999999994"/>
    <x v="1"/>
    <x v="1"/>
    <x v="0"/>
  </r>
  <r>
    <s v="CZY-70361-485"/>
    <x v="266"/>
    <s v="83308-82257-UN"/>
    <s v="E-L-2.5"/>
    <n v="6"/>
    <x v="297"/>
    <s v="nlush8s@dedecms.com"/>
    <x v="1"/>
    <x v="1"/>
    <s v="L"/>
    <x v="2"/>
    <n v="34.154999999999994"/>
    <n v="204.92999999999995"/>
    <x v="1"/>
    <x v="1"/>
    <x v="1"/>
  </r>
  <r>
    <s v="RJR-12175-899"/>
    <x v="267"/>
    <s v="37274-08534-FM"/>
    <s v="E-D-0.5"/>
    <n v="3"/>
    <x v="298"/>
    <s v="smcmillian8t@csmonitor.com"/>
    <x v="0"/>
    <x v="1"/>
    <s v="D"/>
    <x v="1"/>
    <n v="7.29"/>
    <n v="21.87"/>
    <x v="1"/>
    <x v="2"/>
    <x v="1"/>
  </r>
  <r>
    <s v="ELB-07929-407"/>
    <x v="204"/>
    <s v="54004-04664-AA"/>
    <s v="A-M-2.5"/>
    <n v="2"/>
    <x v="299"/>
    <s v="tbennison8u@google.cn"/>
    <x v="0"/>
    <x v="2"/>
    <s v="M"/>
    <x v="2"/>
    <n v="25.874999999999996"/>
    <n v="51.749999999999993"/>
    <x v="2"/>
    <x v="0"/>
    <x v="0"/>
  </r>
  <r>
    <s v="UJQ-54441-340"/>
    <x v="268"/>
    <s v="26822-19510-SD"/>
    <s v="E-M-0.2"/>
    <n v="2"/>
    <x v="300"/>
    <s v="gtweed8v@yolasite.com"/>
    <x v="0"/>
    <x v="1"/>
    <s v="M"/>
    <x v="3"/>
    <n v="4.125"/>
    <n v="8.25"/>
    <x v="1"/>
    <x v="0"/>
    <x v="0"/>
  </r>
  <r>
    <s v="UJQ-54441-340"/>
    <x v="268"/>
    <s v="26822-19510-SD"/>
    <s v="A-L-0.2"/>
    <n v="5"/>
    <x v="300"/>
    <s v="gtweed8v@yolasite.com"/>
    <x v="0"/>
    <x v="2"/>
    <s v="L"/>
    <x v="3"/>
    <n v="3.8849999999999998"/>
    <n v="19.424999999999997"/>
    <x v="2"/>
    <x v="1"/>
    <x v="0"/>
  </r>
  <r>
    <s v="OWY-43108-475"/>
    <x v="269"/>
    <s v="06432-73165-ML"/>
    <s v="A-M-0.2"/>
    <n v="6"/>
    <x v="301"/>
    <s v="ggoggin8x@wix.com"/>
    <x v="1"/>
    <x v="2"/>
    <s v="M"/>
    <x v="3"/>
    <n v="3.375"/>
    <n v="20.25"/>
    <x v="2"/>
    <x v="0"/>
    <x v="0"/>
  </r>
  <r>
    <s v="GNO-91911-159"/>
    <x v="145"/>
    <s v="96503-31833-CW"/>
    <s v="L-D-0.5"/>
    <n v="3"/>
    <x v="302"/>
    <s v="sjeyness8y@biglobe.ne.jp"/>
    <x v="1"/>
    <x v="3"/>
    <s v="D"/>
    <x v="1"/>
    <n v="7.77"/>
    <n v="23.31"/>
    <x v="3"/>
    <x v="2"/>
    <x v="1"/>
  </r>
  <r>
    <s v="CNY-06284-066"/>
    <x v="270"/>
    <s v="63985-64148-MG"/>
    <s v="E-D-0.2"/>
    <n v="5"/>
    <x v="303"/>
    <s v="dbonhome8z@shinystat.com"/>
    <x v="0"/>
    <x v="1"/>
    <s v="D"/>
    <x v="3"/>
    <n v="3.645"/>
    <n v="18.225000000000001"/>
    <x v="1"/>
    <x v="2"/>
    <x v="0"/>
  </r>
  <r>
    <s v="OQS-46321-904"/>
    <x v="271"/>
    <s v="19597-91185-CM"/>
    <s v="E-M-1"/>
    <n v="1"/>
    <x v="304"/>
    <s v=""/>
    <x v="0"/>
    <x v="1"/>
    <s v="M"/>
    <x v="0"/>
    <n v="13.75"/>
    <n v="13.75"/>
    <x v="1"/>
    <x v="0"/>
    <x v="1"/>
  </r>
  <r>
    <s v="IBW-87442-480"/>
    <x v="272"/>
    <s v="79814-23626-JR"/>
    <s v="A-L-2.5"/>
    <n v="1"/>
    <x v="305"/>
    <s v="tle91@epa.gov"/>
    <x v="0"/>
    <x v="2"/>
    <s v="L"/>
    <x v="2"/>
    <n v="29.784999999999997"/>
    <n v="29.784999999999997"/>
    <x v="2"/>
    <x v="1"/>
    <x v="0"/>
  </r>
  <r>
    <s v="DGZ-82537-477"/>
    <x v="252"/>
    <s v="43439-94003-DW"/>
    <s v="R-D-1"/>
    <n v="5"/>
    <x v="306"/>
    <s v=""/>
    <x v="0"/>
    <x v="0"/>
    <s v="D"/>
    <x v="0"/>
    <n v="8.9499999999999993"/>
    <n v="44.75"/>
    <x v="0"/>
    <x v="2"/>
    <x v="1"/>
  </r>
  <r>
    <s v="LPS-39089-432"/>
    <x v="273"/>
    <s v="97655-45555-LI"/>
    <s v="R-D-1"/>
    <n v="5"/>
    <x v="307"/>
    <s v="balldridge93@yandex.ru"/>
    <x v="0"/>
    <x v="0"/>
    <s v="D"/>
    <x v="0"/>
    <n v="8.9499999999999993"/>
    <n v="44.75"/>
    <x v="0"/>
    <x v="2"/>
    <x v="0"/>
  </r>
  <r>
    <s v="MQU-86100-929"/>
    <x v="274"/>
    <s v="64418-01720-VW"/>
    <s v="L-L-0.5"/>
    <n v="4"/>
    <x v="308"/>
    <s v=""/>
    <x v="0"/>
    <x v="3"/>
    <s v="L"/>
    <x v="1"/>
    <n v="9.51"/>
    <n v="38.04"/>
    <x v="3"/>
    <x v="1"/>
    <x v="0"/>
  </r>
  <r>
    <s v="XUR-14132-391"/>
    <x v="275"/>
    <s v="96836-09258-RI"/>
    <s v="R-D-0.5"/>
    <n v="4"/>
    <x v="309"/>
    <s v="lgoodger95@guardian.co.uk"/>
    <x v="0"/>
    <x v="0"/>
    <s v="D"/>
    <x v="1"/>
    <n v="5.3699999999999992"/>
    <n v="21.479999999999997"/>
    <x v="0"/>
    <x v="2"/>
    <x v="0"/>
  </r>
  <r>
    <s v="OVI-27064-381"/>
    <x v="276"/>
    <s v="37274-08534-FM"/>
    <s v="R-D-0.5"/>
    <n v="3"/>
    <x v="298"/>
    <s v="smcmillian8t@csmonitor.com"/>
    <x v="0"/>
    <x v="0"/>
    <s v="D"/>
    <x v="1"/>
    <n v="5.3699999999999992"/>
    <n v="16.11"/>
    <x v="0"/>
    <x v="2"/>
    <x v="1"/>
  </r>
  <r>
    <s v="SHP-17012-870"/>
    <x v="277"/>
    <s v="69529-07533-CV"/>
    <s v="R-M-2.5"/>
    <n v="1"/>
    <x v="310"/>
    <s v="cdrewett97@wikipedia.org"/>
    <x v="0"/>
    <x v="0"/>
    <s v="M"/>
    <x v="2"/>
    <n v="22.884999999999998"/>
    <n v="22.884999999999998"/>
    <x v="0"/>
    <x v="0"/>
    <x v="0"/>
  </r>
  <r>
    <s v="FDY-03414-903"/>
    <x v="278"/>
    <s v="94840-49457-UD"/>
    <s v="A-D-0.5"/>
    <n v="3"/>
    <x v="311"/>
    <s v="qparsons98@blogtalkradio.com"/>
    <x v="0"/>
    <x v="2"/>
    <s v="D"/>
    <x v="1"/>
    <n v="5.97"/>
    <n v="17.91"/>
    <x v="2"/>
    <x v="2"/>
    <x v="0"/>
  </r>
  <r>
    <s v="WXT-85291-143"/>
    <x v="279"/>
    <s v="81414-81273-DK"/>
    <s v="R-M-0.5"/>
    <n v="4"/>
    <x v="312"/>
    <s v="vceely99@auda.org.au"/>
    <x v="0"/>
    <x v="0"/>
    <s v="M"/>
    <x v="1"/>
    <n v="5.97"/>
    <n v="23.88"/>
    <x v="0"/>
    <x v="0"/>
    <x v="0"/>
  </r>
  <r>
    <s v="QNP-18893-547"/>
    <x v="280"/>
    <s v="76930-61689-CH"/>
    <s v="R-L-1"/>
    <n v="5"/>
    <x v="313"/>
    <s v=""/>
    <x v="0"/>
    <x v="0"/>
    <s v="L"/>
    <x v="0"/>
    <n v="11.95"/>
    <n v="59.75"/>
    <x v="0"/>
    <x v="1"/>
    <x v="1"/>
  </r>
  <r>
    <s v="DOH-92927-530"/>
    <x v="281"/>
    <s v="12839-56537-TQ"/>
    <s v="L-L-0.2"/>
    <n v="6"/>
    <x v="314"/>
    <s v="cvasiliev9b@discuz.net"/>
    <x v="0"/>
    <x v="3"/>
    <s v="L"/>
    <x v="3"/>
    <n v="4.7549999999999999"/>
    <n v="28.53"/>
    <x v="3"/>
    <x v="1"/>
    <x v="0"/>
  </r>
  <r>
    <s v="HGJ-82768-173"/>
    <x v="282"/>
    <s v="62741-01322-HU"/>
    <s v="A-M-1"/>
    <n v="4"/>
    <x v="315"/>
    <s v="tomoylan9c@liveinternet.ru"/>
    <x v="2"/>
    <x v="2"/>
    <s v="M"/>
    <x v="0"/>
    <n v="11.25"/>
    <n v="45"/>
    <x v="2"/>
    <x v="0"/>
    <x v="1"/>
  </r>
  <r>
    <s v="YPT-95383-088"/>
    <x v="283"/>
    <s v="43439-94003-DW"/>
    <s v="E-D-2.5"/>
    <n v="2"/>
    <x v="306"/>
    <s v=""/>
    <x v="0"/>
    <x v="1"/>
    <s v="D"/>
    <x v="2"/>
    <n v="27.945"/>
    <n v="55.89"/>
    <x v="1"/>
    <x v="2"/>
    <x v="1"/>
  </r>
  <r>
    <s v="OYH-16533-767"/>
    <x v="284"/>
    <s v="44932-34838-RM"/>
    <s v="E-L-1"/>
    <n v="4"/>
    <x v="316"/>
    <s v="wfetherston9e@constantcontact.com"/>
    <x v="0"/>
    <x v="1"/>
    <s v="L"/>
    <x v="0"/>
    <n v="14.85"/>
    <n v="59.4"/>
    <x v="1"/>
    <x v="1"/>
    <x v="1"/>
  </r>
  <r>
    <s v="DWW-28642-549"/>
    <x v="285"/>
    <s v="91181-19412-RQ"/>
    <s v="E-D-0.2"/>
    <n v="2"/>
    <x v="317"/>
    <s v="erasmus9f@techcrunch.com"/>
    <x v="0"/>
    <x v="1"/>
    <s v="D"/>
    <x v="3"/>
    <n v="3.645"/>
    <n v="7.29"/>
    <x v="1"/>
    <x v="2"/>
    <x v="0"/>
  </r>
  <r>
    <s v="CGO-79583-871"/>
    <x v="286"/>
    <s v="37182-54930-XC"/>
    <s v="E-D-0.5"/>
    <n v="1"/>
    <x v="318"/>
    <s v="wgiorgioni9g@wikipedia.org"/>
    <x v="0"/>
    <x v="1"/>
    <s v="D"/>
    <x v="1"/>
    <n v="7.29"/>
    <n v="7.29"/>
    <x v="1"/>
    <x v="2"/>
    <x v="0"/>
  </r>
  <r>
    <s v="TFY-52090-386"/>
    <x v="287"/>
    <s v="08613-17327-XT"/>
    <s v="E-L-0.5"/>
    <n v="2"/>
    <x v="319"/>
    <s v="lscargle9h@myspace.com"/>
    <x v="0"/>
    <x v="1"/>
    <s v="L"/>
    <x v="1"/>
    <n v="8.91"/>
    <n v="17.82"/>
    <x v="1"/>
    <x v="1"/>
    <x v="1"/>
  </r>
  <r>
    <s v="TFY-52090-386"/>
    <x v="287"/>
    <s v="08613-17327-XT"/>
    <s v="L-D-0.5"/>
    <n v="5"/>
    <x v="319"/>
    <s v="lscargle9h@myspace.com"/>
    <x v="0"/>
    <x v="3"/>
    <s v="D"/>
    <x v="1"/>
    <n v="7.77"/>
    <n v="38.849999999999994"/>
    <x v="3"/>
    <x v="2"/>
    <x v="1"/>
  </r>
  <r>
    <s v="NYY-73968-094"/>
    <x v="288"/>
    <s v="70451-38048-AH"/>
    <s v="R-D-0.5"/>
    <n v="6"/>
    <x v="320"/>
    <s v="nclimance9j@europa.eu"/>
    <x v="0"/>
    <x v="0"/>
    <s v="D"/>
    <x v="1"/>
    <n v="5.3699999999999992"/>
    <n v="32.22"/>
    <x v="0"/>
    <x v="2"/>
    <x v="1"/>
  </r>
  <r>
    <s v="QEY-71761-460"/>
    <x v="250"/>
    <s v="35442-75769-PL"/>
    <s v="R-M-1"/>
    <n v="2"/>
    <x v="321"/>
    <s v=""/>
    <x v="1"/>
    <x v="0"/>
    <s v="M"/>
    <x v="0"/>
    <n v="9.9499999999999993"/>
    <n v="19.899999999999999"/>
    <x v="0"/>
    <x v="0"/>
    <x v="0"/>
  </r>
  <r>
    <s v="GKQ-82603-910"/>
    <x v="289"/>
    <s v="83737-56117-JE"/>
    <s v="R-L-1"/>
    <n v="5"/>
    <x v="322"/>
    <s v="asnazle9l@oracle.com"/>
    <x v="0"/>
    <x v="0"/>
    <s v="L"/>
    <x v="0"/>
    <n v="11.95"/>
    <n v="59.75"/>
    <x v="0"/>
    <x v="1"/>
    <x v="1"/>
  </r>
  <r>
    <s v="IOB-32673-745"/>
    <x v="290"/>
    <s v="07095-81281-NJ"/>
    <s v="A-L-0.5"/>
    <n v="3"/>
    <x v="323"/>
    <s v="rworg9m@arstechnica.com"/>
    <x v="0"/>
    <x v="2"/>
    <s v="L"/>
    <x v="1"/>
    <n v="7.77"/>
    <n v="23.31"/>
    <x v="2"/>
    <x v="1"/>
    <x v="0"/>
  </r>
  <r>
    <s v="YAU-98893-150"/>
    <x v="291"/>
    <s v="77043-48851-HG"/>
    <s v="L-M-1"/>
    <n v="3"/>
    <x v="324"/>
    <s v="ldanes9n@umn.edu"/>
    <x v="0"/>
    <x v="3"/>
    <s v="M"/>
    <x v="0"/>
    <n v="14.55"/>
    <n v="43.650000000000006"/>
    <x v="3"/>
    <x v="0"/>
    <x v="1"/>
  </r>
  <r>
    <s v="XNM-14163-951"/>
    <x v="292"/>
    <s v="78224-60622-KH"/>
    <s v="E-L-2.5"/>
    <n v="6"/>
    <x v="325"/>
    <s v="skeynd9o@narod.ru"/>
    <x v="0"/>
    <x v="1"/>
    <s v="L"/>
    <x v="2"/>
    <n v="34.154999999999994"/>
    <n v="204.92999999999995"/>
    <x v="1"/>
    <x v="1"/>
    <x v="1"/>
  </r>
  <r>
    <s v="JPB-45297-000"/>
    <x v="293"/>
    <s v="83105-86631-IU"/>
    <s v="R-L-0.2"/>
    <n v="4"/>
    <x v="326"/>
    <s v="ddaveridge9p@arstechnica.com"/>
    <x v="0"/>
    <x v="0"/>
    <s v="L"/>
    <x v="3"/>
    <n v="3.5849999999999995"/>
    <n v="14.339999999999998"/>
    <x v="0"/>
    <x v="1"/>
    <x v="1"/>
  </r>
  <r>
    <s v="MOU-74341-266"/>
    <x v="294"/>
    <s v="99358-65399-TC"/>
    <s v="A-D-0.5"/>
    <n v="4"/>
    <x v="327"/>
    <s v="jawdry9q@utexas.edu"/>
    <x v="0"/>
    <x v="2"/>
    <s v="D"/>
    <x v="1"/>
    <n v="5.97"/>
    <n v="23.88"/>
    <x v="2"/>
    <x v="2"/>
    <x v="1"/>
  </r>
  <r>
    <s v="DHJ-87461-571"/>
    <x v="295"/>
    <s v="94525-76037-JP"/>
    <s v="A-M-1"/>
    <n v="2"/>
    <x v="328"/>
    <s v="eryles9r@fastcompany.com"/>
    <x v="0"/>
    <x v="2"/>
    <s v="M"/>
    <x v="0"/>
    <n v="11.25"/>
    <n v="22.5"/>
    <x v="2"/>
    <x v="0"/>
    <x v="1"/>
  </r>
  <r>
    <s v="DKM-97676-850"/>
    <x v="296"/>
    <s v="43439-94003-DW"/>
    <s v="E-D-0.5"/>
    <n v="5"/>
    <x v="306"/>
    <s v=""/>
    <x v="0"/>
    <x v="1"/>
    <s v="D"/>
    <x v="1"/>
    <n v="7.29"/>
    <n v="36.450000000000003"/>
    <x v="1"/>
    <x v="2"/>
    <x v="1"/>
  </r>
  <r>
    <s v="UEB-09112-118"/>
    <x v="297"/>
    <s v="82718-93677-XO"/>
    <s v="A-M-0.5"/>
    <n v="4"/>
    <x v="329"/>
    <s v=""/>
    <x v="0"/>
    <x v="2"/>
    <s v="M"/>
    <x v="1"/>
    <n v="6.75"/>
    <n v="27"/>
    <x v="2"/>
    <x v="0"/>
    <x v="0"/>
  </r>
  <r>
    <s v="ORZ-67699-748"/>
    <x v="298"/>
    <s v="44708-78241-DF"/>
    <s v="A-M-2.5"/>
    <n v="6"/>
    <x v="330"/>
    <s v="jcaldicott9u@usda.gov"/>
    <x v="0"/>
    <x v="2"/>
    <s v="M"/>
    <x v="2"/>
    <n v="25.874999999999996"/>
    <n v="155.24999999999997"/>
    <x v="2"/>
    <x v="0"/>
    <x v="1"/>
  </r>
  <r>
    <s v="JXP-28398-485"/>
    <x v="299"/>
    <s v="23039-93032-FN"/>
    <s v="A-D-2.5"/>
    <n v="5"/>
    <x v="331"/>
    <s v="mvedmore9v@a8.net"/>
    <x v="0"/>
    <x v="2"/>
    <s v="D"/>
    <x v="2"/>
    <n v="22.884999999999998"/>
    <n v="114.42499999999998"/>
    <x v="2"/>
    <x v="2"/>
    <x v="0"/>
  </r>
  <r>
    <s v="WWH-92259-198"/>
    <x v="300"/>
    <s v="35256-12529-FT"/>
    <s v="L-D-1"/>
    <n v="4"/>
    <x v="332"/>
    <s v="wromao9w@chronoengine.com"/>
    <x v="0"/>
    <x v="3"/>
    <s v="D"/>
    <x v="0"/>
    <n v="12.95"/>
    <n v="51.8"/>
    <x v="3"/>
    <x v="2"/>
    <x v="0"/>
  </r>
  <r>
    <s v="FLR-82914-153"/>
    <x v="301"/>
    <s v="86100-33488-WP"/>
    <s v="A-M-2.5"/>
    <n v="6"/>
    <x v="333"/>
    <s v=""/>
    <x v="0"/>
    <x v="2"/>
    <s v="M"/>
    <x v="2"/>
    <n v="25.874999999999996"/>
    <n v="155.24999999999997"/>
    <x v="2"/>
    <x v="0"/>
    <x v="1"/>
  </r>
  <r>
    <s v="AMB-93600-000"/>
    <x v="302"/>
    <s v="64435-53100-WM"/>
    <s v="A-L-2.5"/>
    <n v="1"/>
    <x v="334"/>
    <s v="tcotmore9y@amazonaws.com"/>
    <x v="0"/>
    <x v="2"/>
    <s v="L"/>
    <x v="2"/>
    <n v="29.784999999999997"/>
    <n v="29.784999999999997"/>
    <x v="2"/>
    <x v="1"/>
    <x v="1"/>
  </r>
  <r>
    <s v="FEP-36895-658"/>
    <x v="303"/>
    <s v="44699-43836-UH"/>
    <s v="R-L-0.2"/>
    <n v="6"/>
    <x v="335"/>
    <s v="yskipsey9z@spotify.com"/>
    <x v="2"/>
    <x v="0"/>
    <s v="L"/>
    <x v="3"/>
    <n v="3.5849999999999995"/>
    <n v="21.509999999999998"/>
    <x v="0"/>
    <x v="1"/>
    <x v="1"/>
  </r>
  <r>
    <s v="RXW-91413-276"/>
    <x v="304"/>
    <s v="29588-35679-RG"/>
    <s v="R-D-2.5"/>
    <n v="2"/>
    <x v="336"/>
    <s v="ncorpsa0@gmpg.org"/>
    <x v="0"/>
    <x v="0"/>
    <s v="D"/>
    <x v="2"/>
    <n v="20.584999999999997"/>
    <n v="41.169999999999995"/>
    <x v="0"/>
    <x v="2"/>
    <x v="1"/>
  </r>
  <r>
    <s v="RXW-91413-276"/>
    <x v="304"/>
    <s v="29588-35679-RG"/>
    <s v="R-M-0.5"/>
    <n v="1"/>
    <x v="336"/>
    <s v="ncorpsa0@gmpg.org"/>
    <x v="0"/>
    <x v="0"/>
    <s v="M"/>
    <x v="1"/>
    <n v="5.97"/>
    <n v="5.97"/>
    <x v="0"/>
    <x v="0"/>
    <x v="1"/>
  </r>
  <r>
    <s v="SDB-77492-188"/>
    <x v="305"/>
    <s v="64815-54078-HH"/>
    <s v="E-L-1"/>
    <n v="5"/>
    <x v="337"/>
    <s v="fbabbera2@stanford.edu"/>
    <x v="0"/>
    <x v="1"/>
    <s v="L"/>
    <x v="0"/>
    <n v="14.85"/>
    <n v="74.25"/>
    <x v="1"/>
    <x v="1"/>
    <x v="0"/>
  </r>
  <r>
    <s v="RZN-65182-395"/>
    <x v="196"/>
    <s v="59572-41990-XY"/>
    <s v="L-M-1"/>
    <n v="6"/>
    <x v="338"/>
    <s v="kloxtona3@opensource.org"/>
    <x v="0"/>
    <x v="3"/>
    <s v="M"/>
    <x v="0"/>
    <n v="14.55"/>
    <n v="87.300000000000011"/>
    <x v="3"/>
    <x v="0"/>
    <x v="1"/>
  </r>
  <r>
    <s v="HDQ-86094-507"/>
    <x v="110"/>
    <s v="32481-61533-ZJ"/>
    <s v="E-D-1"/>
    <n v="6"/>
    <x v="339"/>
    <s v="ptoffula4@posterous.com"/>
    <x v="0"/>
    <x v="1"/>
    <s v="D"/>
    <x v="0"/>
    <n v="12.15"/>
    <n v="72.900000000000006"/>
    <x v="1"/>
    <x v="2"/>
    <x v="0"/>
  </r>
  <r>
    <s v="YXO-79631-417"/>
    <x v="24"/>
    <s v="31587-92570-HL"/>
    <s v="L-D-0.5"/>
    <n v="1"/>
    <x v="340"/>
    <s v="cgwinnetta5@behance.net"/>
    <x v="0"/>
    <x v="3"/>
    <s v="D"/>
    <x v="1"/>
    <n v="7.77"/>
    <n v="7.77"/>
    <x v="3"/>
    <x v="2"/>
    <x v="1"/>
  </r>
  <r>
    <s v="SNF-57032-096"/>
    <x v="306"/>
    <s v="93832-04799-ID"/>
    <s v="E-D-0.5"/>
    <n v="6"/>
    <x v="341"/>
    <s v=""/>
    <x v="0"/>
    <x v="1"/>
    <s v="D"/>
    <x v="1"/>
    <n v="7.29"/>
    <n v="43.74"/>
    <x v="1"/>
    <x v="2"/>
    <x v="1"/>
  </r>
  <r>
    <s v="DGL-29648-995"/>
    <x v="307"/>
    <s v="59367-30821-ZQ"/>
    <s v="L-M-0.2"/>
    <n v="2"/>
    <x v="342"/>
    <s v=""/>
    <x v="0"/>
    <x v="3"/>
    <s v="M"/>
    <x v="3"/>
    <n v="4.3650000000000002"/>
    <n v="8.73"/>
    <x v="3"/>
    <x v="0"/>
    <x v="0"/>
  </r>
  <r>
    <s v="GPU-65651-504"/>
    <x v="308"/>
    <s v="83947-45528-ET"/>
    <s v="E-M-2.5"/>
    <n v="2"/>
    <x v="343"/>
    <s v="lflaoniera8@wordpress.org"/>
    <x v="0"/>
    <x v="1"/>
    <s v="M"/>
    <x v="2"/>
    <n v="31.624999999999996"/>
    <n v="63.249999999999993"/>
    <x v="1"/>
    <x v="0"/>
    <x v="1"/>
  </r>
  <r>
    <s v="OJU-34452-896"/>
    <x v="309"/>
    <s v="60799-92593-CX"/>
    <s v="E-L-0.5"/>
    <n v="1"/>
    <x v="344"/>
    <s v=""/>
    <x v="0"/>
    <x v="1"/>
    <s v="L"/>
    <x v="1"/>
    <n v="8.91"/>
    <n v="8.91"/>
    <x v="1"/>
    <x v="1"/>
    <x v="0"/>
  </r>
  <r>
    <s v="GZS-50547-887"/>
    <x v="310"/>
    <s v="61600-55136-UM"/>
    <s v="E-D-1"/>
    <n v="2"/>
    <x v="345"/>
    <s v="ccatchesideaa@macromedia.com"/>
    <x v="0"/>
    <x v="1"/>
    <s v="D"/>
    <x v="0"/>
    <n v="12.15"/>
    <n v="24.3"/>
    <x v="1"/>
    <x v="2"/>
    <x v="0"/>
  </r>
  <r>
    <s v="ESR-54041-053"/>
    <x v="311"/>
    <s v="59771-90302-OF"/>
    <s v="A-L-0.5"/>
    <n v="6"/>
    <x v="346"/>
    <s v="cgibbonsonab@accuweather.com"/>
    <x v="0"/>
    <x v="2"/>
    <s v="L"/>
    <x v="1"/>
    <n v="7.77"/>
    <n v="46.62"/>
    <x v="2"/>
    <x v="1"/>
    <x v="0"/>
  </r>
  <r>
    <s v="OGD-10781-526"/>
    <x v="132"/>
    <s v="16880-78077-FB"/>
    <s v="R-L-0.5"/>
    <n v="6"/>
    <x v="347"/>
    <s v="tfarraac@behance.net"/>
    <x v="0"/>
    <x v="0"/>
    <s v="L"/>
    <x v="1"/>
    <n v="7.169999999999999"/>
    <n v="43.019999999999996"/>
    <x v="0"/>
    <x v="1"/>
    <x v="1"/>
  </r>
  <r>
    <s v="FVH-29271-315"/>
    <x v="312"/>
    <s v="74415-50873-FC"/>
    <s v="A-D-0.5"/>
    <n v="3"/>
    <x v="348"/>
    <s v=""/>
    <x v="1"/>
    <x v="2"/>
    <s v="D"/>
    <x v="1"/>
    <n v="5.97"/>
    <n v="17.91"/>
    <x v="2"/>
    <x v="2"/>
    <x v="0"/>
  </r>
  <r>
    <s v="BNZ-20544-633"/>
    <x v="313"/>
    <s v="31798-95707-NR"/>
    <s v="L-L-0.5"/>
    <n v="4"/>
    <x v="349"/>
    <s v="gbamfieldae@yellowpages.com"/>
    <x v="0"/>
    <x v="3"/>
    <s v="L"/>
    <x v="1"/>
    <n v="9.51"/>
    <n v="38.04"/>
    <x v="3"/>
    <x v="1"/>
    <x v="0"/>
  </r>
  <r>
    <s v="FUX-85791-078"/>
    <x v="156"/>
    <s v="59122-08794-WT"/>
    <s v="A-M-0.2"/>
    <n v="2"/>
    <x v="350"/>
    <s v="whollingdaleaf@about.me"/>
    <x v="0"/>
    <x v="2"/>
    <s v="M"/>
    <x v="3"/>
    <n v="3.375"/>
    <n v="6.75"/>
    <x v="2"/>
    <x v="0"/>
    <x v="0"/>
  </r>
  <r>
    <s v="YXP-20078-116"/>
    <x v="314"/>
    <s v="37238-52421-JJ"/>
    <s v="R-M-0.5"/>
    <n v="1"/>
    <x v="351"/>
    <s v="jdeag@xrea.com"/>
    <x v="0"/>
    <x v="0"/>
    <s v="M"/>
    <x v="1"/>
    <n v="5.97"/>
    <n v="5.97"/>
    <x v="0"/>
    <x v="0"/>
    <x v="0"/>
  </r>
  <r>
    <s v="VQV-59984-866"/>
    <x v="315"/>
    <s v="48854-01899-FN"/>
    <s v="R-D-0.2"/>
    <n v="3"/>
    <x v="352"/>
    <s v="vskulletah@tinyurl.com"/>
    <x v="1"/>
    <x v="0"/>
    <s v="D"/>
    <x v="3"/>
    <n v="2.6849999999999996"/>
    <n v="8.0549999999999997"/>
    <x v="0"/>
    <x v="2"/>
    <x v="1"/>
  </r>
  <r>
    <s v="JEH-37276-048"/>
    <x v="316"/>
    <s v="80896-38819-DW"/>
    <s v="A-L-0.5"/>
    <n v="3"/>
    <x v="353"/>
    <s v="jrudeforthai@wunderground.com"/>
    <x v="1"/>
    <x v="2"/>
    <s v="L"/>
    <x v="1"/>
    <n v="7.77"/>
    <n v="23.31"/>
    <x v="2"/>
    <x v="1"/>
    <x v="0"/>
  </r>
  <r>
    <s v="VYD-28555-589"/>
    <x v="317"/>
    <s v="29814-01459-RC"/>
    <s v="R-L-0.5"/>
    <n v="6"/>
    <x v="354"/>
    <s v="atomaszewskiaj@answers.com"/>
    <x v="2"/>
    <x v="0"/>
    <s v="L"/>
    <x v="1"/>
    <n v="7.169999999999999"/>
    <n v="43.019999999999996"/>
    <x v="0"/>
    <x v="1"/>
    <x v="0"/>
  </r>
  <r>
    <s v="WUG-76466-650"/>
    <x v="318"/>
    <s v="43439-94003-DW"/>
    <s v="L-D-0.5"/>
    <n v="3"/>
    <x v="306"/>
    <s v=""/>
    <x v="0"/>
    <x v="3"/>
    <s v="D"/>
    <x v="1"/>
    <n v="7.77"/>
    <n v="23.31"/>
    <x v="3"/>
    <x v="2"/>
    <x v="1"/>
  </r>
  <r>
    <s v="RJV-08261-583"/>
    <x v="182"/>
    <s v="48497-29281-FE"/>
    <s v="A-D-0.2"/>
    <n v="5"/>
    <x v="355"/>
    <s v="pbessal@qq.com"/>
    <x v="0"/>
    <x v="2"/>
    <s v="D"/>
    <x v="3"/>
    <n v="2.9849999999999999"/>
    <n v="14.924999999999999"/>
    <x v="2"/>
    <x v="2"/>
    <x v="0"/>
  </r>
  <r>
    <s v="PMR-56062-609"/>
    <x v="319"/>
    <s v="43605-12616-YH"/>
    <s v="E-D-0.5"/>
    <n v="3"/>
    <x v="356"/>
    <s v="ewindressam@marketwatch.com"/>
    <x v="0"/>
    <x v="1"/>
    <s v="D"/>
    <x v="1"/>
    <n v="7.29"/>
    <n v="21.87"/>
    <x v="1"/>
    <x v="2"/>
    <x v="1"/>
  </r>
  <r>
    <s v="XLD-12920-505"/>
    <x v="320"/>
    <s v="21907-75962-VB"/>
    <s v="E-L-0.5"/>
    <n v="6"/>
    <x v="357"/>
    <s v=""/>
    <x v="0"/>
    <x v="1"/>
    <s v="L"/>
    <x v="1"/>
    <n v="8.91"/>
    <n v="53.46"/>
    <x v="1"/>
    <x v="1"/>
    <x v="0"/>
  </r>
  <r>
    <s v="UBW-50312-037"/>
    <x v="321"/>
    <s v="69503-12127-YD"/>
    <s v="A-L-2.5"/>
    <n v="4"/>
    <x v="358"/>
    <s v=""/>
    <x v="0"/>
    <x v="2"/>
    <s v="L"/>
    <x v="2"/>
    <n v="29.784999999999997"/>
    <n v="119.13999999999999"/>
    <x v="2"/>
    <x v="1"/>
    <x v="1"/>
  </r>
  <r>
    <s v="QAW-05889-019"/>
    <x v="322"/>
    <s v="68810-07329-EU"/>
    <s v="L-M-0.5"/>
    <n v="5"/>
    <x v="359"/>
    <s v="vbaumadierap@google.cn"/>
    <x v="0"/>
    <x v="3"/>
    <s v="M"/>
    <x v="1"/>
    <n v="8.73"/>
    <n v="43.650000000000006"/>
    <x v="3"/>
    <x v="0"/>
    <x v="0"/>
  </r>
  <r>
    <s v="EPT-12715-397"/>
    <x v="128"/>
    <s v="08478-75251-OG"/>
    <s v="A-D-0.2"/>
    <n v="6"/>
    <x v="360"/>
    <s v=""/>
    <x v="0"/>
    <x v="2"/>
    <s v="D"/>
    <x v="3"/>
    <n v="2.9849999999999999"/>
    <n v="17.91"/>
    <x v="2"/>
    <x v="2"/>
    <x v="0"/>
  </r>
  <r>
    <s v="DHT-93810-053"/>
    <x v="323"/>
    <s v="17005-82030-EA"/>
    <s v="E-L-1"/>
    <n v="5"/>
    <x v="361"/>
    <s v="sweldsar@wired.com"/>
    <x v="0"/>
    <x v="1"/>
    <s v="L"/>
    <x v="0"/>
    <n v="14.85"/>
    <n v="74.25"/>
    <x v="1"/>
    <x v="1"/>
    <x v="0"/>
  </r>
  <r>
    <s v="DMY-96037-963"/>
    <x v="324"/>
    <s v="42179-95059-DO"/>
    <s v="L-D-0.2"/>
    <n v="3"/>
    <x v="362"/>
    <s v="msarvaras@artisteer.com"/>
    <x v="0"/>
    <x v="3"/>
    <s v="D"/>
    <x v="3"/>
    <n v="3.8849999999999998"/>
    <n v="11.654999999999999"/>
    <x v="3"/>
    <x v="2"/>
    <x v="0"/>
  </r>
  <r>
    <s v="MBM-55936-917"/>
    <x v="325"/>
    <s v="55989-39849-WO"/>
    <s v="L-D-0.5"/>
    <n v="3"/>
    <x v="363"/>
    <s v="ahavickat@nsw.gov.au"/>
    <x v="0"/>
    <x v="3"/>
    <s v="D"/>
    <x v="1"/>
    <n v="7.77"/>
    <n v="23.31"/>
    <x v="3"/>
    <x v="2"/>
    <x v="0"/>
  </r>
  <r>
    <s v="TPA-93614-840"/>
    <x v="326"/>
    <s v="28932-49296-TM"/>
    <s v="E-D-0.5"/>
    <n v="2"/>
    <x v="364"/>
    <s v="sdivinyau@ask.com"/>
    <x v="0"/>
    <x v="1"/>
    <s v="D"/>
    <x v="1"/>
    <n v="7.29"/>
    <n v="14.58"/>
    <x v="1"/>
    <x v="2"/>
    <x v="0"/>
  </r>
  <r>
    <s v="WDM-77521-710"/>
    <x v="327"/>
    <s v="86144-10144-CB"/>
    <s v="A-M-0.5"/>
    <n v="2"/>
    <x v="365"/>
    <s v="inorquoyav@businessweek.com"/>
    <x v="0"/>
    <x v="2"/>
    <s v="M"/>
    <x v="1"/>
    <n v="6.75"/>
    <n v="13.5"/>
    <x v="2"/>
    <x v="0"/>
    <x v="1"/>
  </r>
  <r>
    <s v="EIP-19142-462"/>
    <x v="328"/>
    <s v="60973-72562-DQ"/>
    <s v="E-L-1"/>
    <n v="6"/>
    <x v="366"/>
    <s v="aiddisonaw@usa.gov"/>
    <x v="0"/>
    <x v="1"/>
    <s v="L"/>
    <x v="0"/>
    <n v="14.85"/>
    <n v="89.1"/>
    <x v="1"/>
    <x v="1"/>
    <x v="1"/>
  </r>
  <r>
    <s v="EIP-19142-462"/>
    <x v="328"/>
    <s v="60973-72562-DQ"/>
    <s v="A-L-0.2"/>
    <n v="1"/>
    <x v="366"/>
    <s v="aiddisonaw@usa.gov"/>
    <x v="0"/>
    <x v="2"/>
    <s v="L"/>
    <x v="3"/>
    <n v="3.8849999999999998"/>
    <n v="3.8849999999999998"/>
    <x v="2"/>
    <x v="1"/>
    <x v="1"/>
  </r>
  <r>
    <s v="ZZL-76364-387"/>
    <x v="128"/>
    <s v="11263-86515-VU"/>
    <s v="R-L-2.5"/>
    <n v="4"/>
    <x v="367"/>
    <s v="rlongfielday@bluehost.com"/>
    <x v="0"/>
    <x v="0"/>
    <s v="L"/>
    <x v="2"/>
    <n v="27.484999999999996"/>
    <n v="109.93999999999998"/>
    <x v="0"/>
    <x v="1"/>
    <x v="1"/>
  </r>
  <r>
    <s v="GMF-18638-786"/>
    <x v="329"/>
    <s v="60004-62976-NI"/>
    <s v="L-D-0.5"/>
    <n v="6"/>
    <x v="368"/>
    <s v="gkislingburyaz@samsung.com"/>
    <x v="0"/>
    <x v="3"/>
    <s v="D"/>
    <x v="1"/>
    <n v="7.77"/>
    <n v="46.62"/>
    <x v="3"/>
    <x v="2"/>
    <x v="0"/>
  </r>
  <r>
    <s v="TDJ-20844-787"/>
    <x v="330"/>
    <s v="77876-28498-HI"/>
    <s v="A-L-0.5"/>
    <n v="5"/>
    <x v="369"/>
    <s v="xgibbonsb0@artisteer.com"/>
    <x v="0"/>
    <x v="2"/>
    <s v="L"/>
    <x v="1"/>
    <n v="7.77"/>
    <n v="38.849999999999994"/>
    <x v="2"/>
    <x v="1"/>
    <x v="1"/>
  </r>
  <r>
    <s v="BWK-39400-446"/>
    <x v="331"/>
    <s v="61302-06948-EH"/>
    <s v="L-D-0.5"/>
    <n v="4"/>
    <x v="370"/>
    <s v="fparresb1@imageshack.us"/>
    <x v="0"/>
    <x v="3"/>
    <s v="D"/>
    <x v="1"/>
    <n v="7.77"/>
    <n v="31.08"/>
    <x v="3"/>
    <x v="2"/>
    <x v="0"/>
  </r>
  <r>
    <s v="LCB-02099-995"/>
    <x v="332"/>
    <s v="06757-96251-UH"/>
    <s v="A-D-0.2"/>
    <n v="6"/>
    <x v="371"/>
    <s v="gsibrayb2@wsj.com"/>
    <x v="0"/>
    <x v="2"/>
    <s v="D"/>
    <x v="3"/>
    <n v="2.9849999999999999"/>
    <n v="17.91"/>
    <x v="2"/>
    <x v="2"/>
    <x v="0"/>
  </r>
  <r>
    <s v="UBA-43678-174"/>
    <x v="333"/>
    <s v="44530-75983-OD"/>
    <s v="E-D-2.5"/>
    <n v="6"/>
    <x v="372"/>
    <s v="ihotchkinb3@mit.edu"/>
    <x v="2"/>
    <x v="1"/>
    <s v="D"/>
    <x v="2"/>
    <n v="27.945"/>
    <n v="167.67000000000002"/>
    <x v="1"/>
    <x v="2"/>
    <x v="1"/>
  </r>
  <r>
    <s v="UDH-24280-432"/>
    <x v="334"/>
    <s v="44865-58249-RY"/>
    <s v="L-L-1"/>
    <n v="4"/>
    <x v="373"/>
    <s v="nbroadberrieb4@gnu.org"/>
    <x v="0"/>
    <x v="3"/>
    <s v="L"/>
    <x v="0"/>
    <n v="15.85"/>
    <n v="63.4"/>
    <x v="3"/>
    <x v="1"/>
    <x v="1"/>
  </r>
  <r>
    <s v="IDQ-20193-502"/>
    <x v="335"/>
    <s v="36021-61205-DF"/>
    <s v="L-M-0.2"/>
    <n v="2"/>
    <x v="374"/>
    <s v="rpithcockb5@yellowbook.com"/>
    <x v="0"/>
    <x v="3"/>
    <s v="M"/>
    <x v="3"/>
    <n v="4.3650000000000002"/>
    <n v="8.73"/>
    <x v="3"/>
    <x v="0"/>
    <x v="0"/>
  </r>
  <r>
    <s v="DJG-14442-608"/>
    <x v="336"/>
    <s v="75716-12782-SS"/>
    <s v="R-D-1"/>
    <n v="3"/>
    <x v="375"/>
    <s v="gcroysdaleb6@nih.gov"/>
    <x v="0"/>
    <x v="0"/>
    <s v="D"/>
    <x v="0"/>
    <n v="8.9499999999999993"/>
    <n v="26.849999999999998"/>
    <x v="0"/>
    <x v="2"/>
    <x v="0"/>
  </r>
  <r>
    <s v="DWB-61381-370"/>
    <x v="337"/>
    <s v="11812-00461-KH"/>
    <s v="L-L-0.2"/>
    <n v="2"/>
    <x v="376"/>
    <s v="bgozzettb7@github.com"/>
    <x v="0"/>
    <x v="3"/>
    <s v="L"/>
    <x v="3"/>
    <n v="4.7549999999999999"/>
    <n v="9.51"/>
    <x v="3"/>
    <x v="1"/>
    <x v="1"/>
  </r>
  <r>
    <s v="FRD-17347-990"/>
    <x v="80"/>
    <s v="46681-78850-ZW"/>
    <s v="A-D-1"/>
    <n v="4"/>
    <x v="377"/>
    <s v="tcraggsb8@house.gov"/>
    <x v="1"/>
    <x v="2"/>
    <s v="D"/>
    <x v="0"/>
    <n v="9.9499999999999993"/>
    <n v="39.799999999999997"/>
    <x v="2"/>
    <x v="2"/>
    <x v="1"/>
  </r>
  <r>
    <s v="YPP-27450-525"/>
    <x v="338"/>
    <s v="01932-87052-KO"/>
    <s v="E-M-0.5"/>
    <n v="3"/>
    <x v="378"/>
    <s v="lcullrfordb9@xing.com"/>
    <x v="0"/>
    <x v="1"/>
    <s v="M"/>
    <x v="1"/>
    <n v="8.25"/>
    <n v="24.75"/>
    <x v="1"/>
    <x v="0"/>
    <x v="0"/>
  </r>
  <r>
    <s v="EFC-39577-424"/>
    <x v="339"/>
    <s v="16046-34805-ZF"/>
    <s v="E-M-1"/>
    <n v="5"/>
    <x v="379"/>
    <s v="arizonba@xing.com"/>
    <x v="0"/>
    <x v="1"/>
    <s v="M"/>
    <x v="0"/>
    <n v="13.75"/>
    <n v="68.75"/>
    <x v="1"/>
    <x v="0"/>
    <x v="0"/>
  </r>
  <r>
    <s v="LAW-80062-016"/>
    <x v="340"/>
    <s v="34546-70516-LR"/>
    <s v="E-M-0.5"/>
    <n v="6"/>
    <x v="380"/>
    <s v=""/>
    <x v="1"/>
    <x v="1"/>
    <s v="M"/>
    <x v="1"/>
    <n v="8.25"/>
    <n v="49.5"/>
    <x v="1"/>
    <x v="0"/>
    <x v="1"/>
  </r>
  <r>
    <s v="WKL-27981-758"/>
    <x v="177"/>
    <s v="73699-93557-FZ"/>
    <s v="A-M-2.5"/>
    <n v="2"/>
    <x v="381"/>
    <s v="fmiellbc@spiegel.de"/>
    <x v="0"/>
    <x v="2"/>
    <s v="M"/>
    <x v="2"/>
    <n v="25.874999999999996"/>
    <n v="51.749999999999993"/>
    <x v="2"/>
    <x v="0"/>
    <x v="0"/>
  </r>
  <r>
    <s v="VRT-39834-265"/>
    <x v="341"/>
    <s v="86686-37462-CK"/>
    <s v="L-L-1"/>
    <n v="3"/>
    <x v="382"/>
    <s v=""/>
    <x v="1"/>
    <x v="3"/>
    <s v="L"/>
    <x v="0"/>
    <n v="15.85"/>
    <n v="47.55"/>
    <x v="3"/>
    <x v="1"/>
    <x v="0"/>
  </r>
  <r>
    <s v="QTC-71005-730"/>
    <x v="342"/>
    <s v="14298-02150-KH"/>
    <s v="A-L-0.2"/>
    <n v="4"/>
    <x v="383"/>
    <s v=""/>
    <x v="0"/>
    <x v="2"/>
    <s v="L"/>
    <x v="3"/>
    <n v="3.8849999999999998"/>
    <n v="15.54"/>
    <x v="2"/>
    <x v="1"/>
    <x v="1"/>
  </r>
  <r>
    <s v="TNX-09857-717"/>
    <x v="343"/>
    <s v="48675-07824-HJ"/>
    <s v="L-M-1"/>
    <n v="6"/>
    <x v="384"/>
    <s v=""/>
    <x v="0"/>
    <x v="3"/>
    <s v="M"/>
    <x v="0"/>
    <n v="14.55"/>
    <n v="87.300000000000011"/>
    <x v="3"/>
    <x v="0"/>
    <x v="0"/>
  </r>
  <r>
    <s v="JZV-43874-185"/>
    <x v="344"/>
    <s v="18551-80943-YQ"/>
    <s v="A-M-1"/>
    <n v="5"/>
    <x v="385"/>
    <s v=""/>
    <x v="0"/>
    <x v="2"/>
    <s v="M"/>
    <x v="0"/>
    <n v="11.25"/>
    <n v="56.25"/>
    <x v="2"/>
    <x v="0"/>
    <x v="0"/>
  </r>
  <r>
    <s v="ICF-17486-106"/>
    <x v="47"/>
    <s v="19196-09748-DB"/>
    <s v="L-L-2.5"/>
    <n v="1"/>
    <x v="386"/>
    <s v="wspringallbh@jugem.jp"/>
    <x v="0"/>
    <x v="3"/>
    <s v="L"/>
    <x v="2"/>
    <n v="36.454999999999998"/>
    <n v="36.454999999999998"/>
    <x v="3"/>
    <x v="1"/>
    <x v="0"/>
  </r>
  <r>
    <s v="BMK-49520-383"/>
    <x v="345"/>
    <s v="72233-08665-IP"/>
    <s v="R-L-0.2"/>
    <n v="3"/>
    <x v="387"/>
    <s v=""/>
    <x v="0"/>
    <x v="0"/>
    <s v="L"/>
    <x v="3"/>
    <n v="3.5849999999999995"/>
    <n v="10.754999999999999"/>
    <x v="0"/>
    <x v="1"/>
    <x v="0"/>
  </r>
  <r>
    <s v="HTS-15020-632"/>
    <x v="169"/>
    <s v="53817-13148-RK"/>
    <s v="R-M-0.2"/>
    <n v="3"/>
    <x v="388"/>
    <s v="ghawkyensbj@census.gov"/>
    <x v="0"/>
    <x v="0"/>
    <s v="M"/>
    <x v="3"/>
    <n v="2.9849999999999999"/>
    <n v="8.9550000000000001"/>
    <x v="0"/>
    <x v="0"/>
    <x v="1"/>
  </r>
  <r>
    <s v="YLE-18247-749"/>
    <x v="346"/>
    <s v="92227-49331-QR"/>
    <s v="A-L-0.5"/>
    <n v="3"/>
    <x v="389"/>
    <s v=""/>
    <x v="0"/>
    <x v="2"/>
    <s v="L"/>
    <x v="1"/>
    <n v="7.77"/>
    <n v="23.31"/>
    <x v="2"/>
    <x v="1"/>
    <x v="0"/>
  </r>
  <r>
    <s v="KJJ-12573-591"/>
    <x v="347"/>
    <s v="12997-41076-FQ"/>
    <s v="A-L-2.5"/>
    <n v="1"/>
    <x v="390"/>
    <s v=""/>
    <x v="0"/>
    <x v="2"/>
    <s v="L"/>
    <x v="2"/>
    <n v="29.784999999999997"/>
    <n v="29.784999999999997"/>
    <x v="2"/>
    <x v="1"/>
    <x v="0"/>
  </r>
  <r>
    <s v="RGU-43561-950"/>
    <x v="348"/>
    <s v="44220-00348-MB"/>
    <s v="A-L-2.5"/>
    <n v="5"/>
    <x v="391"/>
    <s v="bmcgilvrabm@so-net.ne.jp"/>
    <x v="0"/>
    <x v="2"/>
    <s v="L"/>
    <x v="2"/>
    <n v="29.784999999999997"/>
    <n v="148.92499999999998"/>
    <x v="2"/>
    <x v="1"/>
    <x v="0"/>
  </r>
  <r>
    <s v="JSN-73975-443"/>
    <x v="349"/>
    <s v="93047-98331-DD"/>
    <s v="L-M-0.5"/>
    <n v="1"/>
    <x v="392"/>
    <s v="adanzeybn@github.com"/>
    <x v="0"/>
    <x v="3"/>
    <s v="M"/>
    <x v="1"/>
    <n v="8.73"/>
    <n v="8.73"/>
    <x v="3"/>
    <x v="0"/>
    <x v="0"/>
  </r>
  <r>
    <s v="WNR-71736-993"/>
    <x v="350"/>
    <s v="16880-78077-FB"/>
    <s v="L-D-0.5"/>
    <n v="4"/>
    <x v="347"/>
    <s v="tfarraac@behance.net"/>
    <x v="0"/>
    <x v="3"/>
    <s v="D"/>
    <x v="1"/>
    <n v="7.77"/>
    <n v="31.08"/>
    <x v="3"/>
    <x v="2"/>
    <x v="1"/>
  </r>
  <r>
    <s v="WNR-71736-993"/>
    <x v="350"/>
    <s v="16880-78077-FB"/>
    <s v="A-D-2.5"/>
    <n v="6"/>
    <x v="347"/>
    <s v="tfarraac@behance.net"/>
    <x v="0"/>
    <x v="2"/>
    <s v="D"/>
    <x v="2"/>
    <n v="22.884999999999998"/>
    <n v="137.31"/>
    <x v="2"/>
    <x v="2"/>
    <x v="1"/>
  </r>
  <r>
    <s v="HNI-91338-546"/>
    <x v="54"/>
    <s v="67285-75317-XI"/>
    <s v="A-D-0.5"/>
    <n v="5"/>
    <x v="393"/>
    <s v=""/>
    <x v="0"/>
    <x v="2"/>
    <s v="D"/>
    <x v="1"/>
    <n v="5.97"/>
    <n v="29.849999999999998"/>
    <x v="2"/>
    <x v="2"/>
    <x v="1"/>
  </r>
  <r>
    <s v="CYH-53243-218"/>
    <x v="237"/>
    <s v="88167-57964-PH"/>
    <s v="R-M-0.5"/>
    <n v="3"/>
    <x v="394"/>
    <s v=""/>
    <x v="0"/>
    <x v="0"/>
    <s v="M"/>
    <x v="1"/>
    <n v="5.97"/>
    <n v="17.91"/>
    <x v="0"/>
    <x v="0"/>
    <x v="1"/>
  </r>
  <r>
    <s v="SVD-75407-177"/>
    <x v="351"/>
    <s v="16106-36039-QS"/>
    <s v="E-L-0.5"/>
    <n v="3"/>
    <x v="395"/>
    <s v="ydombrellbs@dedecms.com"/>
    <x v="0"/>
    <x v="1"/>
    <s v="L"/>
    <x v="1"/>
    <n v="8.91"/>
    <n v="26.73"/>
    <x v="1"/>
    <x v="1"/>
    <x v="0"/>
  </r>
  <r>
    <s v="NVN-66443-451"/>
    <x v="352"/>
    <s v="98921-82417-GN"/>
    <s v="R-D-1"/>
    <n v="2"/>
    <x v="396"/>
    <s v="adarthbt@t.co"/>
    <x v="0"/>
    <x v="0"/>
    <s v="D"/>
    <x v="0"/>
    <n v="8.9499999999999993"/>
    <n v="17.899999999999999"/>
    <x v="0"/>
    <x v="2"/>
    <x v="1"/>
  </r>
  <r>
    <s v="JUA-13580-095"/>
    <x v="102"/>
    <s v="55265-75151-AK"/>
    <s v="R-L-0.2"/>
    <n v="4"/>
    <x v="397"/>
    <s v="mdarrigoebu@hud.gov"/>
    <x v="1"/>
    <x v="0"/>
    <s v="L"/>
    <x v="3"/>
    <n v="3.5849999999999995"/>
    <n v="14.339999999999998"/>
    <x v="0"/>
    <x v="1"/>
    <x v="0"/>
  </r>
  <r>
    <s v="ACY-56225-839"/>
    <x v="353"/>
    <s v="47386-50743-FG"/>
    <s v="A-M-2.5"/>
    <n v="3"/>
    <x v="398"/>
    <s v=""/>
    <x v="0"/>
    <x v="2"/>
    <s v="M"/>
    <x v="2"/>
    <n v="25.874999999999996"/>
    <n v="77.624999999999986"/>
    <x v="2"/>
    <x v="0"/>
    <x v="0"/>
  </r>
  <r>
    <s v="QBB-07903-622"/>
    <x v="354"/>
    <s v="32622-54551-UC"/>
    <s v="R-L-1"/>
    <n v="5"/>
    <x v="399"/>
    <s v="mackrillbw@bandcamp.com"/>
    <x v="0"/>
    <x v="0"/>
    <s v="L"/>
    <x v="0"/>
    <n v="11.95"/>
    <n v="59.75"/>
    <x v="0"/>
    <x v="1"/>
    <x v="1"/>
  </r>
  <r>
    <s v="JLJ-81802-619"/>
    <x v="135"/>
    <s v="16880-78077-FB"/>
    <s v="A-L-1"/>
    <n v="6"/>
    <x v="347"/>
    <s v="tfarraac@behance.net"/>
    <x v="0"/>
    <x v="2"/>
    <s v="L"/>
    <x v="0"/>
    <n v="12.95"/>
    <n v="77.699999999999989"/>
    <x v="2"/>
    <x v="1"/>
    <x v="1"/>
  </r>
  <r>
    <s v="HFT-77191-168"/>
    <x v="343"/>
    <s v="48419-02347-XP"/>
    <s v="R-D-0.2"/>
    <n v="2"/>
    <x v="400"/>
    <s v="mkippenby@dion.ne.jp"/>
    <x v="0"/>
    <x v="0"/>
    <s v="D"/>
    <x v="3"/>
    <n v="2.6849999999999996"/>
    <n v="5.3699999999999992"/>
    <x v="0"/>
    <x v="2"/>
    <x v="0"/>
  </r>
  <r>
    <s v="SZR-35951-530"/>
    <x v="89"/>
    <s v="14121-20527-OJ"/>
    <s v="E-D-2.5"/>
    <n v="3"/>
    <x v="401"/>
    <s v="wransonbz@ted.com"/>
    <x v="1"/>
    <x v="1"/>
    <s v="D"/>
    <x v="2"/>
    <n v="27.945"/>
    <n v="83.835000000000008"/>
    <x v="1"/>
    <x v="2"/>
    <x v="0"/>
  </r>
  <r>
    <s v="IKL-95976-565"/>
    <x v="355"/>
    <s v="53486-73919-BQ"/>
    <s v="A-M-1"/>
    <n v="2"/>
    <x v="402"/>
    <s v=""/>
    <x v="0"/>
    <x v="2"/>
    <s v="M"/>
    <x v="0"/>
    <n v="11.25"/>
    <n v="22.5"/>
    <x v="2"/>
    <x v="0"/>
    <x v="1"/>
  </r>
  <r>
    <s v="XEY-48929-474"/>
    <x v="204"/>
    <s v="21889-94615-WT"/>
    <s v="L-M-2.5"/>
    <n v="6"/>
    <x v="403"/>
    <s v="lrignoldc1@miibeian.gov.cn"/>
    <x v="0"/>
    <x v="3"/>
    <s v="M"/>
    <x v="2"/>
    <n v="33.464999999999996"/>
    <n v="200.78999999999996"/>
    <x v="3"/>
    <x v="0"/>
    <x v="0"/>
  </r>
  <r>
    <s v="SQT-07286-736"/>
    <x v="356"/>
    <s v="87726-16941-QW"/>
    <s v="A-M-1"/>
    <n v="6"/>
    <x v="404"/>
    <s v=""/>
    <x v="0"/>
    <x v="2"/>
    <s v="M"/>
    <x v="0"/>
    <n v="11.25"/>
    <n v="67.5"/>
    <x v="2"/>
    <x v="0"/>
    <x v="1"/>
  </r>
  <r>
    <s v="QDU-45390-361"/>
    <x v="357"/>
    <s v="03677-09134-BC"/>
    <s v="E-M-0.5"/>
    <n v="1"/>
    <x v="405"/>
    <s v="crowthornc3@msn.com"/>
    <x v="0"/>
    <x v="1"/>
    <s v="M"/>
    <x v="1"/>
    <n v="8.25"/>
    <n v="8.25"/>
    <x v="1"/>
    <x v="0"/>
    <x v="1"/>
  </r>
  <r>
    <s v="RUJ-30649-712"/>
    <x v="300"/>
    <s v="93224-71517-WV"/>
    <s v="L-L-0.2"/>
    <n v="2"/>
    <x v="406"/>
    <s v="orylandc4@deviantart.com"/>
    <x v="0"/>
    <x v="3"/>
    <s v="L"/>
    <x v="3"/>
    <n v="4.7549999999999999"/>
    <n v="9.51"/>
    <x v="3"/>
    <x v="1"/>
    <x v="0"/>
  </r>
  <r>
    <s v="WSV-49732-075"/>
    <x v="358"/>
    <s v="76263-95145-GJ"/>
    <s v="L-D-2.5"/>
    <n v="1"/>
    <x v="407"/>
    <s v=""/>
    <x v="0"/>
    <x v="3"/>
    <s v="D"/>
    <x v="2"/>
    <n v="29.784999999999997"/>
    <n v="29.784999999999997"/>
    <x v="3"/>
    <x v="2"/>
    <x v="1"/>
  </r>
  <r>
    <s v="VJF-46305-323"/>
    <x v="161"/>
    <s v="68555-89840-GZ"/>
    <s v="L-D-0.5"/>
    <n v="2"/>
    <x v="408"/>
    <s v="msesonck@census.gov"/>
    <x v="0"/>
    <x v="3"/>
    <s v="D"/>
    <x v="1"/>
    <n v="7.77"/>
    <n v="15.54"/>
    <x v="3"/>
    <x v="2"/>
    <x v="1"/>
  </r>
  <r>
    <s v="CXD-74176-600"/>
    <x v="129"/>
    <s v="70624-19112-AO"/>
    <s v="E-L-0.5"/>
    <n v="4"/>
    <x v="409"/>
    <s v="craglessc7@webmd.com"/>
    <x v="1"/>
    <x v="1"/>
    <s v="L"/>
    <x v="1"/>
    <n v="8.91"/>
    <n v="35.64"/>
    <x v="1"/>
    <x v="1"/>
    <x v="1"/>
  </r>
  <r>
    <s v="ADX-50674-975"/>
    <x v="359"/>
    <s v="58916-61837-QH"/>
    <s v="A-M-2.5"/>
    <n v="4"/>
    <x v="410"/>
    <s v="fhollowsc8@blogtalkradio.com"/>
    <x v="0"/>
    <x v="2"/>
    <s v="M"/>
    <x v="2"/>
    <n v="25.874999999999996"/>
    <n v="103.49999999999999"/>
    <x v="2"/>
    <x v="0"/>
    <x v="0"/>
  </r>
  <r>
    <s v="RRP-51647-420"/>
    <x v="360"/>
    <s v="89292-52335-YZ"/>
    <s v="E-D-1"/>
    <n v="3"/>
    <x v="411"/>
    <s v="llathleiffc9@nationalgeographic.com"/>
    <x v="1"/>
    <x v="1"/>
    <s v="D"/>
    <x v="0"/>
    <n v="12.15"/>
    <n v="36.450000000000003"/>
    <x v="1"/>
    <x v="2"/>
    <x v="0"/>
  </r>
  <r>
    <s v="PKJ-99134-523"/>
    <x v="361"/>
    <s v="77284-34297-YY"/>
    <s v="R-L-0.5"/>
    <n v="5"/>
    <x v="412"/>
    <s v="kheadsca@jalbum.net"/>
    <x v="0"/>
    <x v="0"/>
    <s v="L"/>
    <x v="1"/>
    <n v="7.169999999999999"/>
    <n v="35.849999999999994"/>
    <x v="0"/>
    <x v="1"/>
    <x v="1"/>
  </r>
  <r>
    <s v="FZQ-29439-457"/>
    <x v="362"/>
    <s v="50449-80974-BZ"/>
    <s v="E-L-0.2"/>
    <n v="5"/>
    <x v="413"/>
    <s v="tbownecb@unicef.org"/>
    <x v="1"/>
    <x v="1"/>
    <s v="L"/>
    <x v="3"/>
    <n v="4.4550000000000001"/>
    <n v="22.274999999999999"/>
    <x v="1"/>
    <x v="1"/>
    <x v="0"/>
  </r>
  <r>
    <s v="USN-68115-161"/>
    <x v="363"/>
    <s v="08120-16183-AW"/>
    <s v="E-M-0.2"/>
    <n v="6"/>
    <x v="414"/>
    <s v="rjacquemardcc@acquirethisname.com"/>
    <x v="1"/>
    <x v="1"/>
    <s v="M"/>
    <x v="3"/>
    <n v="4.125"/>
    <n v="24.75"/>
    <x v="1"/>
    <x v="0"/>
    <x v="1"/>
  </r>
  <r>
    <s v="IXU-20263-532"/>
    <x v="364"/>
    <s v="68044-89277-ML"/>
    <s v="L-M-2.5"/>
    <n v="2"/>
    <x v="415"/>
    <s v="kwarmancd@printfriendly.com"/>
    <x v="1"/>
    <x v="3"/>
    <s v="M"/>
    <x v="2"/>
    <n v="33.464999999999996"/>
    <n v="66.929999999999993"/>
    <x v="3"/>
    <x v="0"/>
    <x v="0"/>
  </r>
  <r>
    <s v="CBT-15092-420"/>
    <x v="85"/>
    <s v="71364-35210-HS"/>
    <s v="L-M-0.5"/>
    <n v="1"/>
    <x v="416"/>
    <s v="wcholomince@about.com"/>
    <x v="2"/>
    <x v="3"/>
    <s v="M"/>
    <x v="1"/>
    <n v="8.73"/>
    <n v="8.73"/>
    <x v="3"/>
    <x v="0"/>
    <x v="0"/>
  </r>
  <r>
    <s v="PKQ-46841-696"/>
    <x v="365"/>
    <s v="37177-68797-ON"/>
    <s v="R-M-0.5"/>
    <n v="3"/>
    <x v="417"/>
    <s v="abraidmancf@census.gov"/>
    <x v="0"/>
    <x v="0"/>
    <s v="M"/>
    <x v="1"/>
    <n v="5.97"/>
    <n v="17.91"/>
    <x v="0"/>
    <x v="0"/>
    <x v="1"/>
  </r>
  <r>
    <s v="XDU-05471-219"/>
    <x v="366"/>
    <s v="60308-06944-GS"/>
    <s v="R-L-0.5"/>
    <n v="1"/>
    <x v="418"/>
    <s v="pdurbancg@symantec.com"/>
    <x v="1"/>
    <x v="0"/>
    <s v="L"/>
    <x v="1"/>
    <n v="7.169999999999999"/>
    <n v="7.169999999999999"/>
    <x v="0"/>
    <x v="1"/>
    <x v="1"/>
  </r>
  <r>
    <s v="NID-20149-329"/>
    <x v="367"/>
    <s v="49888-39458-PF"/>
    <s v="R-D-0.2"/>
    <n v="2"/>
    <x v="419"/>
    <s v="aharroldch@miibeian.gov.cn"/>
    <x v="0"/>
    <x v="0"/>
    <s v="D"/>
    <x v="3"/>
    <n v="2.6849999999999996"/>
    <n v="5.3699999999999992"/>
    <x v="0"/>
    <x v="2"/>
    <x v="1"/>
  </r>
  <r>
    <s v="SVU-27222-213"/>
    <x v="142"/>
    <s v="60748-46813-DZ"/>
    <s v="L-L-0.2"/>
    <n v="5"/>
    <x v="420"/>
    <s v="spamphilonci@mlb.com"/>
    <x v="1"/>
    <x v="3"/>
    <s v="L"/>
    <x v="3"/>
    <n v="4.7549999999999999"/>
    <n v="23.774999999999999"/>
    <x v="3"/>
    <x v="1"/>
    <x v="1"/>
  </r>
  <r>
    <s v="RWI-84131-848"/>
    <x v="368"/>
    <s v="16385-11286-NX"/>
    <s v="R-D-2.5"/>
    <n v="2"/>
    <x v="421"/>
    <s v="mspurdencj@exblog.jp"/>
    <x v="0"/>
    <x v="0"/>
    <s v="D"/>
    <x v="2"/>
    <n v="20.584999999999997"/>
    <n v="41.169999999999995"/>
    <x v="0"/>
    <x v="2"/>
    <x v="0"/>
  </r>
  <r>
    <s v="GUU-40666-525"/>
    <x v="31"/>
    <s v="68555-89840-GZ"/>
    <s v="A-L-0.2"/>
    <n v="3"/>
    <x v="408"/>
    <s v="msesonck@census.gov"/>
    <x v="0"/>
    <x v="2"/>
    <s v="L"/>
    <x v="3"/>
    <n v="3.8849999999999998"/>
    <n v="11.654999999999999"/>
    <x v="2"/>
    <x v="1"/>
    <x v="1"/>
  </r>
  <r>
    <s v="SCN-51395-066"/>
    <x v="369"/>
    <s v="72164-90254-EJ"/>
    <s v="L-L-0.5"/>
    <n v="4"/>
    <x v="422"/>
    <s v="npirronecl@weibo.com"/>
    <x v="0"/>
    <x v="3"/>
    <s v="L"/>
    <x v="1"/>
    <n v="9.51"/>
    <n v="38.04"/>
    <x v="3"/>
    <x v="1"/>
    <x v="1"/>
  </r>
  <r>
    <s v="ULA-24644-321"/>
    <x v="370"/>
    <s v="67010-92988-CT"/>
    <s v="R-D-2.5"/>
    <n v="4"/>
    <x v="423"/>
    <s v="rcawleycm@yellowbook.com"/>
    <x v="1"/>
    <x v="0"/>
    <s v="D"/>
    <x v="2"/>
    <n v="20.584999999999997"/>
    <n v="82.339999999999989"/>
    <x v="0"/>
    <x v="2"/>
    <x v="0"/>
  </r>
  <r>
    <s v="EOL-92666-762"/>
    <x v="371"/>
    <s v="15776-91507-GT"/>
    <s v="L-L-0.2"/>
    <n v="2"/>
    <x v="424"/>
    <s v="sbarribalcn@microsoft.com"/>
    <x v="1"/>
    <x v="3"/>
    <s v="L"/>
    <x v="3"/>
    <n v="4.7549999999999999"/>
    <n v="9.51"/>
    <x v="3"/>
    <x v="1"/>
    <x v="0"/>
  </r>
  <r>
    <s v="AJV-18231-334"/>
    <x v="372"/>
    <s v="23473-41001-CD"/>
    <s v="R-D-2.5"/>
    <n v="2"/>
    <x v="425"/>
    <s v="aadamidesco@bizjournals.com"/>
    <x v="2"/>
    <x v="0"/>
    <s v="D"/>
    <x v="2"/>
    <n v="20.584999999999997"/>
    <n v="41.169999999999995"/>
    <x v="0"/>
    <x v="2"/>
    <x v="1"/>
  </r>
  <r>
    <s v="ZQI-47236-301"/>
    <x v="373"/>
    <s v="23446-47798-ID"/>
    <s v="L-L-0.5"/>
    <n v="5"/>
    <x v="426"/>
    <s v="cthowescp@craigslist.org"/>
    <x v="0"/>
    <x v="3"/>
    <s v="L"/>
    <x v="1"/>
    <n v="9.51"/>
    <n v="47.55"/>
    <x v="3"/>
    <x v="1"/>
    <x v="1"/>
  </r>
  <r>
    <s v="ZCR-15721-658"/>
    <x v="374"/>
    <s v="28327-84469-ND"/>
    <s v="A-M-1"/>
    <n v="4"/>
    <x v="427"/>
    <s v="rwillowaycq@admin.ch"/>
    <x v="0"/>
    <x v="2"/>
    <s v="M"/>
    <x v="0"/>
    <n v="11.25"/>
    <n v="45"/>
    <x v="2"/>
    <x v="0"/>
    <x v="1"/>
  </r>
  <r>
    <s v="QEW-47945-682"/>
    <x v="319"/>
    <s v="42466-87067-DT"/>
    <s v="L-L-0.2"/>
    <n v="5"/>
    <x v="428"/>
    <s v="aelwincr@privacy.gov.au"/>
    <x v="0"/>
    <x v="3"/>
    <s v="L"/>
    <x v="3"/>
    <n v="4.7549999999999999"/>
    <n v="23.774999999999999"/>
    <x v="3"/>
    <x v="1"/>
    <x v="1"/>
  </r>
  <r>
    <s v="PSY-45485-542"/>
    <x v="375"/>
    <s v="62246-99443-HF"/>
    <s v="R-D-0.5"/>
    <n v="3"/>
    <x v="429"/>
    <s v="abilbrookcs@booking.com"/>
    <x v="1"/>
    <x v="0"/>
    <s v="D"/>
    <x v="1"/>
    <n v="5.3699999999999992"/>
    <n v="16.11"/>
    <x v="0"/>
    <x v="2"/>
    <x v="0"/>
  </r>
  <r>
    <s v="BAQ-74241-156"/>
    <x v="376"/>
    <s v="99869-55718-UU"/>
    <s v="R-D-0.2"/>
    <n v="4"/>
    <x v="430"/>
    <s v="rmckallct@sakura.ne.jp"/>
    <x v="2"/>
    <x v="0"/>
    <s v="D"/>
    <x v="3"/>
    <n v="2.6849999999999996"/>
    <n v="10.739999999999998"/>
    <x v="0"/>
    <x v="2"/>
    <x v="0"/>
  </r>
  <r>
    <s v="BVU-77367-451"/>
    <x v="377"/>
    <s v="77421-46059-RY"/>
    <s v="A-D-1"/>
    <n v="5"/>
    <x v="431"/>
    <s v="bdailecu@vistaprint.com"/>
    <x v="0"/>
    <x v="2"/>
    <s v="D"/>
    <x v="0"/>
    <n v="9.9499999999999993"/>
    <n v="49.75"/>
    <x v="2"/>
    <x v="2"/>
    <x v="0"/>
  </r>
  <r>
    <s v="TJE-91516-344"/>
    <x v="378"/>
    <s v="49894-06550-OQ"/>
    <s v="E-M-1"/>
    <n v="2"/>
    <x v="432"/>
    <s v="atrehernecv@state.tx.us"/>
    <x v="1"/>
    <x v="1"/>
    <s v="M"/>
    <x v="0"/>
    <n v="13.75"/>
    <n v="27.5"/>
    <x v="1"/>
    <x v="0"/>
    <x v="1"/>
  </r>
  <r>
    <s v="LIS-96202-702"/>
    <x v="277"/>
    <s v="72028-63343-SU"/>
    <s v="L-D-2.5"/>
    <n v="4"/>
    <x v="433"/>
    <s v="abrentnallcw@biglobe.ne.jp"/>
    <x v="2"/>
    <x v="3"/>
    <s v="D"/>
    <x v="2"/>
    <n v="29.784999999999997"/>
    <n v="119.13999999999999"/>
    <x v="3"/>
    <x v="2"/>
    <x v="1"/>
  </r>
  <r>
    <s v="VIO-27668-766"/>
    <x v="379"/>
    <s v="10074-20104-NN"/>
    <s v="R-D-2.5"/>
    <n v="1"/>
    <x v="434"/>
    <s v="ddrinkallcx@psu.edu"/>
    <x v="0"/>
    <x v="0"/>
    <s v="D"/>
    <x v="2"/>
    <n v="20.584999999999997"/>
    <n v="20.584999999999997"/>
    <x v="0"/>
    <x v="2"/>
    <x v="0"/>
  </r>
  <r>
    <s v="ZVG-20473-043"/>
    <x v="86"/>
    <s v="71769-10219-IM"/>
    <s v="A-D-0.2"/>
    <n v="3"/>
    <x v="435"/>
    <s v="dkornelcy@cyberchimps.com"/>
    <x v="0"/>
    <x v="2"/>
    <s v="D"/>
    <x v="3"/>
    <n v="2.9849999999999999"/>
    <n v="8.9550000000000001"/>
    <x v="2"/>
    <x v="2"/>
    <x v="0"/>
  </r>
  <r>
    <s v="KGZ-56395-231"/>
    <x v="380"/>
    <s v="22221-71106-JD"/>
    <s v="A-D-0.5"/>
    <n v="1"/>
    <x v="436"/>
    <s v="rlequeuxcz@newyorker.com"/>
    <x v="0"/>
    <x v="2"/>
    <s v="D"/>
    <x v="1"/>
    <n v="5.97"/>
    <n v="5.97"/>
    <x v="2"/>
    <x v="2"/>
    <x v="1"/>
  </r>
  <r>
    <s v="CUU-92244-729"/>
    <x v="381"/>
    <s v="99735-44927-OL"/>
    <s v="E-M-1"/>
    <n v="3"/>
    <x v="437"/>
    <s v="jmccaulld0@parallels.com"/>
    <x v="0"/>
    <x v="1"/>
    <s v="M"/>
    <x v="0"/>
    <n v="13.75"/>
    <n v="41.25"/>
    <x v="1"/>
    <x v="0"/>
    <x v="0"/>
  </r>
  <r>
    <s v="EHE-94714-312"/>
    <x v="382"/>
    <s v="27132-68907-RC"/>
    <s v="E-L-0.2"/>
    <n v="5"/>
    <x v="438"/>
    <s v="abrashda@plala.or.jp"/>
    <x v="0"/>
    <x v="1"/>
    <s v="L"/>
    <x v="3"/>
    <n v="4.4550000000000001"/>
    <n v="22.274999999999999"/>
    <x v="1"/>
    <x v="1"/>
    <x v="0"/>
  </r>
  <r>
    <s v="RTL-16205-161"/>
    <x v="11"/>
    <s v="90440-62727-HI"/>
    <s v="A-M-0.5"/>
    <n v="1"/>
    <x v="439"/>
    <s v="ahutchinsond2@imgur.com"/>
    <x v="0"/>
    <x v="2"/>
    <s v="M"/>
    <x v="1"/>
    <n v="6.75"/>
    <n v="6.75"/>
    <x v="2"/>
    <x v="0"/>
    <x v="0"/>
  </r>
  <r>
    <s v="GTS-22482-014"/>
    <x v="167"/>
    <s v="36769-16558-SX"/>
    <s v="L-M-2.5"/>
    <n v="4"/>
    <x v="440"/>
    <s v=""/>
    <x v="0"/>
    <x v="3"/>
    <s v="M"/>
    <x v="2"/>
    <n v="33.464999999999996"/>
    <n v="133.85999999999999"/>
    <x v="3"/>
    <x v="0"/>
    <x v="0"/>
  </r>
  <r>
    <s v="DYG-25473-881"/>
    <x v="383"/>
    <s v="10138-31681-SD"/>
    <s v="A-D-0.2"/>
    <n v="2"/>
    <x v="441"/>
    <s v="rdriversd4@hexun.com"/>
    <x v="0"/>
    <x v="2"/>
    <s v="D"/>
    <x v="3"/>
    <n v="2.9849999999999999"/>
    <n v="5.97"/>
    <x v="2"/>
    <x v="2"/>
    <x v="1"/>
  </r>
  <r>
    <s v="HTR-21838-286"/>
    <x v="18"/>
    <s v="24669-76297-SF"/>
    <s v="A-L-1"/>
    <n v="2"/>
    <x v="442"/>
    <s v="hzeald5@google.de"/>
    <x v="0"/>
    <x v="2"/>
    <s v="L"/>
    <x v="0"/>
    <n v="12.95"/>
    <n v="25.9"/>
    <x v="2"/>
    <x v="1"/>
    <x v="1"/>
  </r>
  <r>
    <s v="KYG-28296-920"/>
    <x v="84"/>
    <s v="78050-20355-DI"/>
    <s v="E-M-2.5"/>
    <n v="1"/>
    <x v="443"/>
    <s v="gsmallcombed6@ucla.edu"/>
    <x v="1"/>
    <x v="1"/>
    <s v="M"/>
    <x v="2"/>
    <n v="31.624999999999996"/>
    <n v="31.624999999999996"/>
    <x v="1"/>
    <x v="0"/>
    <x v="0"/>
  </r>
  <r>
    <s v="NNB-20459-430"/>
    <x v="384"/>
    <s v="79825-17822-UH"/>
    <s v="L-M-0.2"/>
    <n v="2"/>
    <x v="444"/>
    <s v="ddibleyd7@feedburner.com"/>
    <x v="0"/>
    <x v="3"/>
    <s v="M"/>
    <x v="3"/>
    <n v="4.3650000000000002"/>
    <n v="8.73"/>
    <x v="3"/>
    <x v="0"/>
    <x v="1"/>
  </r>
  <r>
    <s v="FEK-14025-351"/>
    <x v="385"/>
    <s v="03990-21586-MQ"/>
    <s v="E-L-0.2"/>
    <n v="6"/>
    <x v="445"/>
    <s v="gdimitrioud8@chronoengine.com"/>
    <x v="0"/>
    <x v="1"/>
    <s v="L"/>
    <x v="3"/>
    <n v="4.4550000000000001"/>
    <n v="26.73"/>
    <x v="1"/>
    <x v="1"/>
    <x v="0"/>
  </r>
  <r>
    <s v="AWH-16980-469"/>
    <x v="386"/>
    <s v="27493-46921-TZ"/>
    <s v="L-M-0.2"/>
    <n v="6"/>
    <x v="446"/>
    <s v="fflanagand9@woothemes.com"/>
    <x v="0"/>
    <x v="3"/>
    <s v="M"/>
    <x v="3"/>
    <n v="4.3650000000000002"/>
    <n v="26.19"/>
    <x v="3"/>
    <x v="0"/>
    <x v="1"/>
  </r>
  <r>
    <s v="ZPW-31329-741"/>
    <x v="387"/>
    <s v="27132-68907-RC"/>
    <s v="R-D-1"/>
    <n v="6"/>
    <x v="438"/>
    <s v="abrashda@plala.or.jp"/>
    <x v="0"/>
    <x v="0"/>
    <s v="D"/>
    <x v="0"/>
    <n v="8.9499999999999993"/>
    <n v="53.699999999999996"/>
    <x v="0"/>
    <x v="2"/>
    <x v="0"/>
  </r>
  <r>
    <s v="ZPW-31329-741"/>
    <x v="387"/>
    <s v="27132-68907-RC"/>
    <s v="E-M-2.5"/>
    <n v="4"/>
    <x v="438"/>
    <s v="abrashda@plala.or.jp"/>
    <x v="0"/>
    <x v="1"/>
    <s v="M"/>
    <x v="2"/>
    <n v="31.624999999999996"/>
    <n v="126.49999999999999"/>
    <x v="1"/>
    <x v="0"/>
    <x v="0"/>
  </r>
  <r>
    <s v="ZPW-31329-741"/>
    <x v="387"/>
    <s v="27132-68907-RC"/>
    <s v="E-M-0.2"/>
    <n v="1"/>
    <x v="438"/>
    <s v="abrashda@plala.or.jp"/>
    <x v="0"/>
    <x v="1"/>
    <s v="M"/>
    <x v="3"/>
    <n v="4.125"/>
    <n v="4.125"/>
    <x v="1"/>
    <x v="0"/>
    <x v="0"/>
  </r>
  <r>
    <s v="UBI-83843-396"/>
    <x v="388"/>
    <s v="58816-74064-TF"/>
    <s v="R-L-1"/>
    <n v="2"/>
    <x v="447"/>
    <s v="nizhakovdd@aol.com"/>
    <x v="2"/>
    <x v="0"/>
    <s v="L"/>
    <x v="0"/>
    <n v="11.95"/>
    <n v="23.9"/>
    <x v="0"/>
    <x v="1"/>
    <x v="1"/>
  </r>
  <r>
    <s v="VID-40587-569"/>
    <x v="389"/>
    <s v="09818-59895-EH"/>
    <s v="E-D-2.5"/>
    <n v="5"/>
    <x v="448"/>
    <s v="skeetsde@answers.com"/>
    <x v="0"/>
    <x v="1"/>
    <s v="D"/>
    <x v="2"/>
    <n v="27.945"/>
    <n v="139.72499999999999"/>
    <x v="1"/>
    <x v="2"/>
    <x v="0"/>
  </r>
  <r>
    <s v="KBB-52530-416"/>
    <x v="229"/>
    <s v="06488-46303-IZ"/>
    <s v="L-D-2.5"/>
    <n v="2"/>
    <x v="449"/>
    <s v=""/>
    <x v="0"/>
    <x v="3"/>
    <s v="D"/>
    <x v="2"/>
    <n v="29.784999999999997"/>
    <n v="59.569999999999993"/>
    <x v="3"/>
    <x v="2"/>
    <x v="0"/>
  </r>
  <r>
    <s v="ISJ-48676-420"/>
    <x v="390"/>
    <s v="93046-67561-AY"/>
    <s v="L-L-0.5"/>
    <n v="6"/>
    <x v="450"/>
    <s v="kcakedg@huffingtonpost.com"/>
    <x v="0"/>
    <x v="3"/>
    <s v="L"/>
    <x v="1"/>
    <n v="9.51"/>
    <n v="57.06"/>
    <x v="3"/>
    <x v="1"/>
    <x v="1"/>
  </r>
  <r>
    <s v="MIF-17920-768"/>
    <x v="391"/>
    <s v="68946-40750-LK"/>
    <s v="R-L-0.2"/>
    <n v="6"/>
    <x v="451"/>
    <s v="mhanseddh@instagram.com"/>
    <x v="1"/>
    <x v="0"/>
    <s v="L"/>
    <x v="3"/>
    <n v="3.5849999999999995"/>
    <n v="21.509999999999998"/>
    <x v="0"/>
    <x v="1"/>
    <x v="0"/>
  </r>
  <r>
    <s v="CPX-19312-088"/>
    <x v="117"/>
    <s v="38387-64959-WW"/>
    <s v="L-M-0.5"/>
    <n v="6"/>
    <x v="452"/>
    <s v="fkienleindi@trellian.com"/>
    <x v="1"/>
    <x v="3"/>
    <s v="M"/>
    <x v="1"/>
    <n v="8.73"/>
    <n v="52.38"/>
    <x v="3"/>
    <x v="0"/>
    <x v="0"/>
  </r>
  <r>
    <s v="RXI-67978-260"/>
    <x v="392"/>
    <s v="48418-60841-CC"/>
    <s v="E-D-1"/>
    <n v="6"/>
    <x v="453"/>
    <s v="kegglestonedj@sphinn.com"/>
    <x v="1"/>
    <x v="1"/>
    <s v="D"/>
    <x v="0"/>
    <n v="12.15"/>
    <n v="72.900000000000006"/>
    <x v="1"/>
    <x v="2"/>
    <x v="1"/>
  </r>
  <r>
    <s v="LKE-14821-285"/>
    <x v="393"/>
    <s v="13736-92418-JS"/>
    <s v="R-M-0.2"/>
    <n v="5"/>
    <x v="454"/>
    <s v="bsemkinsdk@unc.edu"/>
    <x v="1"/>
    <x v="0"/>
    <s v="M"/>
    <x v="3"/>
    <n v="2.9849999999999999"/>
    <n v="14.924999999999999"/>
    <x v="0"/>
    <x v="0"/>
    <x v="0"/>
  </r>
  <r>
    <s v="LRK-97117-150"/>
    <x v="394"/>
    <s v="33000-22405-LO"/>
    <s v="L-L-1"/>
    <n v="6"/>
    <x v="455"/>
    <s v="slorenzettidl@is.gd"/>
    <x v="0"/>
    <x v="3"/>
    <s v="L"/>
    <x v="0"/>
    <n v="15.85"/>
    <n v="95.1"/>
    <x v="3"/>
    <x v="1"/>
    <x v="1"/>
  </r>
  <r>
    <s v="IGK-51227-573"/>
    <x v="137"/>
    <s v="46959-60474-LT"/>
    <s v="L-D-0.5"/>
    <n v="2"/>
    <x v="456"/>
    <s v="bgiannazzidm@apple.com"/>
    <x v="0"/>
    <x v="3"/>
    <s v="D"/>
    <x v="1"/>
    <n v="7.77"/>
    <n v="15.54"/>
    <x v="3"/>
    <x v="2"/>
    <x v="1"/>
  </r>
  <r>
    <s v="ZAY-43009-775"/>
    <x v="395"/>
    <s v="73431-39823-UP"/>
    <s v="L-D-0.2"/>
    <n v="6"/>
    <x v="457"/>
    <s v=""/>
    <x v="0"/>
    <x v="3"/>
    <s v="D"/>
    <x v="3"/>
    <n v="3.8849999999999998"/>
    <n v="23.31"/>
    <x v="3"/>
    <x v="2"/>
    <x v="1"/>
  </r>
  <r>
    <s v="EMA-63190-618"/>
    <x v="396"/>
    <s v="90993-98984-JK"/>
    <s v="E-M-0.2"/>
    <n v="1"/>
    <x v="458"/>
    <s v="ulethbrigdo@hc360.com"/>
    <x v="0"/>
    <x v="1"/>
    <s v="M"/>
    <x v="3"/>
    <n v="4.125"/>
    <n v="4.125"/>
    <x v="1"/>
    <x v="0"/>
    <x v="0"/>
  </r>
  <r>
    <s v="FBI-35855-418"/>
    <x v="189"/>
    <s v="06552-04430-AG"/>
    <s v="R-M-0.5"/>
    <n v="6"/>
    <x v="459"/>
    <s v="sfarnishdp@dmoz.org"/>
    <x v="2"/>
    <x v="0"/>
    <s v="M"/>
    <x v="1"/>
    <n v="5.97"/>
    <n v="35.82"/>
    <x v="0"/>
    <x v="0"/>
    <x v="1"/>
  </r>
  <r>
    <s v="TXB-80533-417"/>
    <x v="8"/>
    <s v="54597-57004-QM"/>
    <s v="L-L-1"/>
    <n v="2"/>
    <x v="460"/>
    <s v="fjecockdq@unicef.org"/>
    <x v="0"/>
    <x v="3"/>
    <s v="L"/>
    <x v="0"/>
    <n v="15.85"/>
    <n v="31.7"/>
    <x v="3"/>
    <x v="1"/>
    <x v="1"/>
  </r>
  <r>
    <s v="MBM-00112-248"/>
    <x v="397"/>
    <s v="50238-24377-ZS"/>
    <s v="L-L-1"/>
    <n v="5"/>
    <x v="461"/>
    <s v=""/>
    <x v="0"/>
    <x v="3"/>
    <s v="L"/>
    <x v="0"/>
    <n v="15.85"/>
    <n v="79.25"/>
    <x v="3"/>
    <x v="1"/>
    <x v="0"/>
  </r>
  <r>
    <s v="EUO-69145-988"/>
    <x v="398"/>
    <s v="60370-41934-IF"/>
    <s v="E-D-0.2"/>
    <n v="3"/>
    <x v="462"/>
    <s v="hpallisterds@ning.com"/>
    <x v="0"/>
    <x v="1"/>
    <s v="D"/>
    <x v="3"/>
    <n v="3.645"/>
    <n v="10.935"/>
    <x v="1"/>
    <x v="2"/>
    <x v="1"/>
  </r>
  <r>
    <s v="GYA-80327-368"/>
    <x v="399"/>
    <s v="06899-54551-EH"/>
    <s v="A-D-1"/>
    <n v="4"/>
    <x v="463"/>
    <s v="cmershdt@drupal.org"/>
    <x v="1"/>
    <x v="2"/>
    <s v="D"/>
    <x v="0"/>
    <n v="9.9499999999999993"/>
    <n v="39.799999999999997"/>
    <x v="2"/>
    <x v="2"/>
    <x v="1"/>
  </r>
  <r>
    <s v="TNW-41601-420"/>
    <x v="400"/>
    <s v="66458-91190-YC"/>
    <s v="R-M-1"/>
    <n v="5"/>
    <x v="464"/>
    <s v="murione5@alexa.com"/>
    <x v="1"/>
    <x v="0"/>
    <s v="M"/>
    <x v="0"/>
    <n v="9.9499999999999993"/>
    <n v="49.75"/>
    <x v="0"/>
    <x v="0"/>
    <x v="0"/>
  </r>
  <r>
    <s v="ALR-62963-723"/>
    <x v="401"/>
    <s v="80463-43913-WZ"/>
    <s v="R-D-0.2"/>
    <n v="3"/>
    <x v="465"/>
    <s v=""/>
    <x v="1"/>
    <x v="0"/>
    <s v="D"/>
    <x v="3"/>
    <n v="2.6849999999999996"/>
    <n v="8.0549999999999997"/>
    <x v="0"/>
    <x v="2"/>
    <x v="0"/>
  </r>
  <r>
    <s v="JIG-27636-870"/>
    <x v="402"/>
    <s v="67204-04870-LG"/>
    <s v="R-L-1"/>
    <n v="4"/>
    <x v="466"/>
    <s v=""/>
    <x v="0"/>
    <x v="0"/>
    <s v="L"/>
    <x v="0"/>
    <n v="11.95"/>
    <n v="47.8"/>
    <x v="0"/>
    <x v="1"/>
    <x v="1"/>
  </r>
  <r>
    <s v="CTE-31437-326"/>
    <x v="6"/>
    <s v="22721-63196-UJ"/>
    <s v="R-M-0.2"/>
    <n v="4"/>
    <x v="467"/>
    <s v="gduckerdx@patch.com"/>
    <x v="2"/>
    <x v="0"/>
    <s v="M"/>
    <x v="3"/>
    <n v="2.9849999999999999"/>
    <n v="11.94"/>
    <x v="0"/>
    <x v="0"/>
    <x v="1"/>
  </r>
  <r>
    <s v="CTE-31437-326"/>
    <x v="6"/>
    <s v="22721-63196-UJ"/>
    <s v="E-M-0.2"/>
    <n v="4"/>
    <x v="467"/>
    <s v="gduckerdx@patch.com"/>
    <x v="2"/>
    <x v="1"/>
    <s v="M"/>
    <x v="3"/>
    <n v="4.125"/>
    <n v="16.5"/>
    <x v="1"/>
    <x v="0"/>
    <x v="1"/>
  </r>
  <r>
    <s v="CTE-31437-326"/>
    <x v="6"/>
    <s v="22721-63196-UJ"/>
    <s v="L-D-1"/>
    <n v="4"/>
    <x v="467"/>
    <s v="gduckerdx@patch.com"/>
    <x v="2"/>
    <x v="3"/>
    <s v="D"/>
    <x v="0"/>
    <n v="12.95"/>
    <n v="51.8"/>
    <x v="3"/>
    <x v="2"/>
    <x v="1"/>
  </r>
  <r>
    <s v="CTE-31437-326"/>
    <x v="6"/>
    <s v="22721-63196-UJ"/>
    <s v="L-L-0.2"/>
    <n v="3"/>
    <x v="467"/>
    <s v="gduckerdx@patch.com"/>
    <x v="2"/>
    <x v="3"/>
    <s v="L"/>
    <x v="3"/>
    <n v="4.7549999999999999"/>
    <n v="14.265000000000001"/>
    <x v="3"/>
    <x v="1"/>
    <x v="1"/>
  </r>
  <r>
    <s v="SLD-63003-334"/>
    <x v="403"/>
    <s v="55515-37571-RS"/>
    <s v="L-M-0.2"/>
    <n v="6"/>
    <x v="468"/>
    <s v="wstearleye1@census.gov"/>
    <x v="0"/>
    <x v="3"/>
    <s v="M"/>
    <x v="3"/>
    <n v="4.3650000000000002"/>
    <n v="26.19"/>
    <x v="3"/>
    <x v="0"/>
    <x v="1"/>
  </r>
  <r>
    <s v="BXN-64230-789"/>
    <x v="404"/>
    <s v="25598-77476-CB"/>
    <s v="A-L-1"/>
    <n v="2"/>
    <x v="469"/>
    <s v="dwincere2@marriott.com"/>
    <x v="0"/>
    <x v="2"/>
    <s v="L"/>
    <x v="0"/>
    <n v="12.95"/>
    <n v="25.9"/>
    <x v="2"/>
    <x v="1"/>
    <x v="0"/>
  </r>
  <r>
    <s v="XEE-37895-169"/>
    <x v="21"/>
    <s v="14888-85625-TM"/>
    <s v="A-L-2.5"/>
    <n v="3"/>
    <x v="470"/>
    <s v="plyfielde3@baidu.com"/>
    <x v="0"/>
    <x v="2"/>
    <s v="L"/>
    <x v="2"/>
    <n v="29.784999999999997"/>
    <n v="89.35499999999999"/>
    <x v="2"/>
    <x v="1"/>
    <x v="0"/>
  </r>
  <r>
    <s v="ZTX-80764-911"/>
    <x v="239"/>
    <s v="92793-68332-NR"/>
    <s v="L-D-0.5"/>
    <n v="6"/>
    <x v="471"/>
    <s v="hperrise4@studiopress.com"/>
    <x v="1"/>
    <x v="3"/>
    <s v="D"/>
    <x v="1"/>
    <n v="7.77"/>
    <n v="46.62"/>
    <x v="3"/>
    <x v="2"/>
    <x v="1"/>
  </r>
  <r>
    <s v="WVT-88135-549"/>
    <x v="405"/>
    <s v="66458-91190-YC"/>
    <s v="A-D-1"/>
    <n v="3"/>
    <x v="464"/>
    <s v="murione5@alexa.com"/>
    <x v="1"/>
    <x v="2"/>
    <s v="D"/>
    <x v="0"/>
    <n v="9.9499999999999993"/>
    <n v="29.849999999999998"/>
    <x v="2"/>
    <x v="2"/>
    <x v="0"/>
  </r>
  <r>
    <s v="IPA-94170-889"/>
    <x v="292"/>
    <s v="64439-27325-LG"/>
    <s v="R-L-0.2"/>
    <n v="3"/>
    <x v="472"/>
    <s v="ckide6@narod.ru"/>
    <x v="1"/>
    <x v="0"/>
    <s v="L"/>
    <x v="3"/>
    <n v="3.5849999999999995"/>
    <n v="10.754999999999999"/>
    <x v="0"/>
    <x v="1"/>
    <x v="0"/>
  </r>
  <r>
    <s v="YQL-63755-365"/>
    <x v="117"/>
    <s v="78570-76770-LB"/>
    <s v="A-M-0.2"/>
    <n v="4"/>
    <x v="473"/>
    <s v="cbeinee7@xinhuanet.com"/>
    <x v="0"/>
    <x v="2"/>
    <s v="M"/>
    <x v="3"/>
    <n v="3.375"/>
    <n v="13.5"/>
    <x v="2"/>
    <x v="0"/>
    <x v="0"/>
  </r>
  <r>
    <s v="RKW-81145-984"/>
    <x v="406"/>
    <s v="98661-69719-VI"/>
    <s v="L-L-1"/>
    <n v="3"/>
    <x v="474"/>
    <s v="cbakeupe8@globo.com"/>
    <x v="0"/>
    <x v="3"/>
    <s v="L"/>
    <x v="0"/>
    <n v="15.85"/>
    <n v="47.55"/>
    <x v="3"/>
    <x v="1"/>
    <x v="1"/>
  </r>
  <r>
    <s v="MBT-23379-866"/>
    <x v="407"/>
    <s v="82990-92703-IX"/>
    <s v="L-L-1"/>
    <n v="5"/>
    <x v="475"/>
    <s v="nhelkine9@example.com"/>
    <x v="0"/>
    <x v="3"/>
    <s v="L"/>
    <x v="0"/>
    <n v="15.85"/>
    <n v="79.25"/>
    <x v="3"/>
    <x v="1"/>
    <x v="1"/>
  </r>
  <r>
    <s v="GEJ-39834-935"/>
    <x v="408"/>
    <s v="49412-86877-VY"/>
    <s v="L-M-0.2"/>
    <n v="6"/>
    <x v="476"/>
    <s v="pwitheringtonea@networkadvertising.org"/>
    <x v="0"/>
    <x v="3"/>
    <s v="M"/>
    <x v="3"/>
    <n v="4.3650000000000002"/>
    <n v="26.19"/>
    <x v="3"/>
    <x v="0"/>
    <x v="0"/>
  </r>
  <r>
    <s v="KRW-91640-596"/>
    <x v="409"/>
    <s v="70879-00984-FJ"/>
    <s v="R-L-0.5"/>
    <n v="3"/>
    <x v="477"/>
    <s v="ttilzeyeb@hostgator.com"/>
    <x v="0"/>
    <x v="0"/>
    <s v="L"/>
    <x v="1"/>
    <n v="7.169999999999999"/>
    <n v="21.509999999999998"/>
    <x v="0"/>
    <x v="1"/>
    <x v="1"/>
  </r>
  <r>
    <s v="AOT-70449-651"/>
    <x v="410"/>
    <s v="53414-73391-CR"/>
    <s v="R-D-2.5"/>
    <n v="5"/>
    <x v="478"/>
    <s v=""/>
    <x v="0"/>
    <x v="0"/>
    <s v="D"/>
    <x v="2"/>
    <n v="20.584999999999997"/>
    <n v="102.92499999999998"/>
    <x v="0"/>
    <x v="2"/>
    <x v="0"/>
  </r>
  <r>
    <s v="DGC-21813-731"/>
    <x v="127"/>
    <s v="43606-83072-OA"/>
    <s v="L-D-0.2"/>
    <n v="2"/>
    <x v="479"/>
    <s v=""/>
    <x v="0"/>
    <x v="3"/>
    <s v="D"/>
    <x v="3"/>
    <n v="3.8849999999999998"/>
    <n v="7.77"/>
    <x v="3"/>
    <x v="2"/>
    <x v="1"/>
  </r>
  <r>
    <s v="JBE-92943-643"/>
    <x v="411"/>
    <s v="84466-22864-CE"/>
    <s v="E-D-2.5"/>
    <n v="5"/>
    <x v="480"/>
    <s v="kimortsee@alexa.com"/>
    <x v="0"/>
    <x v="1"/>
    <s v="D"/>
    <x v="2"/>
    <n v="27.945"/>
    <n v="139.72499999999999"/>
    <x v="1"/>
    <x v="2"/>
    <x v="1"/>
  </r>
  <r>
    <s v="ZIL-34948-499"/>
    <x v="112"/>
    <s v="66458-91190-YC"/>
    <s v="A-D-0.5"/>
    <n v="2"/>
    <x v="464"/>
    <s v="murione5@alexa.com"/>
    <x v="1"/>
    <x v="2"/>
    <s v="D"/>
    <x v="1"/>
    <n v="5.97"/>
    <n v="11.94"/>
    <x v="2"/>
    <x v="2"/>
    <x v="0"/>
  </r>
  <r>
    <s v="JSU-23781-256"/>
    <x v="412"/>
    <s v="76499-89100-JQ"/>
    <s v="L-D-0.2"/>
    <n v="1"/>
    <x v="481"/>
    <s v="marmisteadeg@blogtalkradio.com"/>
    <x v="0"/>
    <x v="3"/>
    <s v="D"/>
    <x v="3"/>
    <n v="3.8849999999999998"/>
    <n v="3.8849999999999998"/>
    <x v="3"/>
    <x v="2"/>
    <x v="1"/>
  </r>
  <r>
    <s v="JSU-23781-256"/>
    <x v="412"/>
    <s v="76499-89100-JQ"/>
    <s v="R-M-1"/>
    <n v="4"/>
    <x v="481"/>
    <s v="marmisteadeg@blogtalkradio.com"/>
    <x v="0"/>
    <x v="0"/>
    <s v="M"/>
    <x v="0"/>
    <n v="9.9499999999999993"/>
    <n v="39.799999999999997"/>
    <x v="0"/>
    <x v="0"/>
    <x v="1"/>
  </r>
  <r>
    <s v="VPX-44956-367"/>
    <x v="413"/>
    <s v="39582-35773-ZJ"/>
    <s v="R-M-0.5"/>
    <n v="5"/>
    <x v="482"/>
    <s v="vupstoneei@google.pl"/>
    <x v="0"/>
    <x v="0"/>
    <s v="M"/>
    <x v="1"/>
    <n v="5.97"/>
    <n v="29.849999999999998"/>
    <x v="0"/>
    <x v="0"/>
    <x v="1"/>
  </r>
  <r>
    <s v="VTB-46451-959"/>
    <x v="414"/>
    <s v="66240-46962-IO"/>
    <s v="L-D-2.5"/>
    <n v="1"/>
    <x v="483"/>
    <s v="bbeelbyej@rediff.com"/>
    <x v="1"/>
    <x v="3"/>
    <s v="D"/>
    <x v="2"/>
    <n v="29.784999999999997"/>
    <n v="29.784999999999997"/>
    <x v="3"/>
    <x v="2"/>
    <x v="1"/>
  </r>
  <r>
    <s v="DNZ-11665-950"/>
    <x v="415"/>
    <s v="10637-45522-ID"/>
    <s v="L-L-2.5"/>
    <n v="2"/>
    <x v="484"/>
    <s v=""/>
    <x v="0"/>
    <x v="3"/>
    <s v="L"/>
    <x v="2"/>
    <n v="36.454999999999998"/>
    <n v="72.91"/>
    <x v="3"/>
    <x v="1"/>
    <x v="1"/>
  </r>
  <r>
    <s v="ITR-54735-364"/>
    <x v="416"/>
    <s v="92599-58687-CS"/>
    <s v="R-D-0.2"/>
    <n v="5"/>
    <x v="485"/>
    <s v=""/>
    <x v="0"/>
    <x v="0"/>
    <s v="D"/>
    <x v="3"/>
    <n v="2.6849999999999996"/>
    <n v="13.424999999999997"/>
    <x v="0"/>
    <x v="2"/>
    <x v="0"/>
  </r>
  <r>
    <s v="YDS-02797-307"/>
    <x v="417"/>
    <s v="06058-48844-PI"/>
    <s v="E-M-2.5"/>
    <n v="4"/>
    <x v="486"/>
    <s v="wspeechlyem@amazon.com"/>
    <x v="0"/>
    <x v="1"/>
    <s v="M"/>
    <x v="2"/>
    <n v="31.624999999999996"/>
    <n v="126.49999999999999"/>
    <x v="1"/>
    <x v="0"/>
    <x v="0"/>
  </r>
  <r>
    <s v="BPG-68988-842"/>
    <x v="418"/>
    <s v="53631-24432-SY"/>
    <s v="E-M-0.5"/>
    <n v="5"/>
    <x v="487"/>
    <s v="iphillpoten@buzzfeed.com"/>
    <x v="2"/>
    <x v="1"/>
    <s v="M"/>
    <x v="1"/>
    <n v="8.25"/>
    <n v="41.25"/>
    <x v="1"/>
    <x v="0"/>
    <x v="1"/>
  </r>
  <r>
    <s v="XZG-51938-658"/>
    <x v="419"/>
    <s v="18275-73980-KL"/>
    <s v="E-L-0.5"/>
    <n v="6"/>
    <x v="488"/>
    <s v="lpennaccieo@statcounter.com"/>
    <x v="0"/>
    <x v="1"/>
    <s v="L"/>
    <x v="1"/>
    <n v="8.91"/>
    <n v="53.46"/>
    <x v="1"/>
    <x v="1"/>
    <x v="1"/>
  </r>
  <r>
    <s v="KAR-24978-271"/>
    <x v="420"/>
    <s v="23187-65750-HZ"/>
    <s v="R-M-1"/>
    <n v="6"/>
    <x v="489"/>
    <s v="sarpinep@moonfruit.com"/>
    <x v="0"/>
    <x v="0"/>
    <s v="M"/>
    <x v="0"/>
    <n v="9.9499999999999993"/>
    <n v="59.699999999999996"/>
    <x v="0"/>
    <x v="0"/>
    <x v="1"/>
  </r>
  <r>
    <s v="FQK-28730-361"/>
    <x v="421"/>
    <s v="22725-79522-GP"/>
    <s v="R-M-1"/>
    <n v="6"/>
    <x v="490"/>
    <s v="dfrieseq@cargocollective.com"/>
    <x v="0"/>
    <x v="0"/>
    <s v="M"/>
    <x v="0"/>
    <n v="9.9499999999999993"/>
    <n v="59.699999999999996"/>
    <x v="0"/>
    <x v="0"/>
    <x v="1"/>
  </r>
  <r>
    <s v="BGB-67996-089"/>
    <x v="422"/>
    <s v="06279-72603-JE"/>
    <s v="R-D-1"/>
    <n v="5"/>
    <x v="491"/>
    <s v="rsharerer@flavors.me"/>
    <x v="0"/>
    <x v="0"/>
    <s v="D"/>
    <x v="0"/>
    <n v="8.9499999999999993"/>
    <n v="44.75"/>
    <x v="0"/>
    <x v="2"/>
    <x v="1"/>
  </r>
  <r>
    <s v="XMC-20620-809"/>
    <x v="423"/>
    <s v="83543-79246-ON"/>
    <s v="E-M-0.5"/>
    <n v="2"/>
    <x v="492"/>
    <s v="nnasebyes@umich.edu"/>
    <x v="0"/>
    <x v="1"/>
    <s v="M"/>
    <x v="1"/>
    <n v="8.25"/>
    <n v="16.5"/>
    <x v="1"/>
    <x v="0"/>
    <x v="0"/>
  </r>
  <r>
    <s v="ZSO-58292-191"/>
    <x v="109"/>
    <s v="66794-66795-VW"/>
    <s v="R-D-0.5"/>
    <n v="4"/>
    <x v="493"/>
    <s v=""/>
    <x v="0"/>
    <x v="0"/>
    <s v="D"/>
    <x v="1"/>
    <n v="5.3699999999999992"/>
    <n v="21.479999999999997"/>
    <x v="0"/>
    <x v="2"/>
    <x v="1"/>
  </r>
  <r>
    <s v="LWJ-06793-303"/>
    <x v="204"/>
    <s v="95424-67020-AP"/>
    <s v="R-M-2.5"/>
    <n v="2"/>
    <x v="494"/>
    <s v="koculleneu@ca.gov"/>
    <x v="1"/>
    <x v="0"/>
    <s v="M"/>
    <x v="2"/>
    <n v="22.884999999999998"/>
    <n v="45.769999999999996"/>
    <x v="0"/>
    <x v="0"/>
    <x v="0"/>
  </r>
  <r>
    <s v="FLM-82229-989"/>
    <x v="424"/>
    <s v="73017-69644-MS"/>
    <s v="L-L-0.2"/>
    <n v="2"/>
    <x v="495"/>
    <s v=""/>
    <x v="1"/>
    <x v="3"/>
    <s v="L"/>
    <x v="3"/>
    <n v="4.7549999999999999"/>
    <n v="9.51"/>
    <x v="3"/>
    <x v="1"/>
    <x v="1"/>
  </r>
  <r>
    <s v="CPV-90280-133"/>
    <x v="13"/>
    <s v="66458-91190-YC"/>
    <s v="R-D-0.2"/>
    <n v="3"/>
    <x v="464"/>
    <s v="murione5@alexa.com"/>
    <x v="1"/>
    <x v="0"/>
    <s v="D"/>
    <x v="3"/>
    <n v="2.6849999999999996"/>
    <n v="8.0549999999999997"/>
    <x v="0"/>
    <x v="2"/>
    <x v="0"/>
  </r>
  <r>
    <s v="OGW-60685-912"/>
    <x v="224"/>
    <s v="67423-10113-LM"/>
    <s v="E-D-2.5"/>
    <n v="4"/>
    <x v="496"/>
    <s v="hbranganex@woothemes.com"/>
    <x v="0"/>
    <x v="1"/>
    <s v="D"/>
    <x v="2"/>
    <n v="27.945"/>
    <n v="111.78"/>
    <x v="1"/>
    <x v="2"/>
    <x v="0"/>
  </r>
  <r>
    <s v="DEC-11160-362"/>
    <x v="220"/>
    <s v="48582-05061-RY"/>
    <s v="R-D-0.2"/>
    <n v="4"/>
    <x v="497"/>
    <s v="agallyoney@engadget.com"/>
    <x v="0"/>
    <x v="0"/>
    <s v="D"/>
    <x v="3"/>
    <n v="2.6849999999999996"/>
    <n v="10.739999999999998"/>
    <x v="0"/>
    <x v="2"/>
    <x v="0"/>
  </r>
  <r>
    <s v="WCT-07869-499"/>
    <x v="91"/>
    <s v="32031-49093-KE"/>
    <s v="R-D-0.5"/>
    <n v="5"/>
    <x v="498"/>
    <s v="bdomangeez@yahoo.co.jp"/>
    <x v="0"/>
    <x v="0"/>
    <s v="D"/>
    <x v="1"/>
    <n v="5.3699999999999992"/>
    <n v="26.849999999999994"/>
    <x v="0"/>
    <x v="2"/>
    <x v="1"/>
  </r>
  <r>
    <s v="FHD-89872-325"/>
    <x v="425"/>
    <s v="31715-98714-OO"/>
    <s v="L-L-1"/>
    <n v="4"/>
    <x v="499"/>
    <s v="koslerf0@gmpg.org"/>
    <x v="0"/>
    <x v="3"/>
    <s v="L"/>
    <x v="0"/>
    <n v="15.85"/>
    <n v="63.4"/>
    <x v="3"/>
    <x v="1"/>
    <x v="0"/>
  </r>
  <r>
    <s v="AZF-45991-584"/>
    <x v="426"/>
    <s v="73759-17258-KA"/>
    <s v="A-D-2.5"/>
    <n v="1"/>
    <x v="500"/>
    <s v=""/>
    <x v="1"/>
    <x v="2"/>
    <s v="D"/>
    <x v="2"/>
    <n v="22.884999999999998"/>
    <n v="22.884999999999998"/>
    <x v="2"/>
    <x v="2"/>
    <x v="0"/>
  </r>
  <r>
    <s v="MDG-14481-513"/>
    <x v="427"/>
    <s v="64897-79178-MH"/>
    <s v="A-M-2.5"/>
    <n v="4"/>
    <x v="501"/>
    <s v="zpellettf2@dailymotion.com"/>
    <x v="0"/>
    <x v="2"/>
    <s v="M"/>
    <x v="2"/>
    <n v="25.874999999999996"/>
    <n v="103.49999999999999"/>
    <x v="2"/>
    <x v="0"/>
    <x v="1"/>
  </r>
  <r>
    <s v="OFN-49424-848"/>
    <x v="428"/>
    <s v="73346-85564-JB"/>
    <s v="R-L-2.5"/>
    <n v="2"/>
    <x v="502"/>
    <s v="isprakesf3@spiegel.de"/>
    <x v="0"/>
    <x v="0"/>
    <s v="L"/>
    <x v="2"/>
    <n v="27.484999999999996"/>
    <n v="54.969999999999992"/>
    <x v="0"/>
    <x v="1"/>
    <x v="1"/>
  </r>
  <r>
    <s v="NFA-03411-746"/>
    <x v="383"/>
    <s v="07476-13102-NJ"/>
    <s v="A-L-0.5"/>
    <n v="2"/>
    <x v="503"/>
    <s v="hfromantf4@ucsd.edu"/>
    <x v="0"/>
    <x v="2"/>
    <s v="L"/>
    <x v="1"/>
    <n v="7.77"/>
    <n v="15.54"/>
    <x v="2"/>
    <x v="1"/>
    <x v="1"/>
  </r>
  <r>
    <s v="CYM-74988-450"/>
    <x v="156"/>
    <s v="87223-37422-SK"/>
    <s v="L-D-0.2"/>
    <n v="4"/>
    <x v="504"/>
    <s v="rflearf5@artisteer.com"/>
    <x v="2"/>
    <x v="3"/>
    <s v="D"/>
    <x v="3"/>
    <n v="3.8849999999999998"/>
    <n v="15.54"/>
    <x v="3"/>
    <x v="2"/>
    <x v="1"/>
  </r>
  <r>
    <s v="WTV-24996-658"/>
    <x v="429"/>
    <s v="57837-15577-YK"/>
    <s v="E-D-2.5"/>
    <n v="3"/>
    <x v="505"/>
    <s v=""/>
    <x v="1"/>
    <x v="1"/>
    <s v="D"/>
    <x v="2"/>
    <n v="27.945"/>
    <n v="83.835000000000008"/>
    <x v="1"/>
    <x v="2"/>
    <x v="1"/>
  </r>
  <r>
    <s v="DSL-69915-544"/>
    <x v="103"/>
    <s v="10142-55267-YO"/>
    <s v="R-L-0.2"/>
    <n v="3"/>
    <x v="506"/>
    <s v="wlightollersf9@baidu.com"/>
    <x v="0"/>
    <x v="0"/>
    <s v="L"/>
    <x v="3"/>
    <n v="3.5849999999999995"/>
    <n v="10.754999999999999"/>
    <x v="0"/>
    <x v="1"/>
    <x v="0"/>
  </r>
  <r>
    <s v="NBT-35757-542"/>
    <x v="361"/>
    <s v="73647-66148-VM"/>
    <s v="E-L-0.2"/>
    <n v="3"/>
    <x v="507"/>
    <s v="bmundenf8@elpais.com"/>
    <x v="0"/>
    <x v="1"/>
    <s v="L"/>
    <x v="3"/>
    <n v="4.4550000000000001"/>
    <n v="13.365"/>
    <x v="1"/>
    <x v="1"/>
    <x v="0"/>
  </r>
  <r>
    <s v="OYU-25085-528"/>
    <x v="120"/>
    <s v="10142-55267-YO"/>
    <s v="E-L-0.2"/>
    <n v="4"/>
    <x v="506"/>
    <s v="wlightollersf9@baidu.com"/>
    <x v="0"/>
    <x v="1"/>
    <s v="L"/>
    <x v="3"/>
    <n v="4.4550000000000001"/>
    <n v="17.82"/>
    <x v="1"/>
    <x v="1"/>
    <x v="0"/>
  </r>
  <r>
    <s v="XCG-07109-195"/>
    <x v="430"/>
    <s v="92976-19453-DT"/>
    <s v="L-D-0.2"/>
    <n v="6"/>
    <x v="508"/>
    <s v="nbrakespearfa@rediff.com"/>
    <x v="0"/>
    <x v="3"/>
    <s v="D"/>
    <x v="3"/>
    <n v="3.8849999999999998"/>
    <n v="23.31"/>
    <x v="3"/>
    <x v="2"/>
    <x v="0"/>
  </r>
  <r>
    <s v="YZA-25234-630"/>
    <x v="125"/>
    <s v="89757-51438-HX"/>
    <s v="E-D-0.2"/>
    <n v="2"/>
    <x v="509"/>
    <s v="mglawsopfb@reverbnation.com"/>
    <x v="0"/>
    <x v="1"/>
    <s v="D"/>
    <x v="3"/>
    <n v="3.645"/>
    <n v="7.29"/>
    <x v="1"/>
    <x v="2"/>
    <x v="1"/>
  </r>
  <r>
    <s v="OKU-29966-417"/>
    <x v="431"/>
    <s v="76192-13390-HZ"/>
    <s v="E-L-0.2"/>
    <n v="4"/>
    <x v="510"/>
    <s v="galbertsfc@etsy.com"/>
    <x v="2"/>
    <x v="1"/>
    <s v="L"/>
    <x v="3"/>
    <n v="4.4550000000000001"/>
    <n v="17.82"/>
    <x v="1"/>
    <x v="1"/>
    <x v="0"/>
  </r>
  <r>
    <s v="MEX-29350-659"/>
    <x v="40"/>
    <s v="02009-87294-SY"/>
    <s v="E-M-1"/>
    <n v="5"/>
    <x v="511"/>
    <s v="vpolglasefd@about.me"/>
    <x v="0"/>
    <x v="1"/>
    <s v="M"/>
    <x v="0"/>
    <n v="13.75"/>
    <n v="68.75"/>
    <x v="1"/>
    <x v="0"/>
    <x v="1"/>
  </r>
  <r>
    <s v="NOY-99738-977"/>
    <x v="432"/>
    <s v="82872-34456-LJ"/>
    <s v="R-L-2.5"/>
    <n v="2"/>
    <x v="512"/>
    <s v=""/>
    <x v="2"/>
    <x v="0"/>
    <s v="L"/>
    <x v="2"/>
    <n v="27.484999999999996"/>
    <n v="54.969999999999992"/>
    <x v="0"/>
    <x v="1"/>
    <x v="0"/>
  </r>
  <r>
    <s v="TCR-01064-030"/>
    <x v="254"/>
    <s v="13181-04387-LI"/>
    <s v="E-M-1"/>
    <n v="6"/>
    <x v="513"/>
    <s v="sbuschff@so-net.ne.jp"/>
    <x v="1"/>
    <x v="1"/>
    <s v="M"/>
    <x v="0"/>
    <n v="13.75"/>
    <n v="82.5"/>
    <x v="1"/>
    <x v="0"/>
    <x v="1"/>
  </r>
  <r>
    <s v="YUL-42750-776"/>
    <x v="219"/>
    <s v="24845-36117-TI"/>
    <s v="L-M-0.2"/>
    <n v="2"/>
    <x v="514"/>
    <s v="craisbeckfg@webnode.com"/>
    <x v="0"/>
    <x v="3"/>
    <s v="M"/>
    <x v="3"/>
    <n v="4.3650000000000002"/>
    <n v="8.73"/>
    <x v="3"/>
    <x v="0"/>
    <x v="0"/>
  </r>
  <r>
    <s v="XQJ-86887-506"/>
    <x v="433"/>
    <s v="66458-91190-YC"/>
    <s v="E-L-1"/>
    <n v="4"/>
    <x v="464"/>
    <s v="murione5@alexa.com"/>
    <x v="1"/>
    <x v="1"/>
    <s v="L"/>
    <x v="0"/>
    <n v="14.85"/>
    <n v="59.4"/>
    <x v="1"/>
    <x v="1"/>
    <x v="0"/>
  </r>
  <r>
    <s v="CUN-90044-279"/>
    <x v="434"/>
    <s v="86646-65810-TD"/>
    <s v="L-D-0.2"/>
    <n v="4"/>
    <x v="515"/>
    <s v=""/>
    <x v="0"/>
    <x v="3"/>
    <s v="D"/>
    <x v="3"/>
    <n v="3.8849999999999998"/>
    <n v="15.54"/>
    <x v="3"/>
    <x v="2"/>
    <x v="0"/>
  </r>
  <r>
    <s v="ICC-73030-502"/>
    <x v="435"/>
    <s v="59480-02795-IU"/>
    <s v="A-L-1"/>
    <n v="3"/>
    <x v="516"/>
    <s v="raynoldfj@ustream.tv"/>
    <x v="0"/>
    <x v="2"/>
    <s v="L"/>
    <x v="0"/>
    <n v="12.95"/>
    <n v="38.849999999999994"/>
    <x v="2"/>
    <x v="1"/>
    <x v="0"/>
  </r>
  <r>
    <s v="ADP-04506-084"/>
    <x v="436"/>
    <s v="61809-87758-LJ"/>
    <s v="E-M-2.5"/>
    <n v="6"/>
    <x v="517"/>
    <s v=""/>
    <x v="0"/>
    <x v="1"/>
    <s v="M"/>
    <x v="2"/>
    <n v="31.624999999999996"/>
    <n v="189.74999999999997"/>
    <x v="1"/>
    <x v="0"/>
    <x v="0"/>
  </r>
  <r>
    <s v="PNU-22150-408"/>
    <x v="437"/>
    <s v="77408-43873-RS"/>
    <s v="A-D-0.2"/>
    <n v="6"/>
    <x v="518"/>
    <s v=""/>
    <x v="1"/>
    <x v="2"/>
    <s v="D"/>
    <x v="3"/>
    <n v="2.9849999999999999"/>
    <n v="17.91"/>
    <x v="2"/>
    <x v="2"/>
    <x v="0"/>
  </r>
  <r>
    <s v="VSQ-07182-513"/>
    <x v="438"/>
    <s v="18366-65239-WF"/>
    <s v="L-L-0.2"/>
    <n v="6"/>
    <x v="519"/>
    <s v="bgrecefm@naver.com"/>
    <x v="2"/>
    <x v="3"/>
    <s v="L"/>
    <x v="3"/>
    <n v="4.7549999999999999"/>
    <n v="28.53"/>
    <x v="3"/>
    <x v="1"/>
    <x v="1"/>
  </r>
  <r>
    <s v="SPF-31673-217"/>
    <x v="439"/>
    <s v="19485-98072-PS"/>
    <s v="E-M-1"/>
    <n v="6"/>
    <x v="520"/>
    <s v="dflintiffg1@e-recht24.de"/>
    <x v="2"/>
    <x v="1"/>
    <s v="M"/>
    <x v="0"/>
    <n v="13.75"/>
    <n v="82.5"/>
    <x v="1"/>
    <x v="0"/>
    <x v="1"/>
  </r>
  <r>
    <s v="NEX-63825-598"/>
    <x v="175"/>
    <s v="72072-33025-SD"/>
    <s v="R-L-0.5"/>
    <n v="2"/>
    <x v="521"/>
    <s v="athysfo@cdc.gov"/>
    <x v="0"/>
    <x v="0"/>
    <s v="L"/>
    <x v="1"/>
    <n v="7.169999999999999"/>
    <n v="14.339999999999998"/>
    <x v="0"/>
    <x v="1"/>
    <x v="1"/>
  </r>
  <r>
    <s v="XPG-66112-335"/>
    <x v="440"/>
    <s v="58118-22461-GC"/>
    <s v="R-D-2.5"/>
    <n v="4"/>
    <x v="522"/>
    <s v="jchuggfp@about.me"/>
    <x v="0"/>
    <x v="0"/>
    <s v="D"/>
    <x v="2"/>
    <n v="20.584999999999997"/>
    <n v="82.339999999999989"/>
    <x v="0"/>
    <x v="2"/>
    <x v="1"/>
  </r>
  <r>
    <s v="NSQ-72210-345"/>
    <x v="441"/>
    <s v="90940-63327-DJ"/>
    <s v="A-M-0.2"/>
    <n v="6"/>
    <x v="523"/>
    <s v="akelstonfq@sakura.ne.jp"/>
    <x v="0"/>
    <x v="2"/>
    <s v="M"/>
    <x v="3"/>
    <n v="3.375"/>
    <n v="20.25"/>
    <x v="2"/>
    <x v="0"/>
    <x v="0"/>
  </r>
  <r>
    <s v="XRR-28376-277"/>
    <x v="442"/>
    <s v="64481-42546-II"/>
    <s v="R-L-2.5"/>
    <n v="6"/>
    <x v="524"/>
    <s v=""/>
    <x v="1"/>
    <x v="0"/>
    <s v="L"/>
    <x v="2"/>
    <n v="27.484999999999996"/>
    <n v="164.90999999999997"/>
    <x v="0"/>
    <x v="1"/>
    <x v="1"/>
  </r>
  <r>
    <s v="WHQ-25197-475"/>
    <x v="443"/>
    <s v="27536-28463-NJ"/>
    <s v="L-L-0.2"/>
    <n v="4"/>
    <x v="525"/>
    <s v="cmottramfs@harvard.edu"/>
    <x v="0"/>
    <x v="3"/>
    <s v="L"/>
    <x v="3"/>
    <n v="4.7549999999999999"/>
    <n v="19.02"/>
    <x v="3"/>
    <x v="1"/>
    <x v="0"/>
  </r>
  <r>
    <s v="HMB-30634-745"/>
    <x v="216"/>
    <s v="19485-98072-PS"/>
    <s v="A-D-2.5"/>
    <n v="6"/>
    <x v="520"/>
    <s v="dflintiffg1@e-recht24.de"/>
    <x v="2"/>
    <x v="2"/>
    <s v="D"/>
    <x v="2"/>
    <n v="22.884999999999998"/>
    <n v="137.31"/>
    <x v="2"/>
    <x v="2"/>
    <x v="1"/>
  </r>
  <r>
    <s v="XTL-68000-371"/>
    <x v="444"/>
    <s v="70140-82812-KD"/>
    <s v="A-M-0.5"/>
    <n v="4"/>
    <x v="526"/>
    <s v="dsangwinfu@weebly.com"/>
    <x v="0"/>
    <x v="2"/>
    <s v="M"/>
    <x v="1"/>
    <n v="6.75"/>
    <n v="27"/>
    <x v="2"/>
    <x v="0"/>
    <x v="1"/>
  </r>
  <r>
    <s v="YES-51109-625"/>
    <x v="37"/>
    <s v="91895-55605-LS"/>
    <s v="E-L-0.5"/>
    <n v="4"/>
    <x v="527"/>
    <s v="eaizikowitzfv@virginia.edu"/>
    <x v="2"/>
    <x v="1"/>
    <s v="L"/>
    <x v="1"/>
    <n v="8.91"/>
    <n v="35.64"/>
    <x v="1"/>
    <x v="1"/>
    <x v="1"/>
  </r>
  <r>
    <s v="EAY-89850-211"/>
    <x v="445"/>
    <s v="43155-71724-XP"/>
    <s v="A-D-0.2"/>
    <n v="2"/>
    <x v="528"/>
    <s v=""/>
    <x v="0"/>
    <x v="2"/>
    <s v="D"/>
    <x v="3"/>
    <n v="2.9849999999999999"/>
    <n v="5.97"/>
    <x v="2"/>
    <x v="2"/>
    <x v="0"/>
  </r>
  <r>
    <s v="IOQ-84840-827"/>
    <x v="446"/>
    <s v="32038-81174-JF"/>
    <s v="A-M-1"/>
    <n v="6"/>
    <x v="529"/>
    <s v="cvenourfx@ask.com"/>
    <x v="0"/>
    <x v="2"/>
    <s v="M"/>
    <x v="0"/>
    <n v="11.25"/>
    <n v="67.5"/>
    <x v="2"/>
    <x v="0"/>
    <x v="1"/>
  </r>
  <r>
    <s v="FBD-56220-430"/>
    <x v="245"/>
    <s v="59205-20324-NB"/>
    <s v="R-L-0.2"/>
    <n v="6"/>
    <x v="530"/>
    <s v="mharbyfy@163.com"/>
    <x v="0"/>
    <x v="0"/>
    <s v="L"/>
    <x v="3"/>
    <n v="3.5849999999999995"/>
    <n v="21.509999999999998"/>
    <x v="0"/>
    <x v="1"/>
    <x v="0"/>
  </r>
  <r>
    <s v="COV-52659-202"/>
    <x v="447"/>
    <s v="99899-54612-NX"/>
    <s v="L-M-2.5"/>
    <n v="2"/>
    <x v="531"/>
    <s v="rthickpennyfz@cafepress.com"/>
    <x v="0"/>
    <x v="3"/>
    <s v="M"/>
    <x v="2"/>
    <n v="33.464999999999996"/>
    <n v="66.929999999999993"/>
    <x v="3"/>
    <x v="0"/>
    <x v="1"/>
  </r>
  <r>
    <s v="YUO-76652-814"/>
    <x v="448"/>
    <s v="26248-84194-FI"/>
    <s v="A-D-0.2"/>
    <n v="6"/>
    <x v="532"/>
    <s v="pormerodg0@redcross.org"/>
    <x v="0"/>
    <x v="2"/>
    <s v="D"/>
    <x v="3"/>
    <n v="2.9849999999999999"/>
    <n v="17.91"/>
    <x v="2"/>
    <x v="2"/>
    <x v="1"/>
  </r>
  <r>
    <s v="PBT-36926-102"/>
    <x v="344"/>
    <s v="19485-98072-PS"/>
    <s v="L-M-1"/>
    <n v="4"/>
    <x v="520"/>
    <s v="dflintiffg1@e-recht24.de"/>
    <x v="2"/>
    <x v="3"/>
    <s v="M"/>
    <x v="0"/>
    <n v="14.55"/>
    <n v="58.2"/>
    <x v="3"/>
    <x v="0"/>
    <x v="1"/>
  </r>
  <r>
    <s v="BLV-60087-454"/>
    <x v="152"/>
    <s v="84493-71314-WX"/>
    <s v="E-L-0.2"/>
    <n v="3"/>
    <x v="533"/>
    <s v="tzanettig2@gravatar.com"/>
    <x v="1"/>
    <x v="1"/>
    <s v="L"/>
    <x v="3"/>
    <n v="4.4550000000000001"/>
    <n v="13.365"/>
    <x v="1"/>
    <x v="1"/>
    <x v="1"/>
  </r>
  <r>
    <s v="BLV-60087-454"/>
    <x v="152"/>
    <s v="84493-71314-WX"/>
    <s v="A-M-0.5"/>
    <n v="5"/>
    <x v="533"/>
    <s v="tzanettig2@gravatar.com"/>
    <x v="1"/>
    <x v="2"/>
    <s v="M"/>
    <x v="1"/>
    <n v="6.75"/>
    <n v="33.75"/>
    <x v="2"/>
    <x v="0"/>
    <x v="1"/>
  </r>
  <r>
    <s v="QYC-63914-195"/>
    <x v="449"/>
    <s v="39789-43945-IV"/>
    <s v="E-L-1"/>
    <n v="3"/>
    <x v="534"/>
    <s v="rkirtleyg4@hatena.ne.jp"/>
    <x v="0"/>
    <x v="1"/>
    <s v="L"/>
    <x v="0"/>
    <n v="14.85"/>
    <n v="44.55"/>
    <x v="1"/>
    <x v="1"/>
    <x v="0"/>
  </r>
  <r>
    <s v="OIB-77163-890"/>
    <x v="450"/>
    <s v="38972-89678-ZM"/>
    <s v="E-L-0.5"/>
    <n v="5"/>
    <x v="535"/>
    <s v="cclemencetg5@weather.com"/>
    <x v="2"/>
    <x v="1"/>
    <s v="L"/>
    <x v="1"/>
    <n v="8.91"/>
    <n v="44.55"/>
    <x v="1"/>
    <x v="1"/>
    <x v="0"/>
  </r>
  <r>
    <s v="SGS-87525-238"/>
    <x v="451"/>
    <s v="91465-84526-IJ"/>
    <s v="E-D-1"/>
    <n v="5"/>
    <x v="536"/>
    <s v="rdonetg6@oakley.com"/>
    <x v="0"/>
    <x v="1"/>
    <s v="D"/>
    <x v="0"/>
    <n v="12.15"/>
    <n v="60.75"/>
    <x v="1"/>
    <x v="2"/>
    <x v="1"/>
  </r>
  <r>
    <s v="GQR-12490-152"/>
    <x v="83"/>
    <s v="22832-98538-RB"/>
    <s v="R-L-0.2"/>
    <n v="1"/>
    <x v="537"/>
    <s v="sgaweng7@creativecommons.org"/>
    <x v="0"/>
    <x v="0"/>
    <s v="L"/>
    <x v="3"/>
    <n v="3.5849999999999995"/>
    <n v="3.5849999999999995"/>
    <x v="0"/>
    <x v="1"/>
    <x v="0"/>
  </r>
  <r>
    <s v="UOJ-28238-299"/>
    <x v="452"/>
    <s v="30844-91890-ZA"/>
    <s v="R-L-0.2"/>
    <n v="6"/>
    <x v="538"/>
    <s v="rreadieg8@guardian.co.uk"/>
    <x v="0"/>
    <x v="0"/>
    <s v="L"/>
    <x v="3"/>
    <n v="3.5849999999999995"/>
    <n v="21.509999999999998"/>
    <x v="0"/>
    <x v="1"/>
    <x v="1"/>
  </r>
  <r>
    <s v="ETD-58130-674"/>
    <x v="453"/>
    <s v="05325-97750-WP"/>
    <s v="E-M-0.5"/>
    <n v="2"/>
    <x v="539"/>
    <s v="cverissimogh@theglobeandmail.com"/>
    <x v="2"/>
    <x v="1"/>
    <s v="M"/>
    <x v="1"/>
    <n v="8.25"/>
    <n v="16.5"/>
    <x v="1"/>
    <x v="0"/>
    <x v="0"/>
  </r>
  <r>
    <s v="UPF-60123-025"/>
    <x v="454"/>
    <s v="88992-49081-AT"/>
    <s v="R-L-2.5"/>
    <n v="3"/>
    <x v="540"/>
    <s v=""/>
    <x v="0"/>
    <x v="0"/>
    <s v="L"/>
    <x v="2"/>
    <n v="27.484999999999996"/>
    <n v="82.454999999999984"/>
    <x v="0"/>
    <x v="1"/>
    <x v="1"/>
  </r>
  <r>
    <s v="NQS-01613-687"/>
    <x v="455"/>
    <s v="10204-31464-SA"/>
    <s v="L-D-0.5"/>
    <n v="1"/>
    <x v="541"/>
    <s v="bogb@elpais.com"/>
    <x v="0"/>
    <x v="3"/>
    <s v="D"/>
    <x v="1"/>
    <n v="7.77"/>
    <n v="7.77"/>
    <x v="3"/>
    <x v="2"/>
    <x v="0"/>
  </r>
  <r>
    <s v="MGH-36050-573"/>
    <x v="456"/>
    <s v="75156-80911-YT"/>
    <s v="R-M-0.5"/>
    <n v="2"/>
    <x v="542"/>
    <s v="vstansburygc@unblog.fr"/>
    <x v="0"/>
    <x v="0"/>
    <s v="M"/>
    <x v="1"/>
    <n v="5.97"/>
    <n v="11.94"/>
    <x v="0"/>
    <x v="0"/>
    <x v="0"/>
  </r>
  <r>
    <s v="UVF-59322-459"/>
    <x v="373"/>
    <s v="53971-49906-PZ"/>
    <s v="E-L-2.5"/>
    <n v="6"/>
    <x v="543"/>
    <s v="dheinonengd@printfriendly.com"/>
    <x v="0"/>
    <x v="1"/>
    <s v="L"/>
    <x v="2"/>
    <n v="34.154999999999994"/>
    <n v="204.92999999999995"/>
    <x v="1"/>
    <x v="1"/>
    <x v="1"/>
  </r>
  <r>
    <s v="VET-41158-896"/>
    <x v="457"/>
    <s v="10728-17633-ST"/>
    <s v="E-M-2.5"/>
    <n v="2"/>
    <x v="544"/>
    <s v="jshentonge@google.com.hk"/>
    <x v="0"/>
    <x v="1"/>
    <s v="M"/>
    <x v="2"/>
    <n v="31.624999999999996"/>
    <n v="63.249999999999993"/>
    <x v="1"/>
    <x v="0"/>
    <x v="0"/>
  </r>
  <r>
    <s v="XYL-52196-459"/>
    <x v="458"/>
    <s v="13549-65017-VE"/>
    <s v="R-D-0.2"/>
    <n v="3"/>
    <x v="545"/>
    <s v="jwilkissongf@nba.com"/>
    <x v="0"/>
    <x v="0"/>
    <s v="D"/>
    <x v="3"/>
    <n v="2.6849999999999996"/>
    <n v="8.0549999999999997"/>
    <x v="0"/>
    <x v="2"/>
    <x v="0"/>
  </r>
  <r>
    <s v="BPZ-51283-916"/>
    <x v="264"/>
    <s v="87688-42420-TO"/>
    <s v="A-M-2.5"/>
    <n v="2"/>
    <x v="546"/>
    <s v=""/>
    <x v="0"/>
    <x v="2"/>
    <s v="M"/>
    <x v="2"/>
    <n v="25.874999999999996"/>
    <n v="51.749999999999993"/>
    <x v="2"/>
    <x v="0"/>
    <x v="1"/>
  </r>
  <r>
    <s v="VQW-91903-926"/>
    <x v="459"/>
    <s v="05325-97750-WP"/>
    <s v="E-D-2.5"/>
    <n v="1"/>
    <x v="539"/>
    <s v="cverissimogh@theglobeandmail.com"/>
    <x v="2"/>
    <x v="1"/>
    <s v="D"/>
    <x v="2"/>
    <n v="27.945"/>
    <n v="27.945"/>
    <x v="1"/>
    <x v="2"/>
    <x v="0"/>
  </r>
  <r>
    <s v="OLF-77983-457"/>
    <x v="460"/>
    <s v="51901-35210-UI"/>
    <s v="A-L-2.5"/>
    <n v="2"/>
    <x v="547"/>
    <s v="gstarcksgi@abc.net.au"/>
    <x v="0"/>
    <x v="2"/>
    <s v="L"/>
    <x v="2"/>
    <n v="29.784999999999997"/>
    <n v="59.569999999999993"/>
    <x v="2"/>
    <x v="1"/>
    <x v="1"/>
  </r>
  <r>
    <s v="MVI-04946-827"/>
    <x v="461"/>
    <s v="62483-50867-OM"/>
    <s v="E-L-1"/>
    <n v="1"/>
    <x v="548"/>
    <s v=""/>
    <x v="2"/>
    <x v="1"/>
    <s v="L"/>
    <x v="0"/>
    <n v="14.85"/>
    <n v="14.85"/>
    <x v="1"/>
    <x v="1"/>
    <x v="1"/>
  </r>
  <r>
    <s v="UOG-94188-104"/>
    <x v="219"/>
    <s v="92753-50029-SD"/>
    <s v="A-M-0.5"/>
    <n v="5"/>
    <x v="549"/>
    <s v="kscholardgk@sbwire.com"/>
    <x v="0"/>
    <x v="2"/>
    <s v="M"/>
    <x v="1"/>
    <n v="6.75"/>
    <n v="33.75"/>
    <x v="2"/>
    <x v="0"/>
    <x v="1"/>
  </r>
  <r>
    <s v="DSN-15872-519"/>
    <x v="462"/>
    <s v="53809-98498-SN"/>
    <s v="L-L-2.5"/>
    <n v="4"/>
    <x v="550"/>
    <s v="bkindleygl@wikimedia.org"/>
    <x v="0"/>
    <x v="3"/>
    <s v="L"/>
    <x v="2"/>
    <n v="36.454999999999998"/>
    <n v="145.82"/>
    <x v="3"/>
    <x v="1"/>
    <x v="0"/>
  </r>
  <r>
    <s v="OUQ-73954-002"/>
    <x v="463"/>
    <s v="66308-13503-KD"/>
    <s v="R-M-0.2"/>
    <n v="4"/>
    <x v="551"/>
    <s v="khammettgm@dmoz.org"/>
    <x v="0"/>
    <x v="0"/>
    <s v="M"/>
    <x v="3"/>
    <n v="2.9849999999999999"/>
    <n v="11.94"/>
    <x v="0"/>
    <x v="0"/>
    <x v="0"/>
  </r>
  <r>
    <s v="LGL-16843-667"/>
    <x v="464"/>
    <s v="82458-87830-JE"/>
    <s v="A-D-0.2"/>
    <n v="4"/>
    <x v="552"/>
    <s v="ahulburtgn@fda.gov"/>
    <x v="0"/>
    <x v="2"/>
    <s v="D"/>
    <x v="3"/>
    <n v="2.9849999999999999"/>
    <n v="11.94"/>
    <x v="2"/>
    <x v="2"/>
    <x v="0"/>
  </r>
  <r>
    <s v="TCC-89722-031"/>
    <x v="465"/>
    <s v="41611-34336-WT"/>
    <s v="L-D-0.5"/>
    <n v="1"/>
    <x v="553"/>
    <s v="plauritzengo@photobucket.com"/>
    <x v="0"/>
    <x v="3"/>
    <s v="D"/>
    <x v="1"/>
    <n v="7.77"/>
    <n v="7.77"/>
    <x v="3"/>
    <x v="2"/>
    <x v="1"/>
  </r>
  <r>
    <s v="TRA-79507-007"/>
    <x v="466"/>
    <s v="70089-27418-UJ"/>
    <s v="R-L-2.5"/>
    <n v="4"/>
    <x v="554"/>
    <s v="aburgwingp@redcross.org"/>
    <x v="0"/>
    <x v="0"/>
    <s v="L"/>
    <x v="2"/>
    <n v="27.484999999999996"/>
    <n v="109.93999999999998"/>
    <x v="0"/>
    <x v="1"/>
    <x v="0"/>
  </r>
  <r>
    <s v="MZJ-77284-941"/>
    <x v="467"/>
    <s v="99978-56910-BN"/>
    <s v="E-L-0.2"/>
    <n v="5"/>
    <x v="555"/>
    <s v="erolingq@google.fr"/>
    <x v="0"/>
    <x v="1"/>
    <s v="L"/>
    <x v="3"/>
    <n v="4.4550000000000001"/>
    <n v="22.274999999999999"/>
    <x v="1"/>
    <x v="1"/>
    <x v="0"/>
  </r>
  <r>
    <s v="AXN-57779-891"/>
    <x v="468"/>
    <s v="09668-23340-IC"/>
    <s v="R-M-0.2"/>
    <n v="3"/>
    <x v="556"/>
    <s v="dfowlegr@epa.gov"/>
    <x v="0"/>
    <x v="0"/>
    <s v="M"/>
    <x v="3"/>
    <n v="2.9849999999999999"/>
    <n v="8.9550000000000001"/>
    <x v="0"/>
    <x v="0"/>
    <x v="1"/>
  </r>
  <r>
    <s v="PJB-15659-994"/>
    <x v="469"/>
    <s v="39457-62611-YK"/>
    <s v="L-D-2.5"/>
    <n v="4"/>
    <x v="557"/>
    <s v=""/>
    <x v="1"/>
    <x v="3"/>
    <s v="D"/>
    <x v="2"/>
    <n v="29.784999999999997"/>
    <n v="119.13999999999999"/>
    <x v="3"/>
    <x v="2"/>
    <x v="1"/>
  </r>
  <r>
    <s v="LTS-03470-353"/>
    <x v="470"/>
    <s v="90985-89807-RW"/>
    <s v="A-L-2.5"/>
    <n v="5"/>
    <x v="558"/>
    <s v="wpowleslandgt@soundcloud.com"/>
    <x v="0"/>
    <x v="2"/>
    <s v="L"/>
    <x v="2"/>
    <n v="29.784999999999997"/>
    <n v="148.92499999999998"/>
    <x v="2"/>
    <x v="1"/>
    <x v="0"/>
  </r>
  <r>
    <s v="UMM-28497-689"/>
    <x v="471"/>
    <s v="05325-97750-WP"/>
    <s v="L-L-2.5"/>
    <n v="3"/>
    <x v="539"/>
    <s v="cverissimogh@theglobeandmail.com"/>
    <x v="2"/>
    <x v="3"/>
    <s v="L"/>
    <x v="2"/>
    <n v="36.454999999999998"/>
    <n v="109.36499999999999"/>
    <x v="3"/>
    <x v="1"/>
    <x v="0"/>
  </r>
  <r>
    <s v="MJZ-93232-402"/>
    <x v="472"/>
    <s v="17816-67941-ZS"/>
    <s v="E-D-0.2"/>
    <n v="1"/>
    <x v="559"/>
    <s v="lellinghamgv@sciencedaily.com"/>
    <x v="0"/>
    <x v="1"/>
    <s v="D"/>
    <x v="3"/>
    <n v="3.645"/>
    <n v="3.645"/>
    <x v="1"/>
    <x v="2"/>
    <x v="0"/>
  </r>
  <r>
    <s v="UHW-74617-126"/>
    <x v="173"/>
    <s v="90816-65619-LM"/>
    <s v="E-D-2.5"/>
    <n v="2"/>
    <x v="560"/>
    <s v=""/>
    <x v="0"/>
    <x v="1"/>
    <s v="D"/>
    <x v="2"/>
    <n v="27.945"/>
    <n v="55.89"/>
    <x v="1"/>
    <x v="2"/>
    <x v="1"/>
  </r>
  <r>
    <s v="RIK-61730-794"/>
    <x v="473"/>
    <s v="69761-61146-KD"/>
    <s v="L-M-0.2"/>
    <n v="6"/>
    <x v="561"/>
    <s v="afendtgx@forbes.com"/>
    <x v="0"/>
    <x v="3"/>
    <s v="M"/>
    <x v="3"/>
    <n v="4.3650000000000002"/>
    <n v="26.19"/>
    <x v="3"/>
    <x v="0"/>
    <x v="0"/>
  </r>
  <r>
    <s v="IDJ-55379-750"/>
    <x v="474"/>
    <s v="24040-20817-QB"/>
    <s v="R-M-1"/>
    <n v="4"/>
    <x v="562"/>
    <s v="acleyburngy@lycos.com"/>
    <x v="0"/>
    <x v="0"/>
    <s v="M"/>
    <x v="0"/>
    <n v="9.9499999999999993"/>
    <n v="39.799999999999997"/>
    <x v="0"/>
    <x v="0"/>
    <x v="1"/>
  </r>
  <r>
    <s v="OHX-11953-965"/>
    <x v="475"/>
    <s v="19524-21432-XP"/>
    <s v="E-L-2.5"/>
    <n v="2"/>
    <x v="563"/>
    <s v="tcastiglionegz@xing.com"/>
    <x v="0"/>
    <x v="1"/>
    <s v="L"/>
    <x v="2"/>
    <n v="34.154999999999994"/>
    <n v="68.309999999999988"/>
    <x v="1"/>
    <x v="1"/>
    <x v="1"/>
  </r>
  <r>
    <s v="TVV-42245-088"/>
    <x v="476"/>
    <s v="14398-43114-RV"/>
    <s v="A-M-0.2"/>
    <n v="4"/>
    <x v="564"/>
    <s v=""/>
    <x v="1"/>
    <x v="2"/>
    <s v="M"/>
    <x v="3"/>
    <n v="3.375"/>
    <n v="13.5"/>
    <x v="2"/>
    <x v="0"/>
    <x v="1"/>
  </r>
  <r>
    <s v="DYP-74337-787"/>
    <x v="431"/>
    <s v="41486-52502-QQ"/>
    <s v="R-M-0.5"/>
    <n v="1"/>
    <x v="565"/>
    <s v=""/>
    <x v="0"/>
    <x v="0"/>
    <s v="M"/>
    <x v="1"/>
    <n v="5.97"/>
    <n v="5.97"/>
    <x v="0"/>
    <x v="0"/>
    <x v="1"/>
  </r>
  <r>
    <s v="OKA-93124-100"/>
    <x v="477"/>
    <s v="05325-97750-WP"/>
    <s v="R-M-0.5"/>
    <n v="5"/>
    <x v="539"/>
    <s v="cverissimogh@theglobeandmail.com"/>
    <x v="2"/>
    <x v="0"/>
    <s v="M"/>
    <x v="1"/>
    <n v="5.97"/>
    <n v="29.849999999999998"/>
    <x v="0"/>
    <x v="0"/>
    <x v="0"/>
  </r>
  <r>
    <s v="IXW-20780-268"/>
    <x v="478"/>
    <s v="20236-64364-QL"/>
    <s v="L-L-2.5"/>
    <n v="2"/>
    <x v="566"/>
    <s v="scouronneh3@mozilla.org"/>
    <x v="0"/>
    <x v="3"/>
    <s v="L"/>
    <x v="2"/>
    <n v="36.454999999999998"/>
    <n v="72.91"/>
    <x v="3"/>
    <x v="1"/>
    <x v="0"/>
  </r>
  <r>
    <s v="NGG-24006-937"/>
    <x v="45"/>
    <s v="29102-40100-TZ"/>
    <s v="E-M-2.5"/>
    <n v="4"/>
    <x v="567"/>
    <s v="lflippellih4@github.io"/>
    <x v="2"/>
    <x v="1"/>
    <s v="M"/>
    <x v="2"/>
    <n v="31.624999999999996"/>
    <n v="126.49999999999999"/>
    <x v="1"/>
    <x v="0"/>
    <x v="1"/>
  </r>
  <r>
    <s v="JZC-31180-557"/>
    <x v="444"/>
    <s v="09171-42203-EB"/>
    <s v="L-M-2.5"/>
    <n v="1"/>
    <x v="568"/>
    <s v="relizabethh5@live.com"/>
    <x v="0"/>
    <x v="3"/>
    <s v="M"/>
    <x v="2"/>
    <n v="33.464999999999996"/>
    <n v="33.464999999999996"/>
    <x v="3"/>
    <x v="0"/>
    <x v="1"/>
  </r>
  <r>
    <s v="ZMU-63715-204"/>
    <x v="479"/>
    <s v="29060-75856-UI"/>
    <s v="E-D-1"/>
    <n v="6"/>
    <x v="569"/>
    <s v="irenhardh6@i2i.jp"/>
    <x v="0"/>
    <x v="1"/>
    <s v="D"/>
    <x v="0"/>
    <n v="12.15"/>
    <n v="72.900000000000006"/>
    <x v="1"/>
    <x v="2"/>
    <x v="0"/>
  </r>
  <r>
    <s v="GND-08192-056"/>
    <x v="480"/>
    <s v="17088-16989-PL"/>
    <s v="L-D-0.5"/>
    <n v="2"/>
    <x v="570"/>
    <s v="wrocheh7@xinhuanet.com"/>
    <x v="0"/>
    <x v="3"/>
    <s v="D"/>
    <x v="1"/>
    <n v="7.77"/>
    <n v="15.54"/>
    <x v="3"/>
    <x v="2"/>
    <x v="0"/>
  </r>
  <r>
    <s v="RYY-38961-093"/>
    <x v="481"/>
    <s v="14756-18321-CL"/>
    <s v="A-M-0.2"/>
    <n v="6"/>
    <x v="571"/>
    <s v="lalawayhh@weather.com"/>
    <x v="0"/>
    <x v="2"/>
    <s v="M"/>
    <x v="3"/>
    <n v="3.375"/>
    <n v="20.25"/>
    <x v="2"/>
    <x v="0"/>
    <x v="1"/>
  </r>
  <r>
    <s v="CVA-64996-969"/>
    <x v="478"/>
    <s v="13324-78688-MI"/>
    <s v="A-L-1"/>
    <n v="6"/>
    <x v="572"/>
    <s v="codgaardh9@nsw.gov.au"/>
    <x v="0"/>
    <x v="2"/>
    <s v="L"/>
    <x v="0"/>
    <n v="12.95"/>
    <n v="77.699999999999989"/>
    <x v="2"/>
    <x v="1"/>
    <x v="1"/>
  </r>
  <r>
    <s v="XTH-67276-442"/>
    <x v="482"/>
    <s v="73799-04749-BM"/>
    <s v="L-M-2.5"/>
    <n v="4"/>
    <x v="573"/>
    <s v="bbyrdha@4shared.com"/>
    <x v="0"/>
    <x v="3"/>
    <s v="M"/>
    <x v="2"/>
    <n v="33.464999999999996"/>
    <n v="133.85999999999999"/>
    <x v="3"/>
    <x v="0"/>
    <x v="1"/>
  </r>
  <r>
    <s v="PVU-02950-470"/>
    <x v="353"/>
    <s v="01927-46702-YT"/>
    <s v="E-D-1"/>
    <n v="1"/>
    <x v="574"/>
    <s v=""/>
    <x v="2"/>
    <x v="1"/>
    <s v="D"/>
    <x v="0"/>
    <n v="12.15"/>
    <n v="12.15"/>
    <x v="1"/>
    <x v="2"/>
    <x v="1"/>
  </r>
  <r>
    <s v="XSN-26809-910"/>
    <x v="199"/>
    <s v="80467-17137-TO"/>
    <s v="E-M-2.5"/>
    <n v="2"/>
    <x v="575"/>
    <s v="dchardinhc@nhs.uk"/>
    <x v="1"/>
    <x v="1"/>
    <s v="M"/>
    <x v="2"/>
    <n v="31.624999999999996"/>
    <n v="63.249999999999993"/>
    <x v="1"/>
    <x v="0"/>
    <x v="0"/>
  </r>
  <r>
    <s v="UDN-88321-005"/>
    <x v="372"/>
    <s v="14640-87215-BK"/>
    <s v="R-L-0.5"/>
    <n v="5"/>
    <x v="576"/>
    <s v="hradbonehd@newsvine.com"/>
    <x v="0"/>
    <x v="0"/>
    <s v="L"/>
    <x v="1"/>
    <n v="7.169999999999999"/>
    <n v="35.849999999999994"/>
    <x v="0"/>
    <x v="1"/>
    <x v="1"/>
  </r>
  <r>
    <s v="EXP-21628-670"/>
    <x v="267"/>
    <s v="94447-35885-HK"/>
    <s v="A-M-2.5"/>
    <n v="3"/>
    <x v="577"/>
    <s v="wbernthhe@miitbeian.gov.cn"/>
    <x v="0"/>
    <x v="2"/>
    <s v="M"/>
    <x v="2"/>
    <n v="25.874999999999996"/>
    <n v="77.624999999999986"/>
    <x v="2"/>
    <x v="0"/>
    <x v="1"/>
  </r>
  <r>
    <s v="VGM-24161-361"/>
    <x v="480"/>
    <s v="71034-49694-CS"/>
    <s v="E-M-2.5"/>
    <n v="2"/>
    <x v="578"/>
    <s v="bacarsonhf@cnn.com"/>
    <x v="0"/>
    <x v="1"/>
    <s v="M"/>
    <x v="2"/>
    <n v="31.624999999999996"/>
    <n v="63.249999999999993"/>
    <x v="1"/>
    <x v="0"/>
    <x v="0"/>
  </r>
  <r>
    <s v="PKN-19556-918"/>
    <x v="483"/>
    <s v="00445-42781-KX"/>
    <s v="E-L-0.2"/>
    <n v="6"/>
    <x v="579"/>
    <s v="fbrighamhg@blog.com"/>
    <x v="1"/>
    <x v="1"/>
    <s v="L"/>
    <x v="3"/>
    <n v="4.4550000000000001"/>
    <n v="26.73"/>
    <x v="1"/>
    <x v="1"/>
    <x v="0"/>
  </r>
  <r>
    <s v="PKN-19556-918"/>
    <x v="483"/>
    <s v="00445-42781-KX"/>
    <s v="L-D-0.5"/>
    <n v="4"/>
    <x v="579"/>
    <s v="fbrighamhg@blog.com"/>
    <x v="1"/>
    <x v="3"/>
    <s v="D"/>
    <x v="1"/>
    <n v="7.77"/>
    <n v="31.08"/>
    <x v="3"/>
    <x v="2"/>
    <x v="0"/>
  </r>
  <r>
    <s v="PKN-19556-918"/>
    <x v="483"/>
    <s v="00445-42781-KX"/>
    <s v="A-D-0.2"/>
    <n v="1"/>
    <x v="579"/>
    <s v="fbrighamhg@blog.com"/>
    <x v="1"/>
    <x v="2"/>
    <s v="D"/>
    <x v="3"/>
    <n v="2.9849999999999999"/>
    <n v="2.9849999999999999"/>
    <x v="2"/>
    <x v="2"/>
    <x v="0"/>
  </r>
  <r>
    <s v="PKN-19556-918"/>
    <x v="483"/>
    <s v="00445-42781-KX"/>
    <s v="R-D-2.5"/>
    <n v="5"/>
    <x v="579"/>
    <s v="fbrighamhg@blog.com"/>
    <x v="1"/>
    <x v="0"/>
    <s v="D"/>
    <x v="2"/>
    <n v="20.584999999999997"/>
    <n v="102.92499999999998"/>
    <x v="0"/>
    <x v="2"/>
    <x v="0"/>
  </r>
  <r>
    <s v="DXQ-44537-297"/>
    <x v="484"/>
    <s v="96116-24737-LV"/>
    <s v="E-L-0.5"/>
    <n v="4"/>
    <x v="580"/>
    <s v="myoxenhk@google.com"/>
    <x v="0"/>
    <x v="1"/>
    <s v="L"/>
    <x v="1"/>
    <n v="8.91"/>
    <n v="35.64"/>
    <x v="1"/>
    <x v="1"/>
    <x v="1"/>
  </r>
  <r>
    <s v="BPC-54727-307"/>
    <x v="485"/>
    <s v="18684-73088-YL"/>
    <s v="R-L-1"/>
    <n v="4"/>
    <x v="581"/>
    <s v="gmcgavinhl@histats.com"/>
    <x v="0"/>
    <x v="0"/>
    <s v="L"/>
    <x v="0"/>
    <n v="11.95"/>
    <n v="47.8"/>
    <x v="0"/>
    <x v="1"/>
    <x v="1"/>
  </r>
  <r>
    <s v="KSH-47717-456"/>
    <x v="486"/>
    <s v="74671-55639-TU"/>
    <s v="L-M-1"/>
    <n v="3"/>
    <x v="582"/>
    <s v="luttermarehm@engadget.com"/>
    <x v="0"/>
    <x v="3"/>
    <s v="M"/>
    <x v="0"/>
    <n v="14.55"/>
    <n v="43.650000000000006"/>
    <x v="3"/>
    <x v="0"/>
    <x v="1"/>
  </r>
  <r>
    <s v="ANK-59436-446"/>
    <x v="487"/>
    <s v="17488-65879-XL"/>
    <s v="E-L-0.5"/>
    <n v="4"/>
    <x v="583"/>
    <s v="edambrogiohn@techcrunch.com"/>
    <x v="0"/>
    <x v="1"/>
    <s v="L"/>
    <x v="1"/>
    <n v="8.91"/>
    <n v="35.64"/>
    <x v="1"/>
    <x v="1"/>
    <x v="0"/>
  </r>
  <r>
    <s v="AYY-83051-752"/>
    <x v="488"/>
    <s v="46431-09298-OU"/>
    <s v="L-L-1"/>
    <n v="6"/>
    <x v="584"/>
    <s v="cwinchcombeho@jiathis.com"/>
    <x v="0"/>
    <x v="3"/>
    <s v="L"/>
    <x v="0"/>
    <n v="15.85"/>
    <n v="95.1"/>
    <x v="3"/>
    <x v="1"/>
    <x v="0"/>
  </r>
  <r>
    <s v="CSW-59644-267"/>
    <x v="489"/>
    <s v="60378-26473-FE"/>
    <s v="E-M-2.5"/>
    <n v="1"/>
    <x v="585"/>
    <s v="bpaumierhp@umn.edu"/>
    <x v="1"/>
    <x v="1"/>
    <s v="M"/>
    <x v="2"/>
    <n v="31.624999999999996"/>
    <n v="31.624999999999996"/>
    <x v="1"/>
    <x v="0"/>
    <x v="0"/>
  </r>
  <r>
    <s v="ITY-92466-909"/>
    <x v="162"/>
    <s v="34927-68586-ZV"/>
    <s v="A-M-2.5"/>
    <n v="3"/>
    <x v="586"/>
    <s v=""/>
    <x v="1"/>
    <x v="2"/>
    <s v="M"/>
    <x v="2"/>
    <n v="25.874999999999996"/>
    <n v="77.624999999999986"/>
    <x v="2"/>
    <x v="0"/>
    <x v="0"/>
  </r>
  <r>
    <s v="IGW-04801-466"/>
    <x v="490"/>
    <s v="29051-27555-GD"/>
    <s v="L-D-0.2"/>
    <n v="1"/>
    <x v="587"/>
    <s v="jcapeyhr@bravesites.com"/>
    <x v="0"/>
    <x v="3"/>
    <s v="D"/>
    <x v="3"/>
    <n v="3.8849999999999998"/>
    <n v="3.8849999999999998"/>
    <x v="3"/>
    <x v="2"/>
    <x v="0"/>
  </r>
  <r>
    <s v="LJN-34281-921"/>
    <x v="491"/>
    <s v="52143-35672-JF"/>
    <s v="R-L-2.5"/>
    <n v="5"/>
    <x v="588"/>
    <s v="tmathonneti0@google.co.jp"/>
    <x v="0"/>
    <x v="0"/>
    <s v="L"/>
    <x v="2"/>
    <n v="27.484999999999996"/>
    <n v="137.42499999999998"/>
    <x v="0"/>
    <x v="1"/>
    <x v="1"/>
  </r>
  <r>
    <s v="BWZ-46364-547"/>
    <x v="301"/>
    <s v="64918-67725-MN"/>
    <s v="R-L-1"/>
    <n v="3"/>
    <x v="589"/>
    <s v="ybasillht@theguardian.com"/>
    <x v="0"/>
    <x v="0"/>
    <s v="L"/>
    <x v="0"/>
    <n v="11.95"/>
    <n v="35.849999999999994"/>
    <x v="0"/>
    <x v="1"/>
    <x v="0"/>
  </r>
  <r>
    <s v="SBC-95710-706"/>
    <x v="194"/>
    <s v="85634-61759-ND"/>
    <s v="E-M-0.2"/>
    <n v="2"/>
    <x v="590"/>
    <s v="mbaistowhu@i2i.jp"/>
    <x v="2"/>
    <x v="1"/>
    <s v="M"/>
    <x v="3"/>
    <n v="4.125"/>
    <n v="8.25"/>
    <x v="1"/>
    <x v="0"/>
    <x v="0"/>
  </r>
  <r>
    <s v="WRN-55114-031"/>
    <x v="26"/>
    <s v="40180-22940-QB"/>
    <s v="E-L-2.5"/>
    <n v="3"/>
    <x v="591"/>
    <s v="cpallanthv@typepad.com"/>
    <x v="0"/>
    <x v="1"/>
    <s v="L"/>
    <x v="2"/>
    <n v="34.154999999999994"/>
    <n v="102.46499999999997"/>
    <x v="1"/>
    <x v="1"/>
    <x v="0"/>
  </r>
  <r>
    <s v="TZU-64255-831"/>
    <x v="125"/>
    <s v="34666-76738-SQ"/>
    <s v="R-D-2.5"/>
    <n v="2"/>
    <x v="592"/>
    <s v=""/>
    <x v="0"/>
    <x v="0"/>
    <s v="D"/>
    <x v="2"/>
    <n v="20.584999999999997"/>
    <n v="41.169999999999995"/>
    <x v="0"/>
    <x v="2"/>
    <x v="1"/>
  </r>
  <r>
    <s v="JVF-91003-729"/>
    <x v="492"/>
    <s v="98536-88616-FF"/>
    <s v="A-D-2.5"/>
    <n v="3"/>
    <x v="593"/>
    <s v="dohx@redcross.org"/>
    <x v="0"/>
    <x v="2"/>
    <s v="D"/>
    <x v="2"/>
    <n v="22.884999999999998"/>
    <n v="68.655000000000001"/>
    <x v="2"/>
    <x v="2"/>
    <x v="0"/>
  </r>
  <r>
    <s v="MVB-22135-665"/>
    <x v="462"/>
    <s v="55621-06130-SA"/>
    <s v="A-D-1"/>
    <n v="1"/>
    <x v="594"/>
    <s v="drallinhy@howstuffworks.com"/>
    <x v="0"/>
    <x v="2"/>
    <s v="D"/>
    <x v="0"/>
    <n v="9.9499999999999993"/>
    <n v="9.9499999999999993"/>
    <x v="2"/>
    <x v="2"/>
    <x v="0"/>
  </r>
  <r>
    <s v="CKS-47815-571"/>
    <x v="493"/>
    <s v="45666-86771-EH"/>
    <s v="L-L-0.5"/>
    <n v="3"/>
    <x v="595"/>
    <s v="achillhz@epa.gov"/>
    <x v="2"/>
    <x v="3"/>
    <s v="L"/>
    <x v="1"/>
    <n v="9.51"/>
    <n v="28.53"/>
    <x v="3"/>
    <x v="1"/>
    <x v="0"/>
  </r>
  <r>
    <s v="OAW-17338-101"/>
    <x v="494"/>
    <s v="52143-35672-JF"/>
    <s v="R-D-0.2"/>
    <n v="6"/>
    <x v="588"/>
    <s v="tmathonneti0@google.co.jp"/>
    <x v="0"/>
    <x v="0"/>
    <s v="D"/>
    <x v="3"/>
    <n v="2.6849999999999996"/>
    <n v="16.11"/>
    <x v="0"/>
    <x v="2"/>
    <x v="1"/>
  </r>
  <r>
    <s v="ALP-37623-536"/>
    <x v="495"/>
    <s v="24689-69376-XX"/>
    <s v="L-L-1"/>
    <n v="6"/>
    <x v="596"/>
    <s v="cdenysi1@is.gd"/>
    <x v="2"/>
    <x v="3"/>
    <s v="L"/>
    <x v="0"/>
    <n v="15.85"/>
    <n v="95.1"/>
    <x v="3"/>
    <x v="1"/>
    <x v="1"/>
  </r>
  <r>
    <s v="WMU-87639-108"/>
    <x v="496"/>
    <s v="71891-51101-VQ"/>
    <s v="R-D-0.5"/>
    <n v="1"/>
    <x v="597"/>
    <s v="cstebbingsi2@drupal.org"/>
    <x v="0"/>
    <x v="0"/>
    <s v="D"/>
    <x v="1"/>
    <n v="5.3699999999999992"/>
    <n v="5.3699999999999992"/>
    <x v="0"/>
    <x v="2"/>
    <x v="0"/>
  </r>
  <r>
    <s v="USN-44968-231"/>
    <x v="497"/>
    <s v="71749-05400-CN"/>
    <s v="R-L-1"/>
    <n v="4"/>
    <x v="598"/>
    <s v=""/>
    <x v="0"/>
    <x v="0"/>
    <s v="L"/>
    <x v="0"/>
    <n v="11.95"/>
    <n v="47.8"/>
    <x v="0"/>
    <x v="1"/>
    <x v="1"/>
  </r>
  <r>
    <s v="YZG-20575-451"/>
    <x v="498"/>
    <s v="64845-00270-NO"/>
    <s v="L-L-1"/>
    <n v="4"/>
    <x v="599"/>
    <s v="rzywickii4@ifeng.com"/>
    <x v="1"/>
    <x v="3"/>
    <s v="L"/>
    <x v="0"/>
    <n v="15.85"/>
    <n v="63.4"/>
    <x v="3"/>
    <x v="1"/>
    <x v="1"/>
  </r>
  <r>
    <s v="HTH-52867-812"/>
    <x v="382"/>
    <s v="29851-36402-UX"/>
    <s v="A-M-2.5"/>
    <n v="4"/>
    <x v="600"/>
    <s v="aburgetti5@moonfruit.com"/>
    <x v="0"/>
    <x v="2"/>
    <s v="M"/>
    <x v="2"/>
    <n v="25.874999999999996"/>
    <n v="103.49999999999999"/>
    <x v="2"/>
    <x v="0"/>
    <x v="1"/>
  </r>
  <r>
    <s v="FWU-44971-444"/>
    <x v="499"/>
    <s v="12190-25421-WM"/>
    <s v="A-D-2.5"/>
    <n v="3"/>
    <x v="601"/>
    <s v="mmalloyi6@seattletimes.com"/>
    <x v="0"/>
    <x v="2"/>
    <s v="D"/>
    <x v="2"/>
    <n v="22.884999999999998"/>
    <n v="68.655000000000001"/>
    <x v="2"/>
    <x v="2"/>
    <x v="1"/>
  </r>
  <r>
    <s v="EQI-82205-066"/>
    <x v="500"/>
    <s v="52316-30571-GD"/>
    <s v="R-M-2.5"/>
    <n v="2"/>
    <x v="602"/>
    <s v="mmcparlandi7@w3.org"/>
    <x v="0"/>
    <x v="0"/>
    <s v="M"/>
    <x v="2"/>
    <n v="22.884999999999998"/>
    <n v="45.769999999999996"/>
    <x v="0"/>
    <x v="0"/>
    <x v="0"/>
  </r>
  <r>
    <s v="NAR-00747-074"/>
    <x v="501"/>
    <s v="23243-92649-RY"/>
    <s v="L-D-1"/>
    <n v="4"/>
    <x v="603"/>
    <s v="sjennaroyi8@purevolume.com"/>
    <x v="0"/>
    <x v="3"/>
    <s v="D"/>
    <x v="0"/>
    <n v="12.95"/>
    <n v="51.8"/>
    <x v="3"/>
    <x v="2"/>
    <x v="1"/>
  </r>
  <r>
    <s v="JYR-22052-185"/>
    <x v="502"/>
    <s v="39528-19971-OR"/>
    <s v="A-M-0.5"/>
    <n v="2"/>
    <x v="604"/>
    <s v="wplacei9@wsj.com"/>
    <x v="0"/>
    <x v="2"/>
    <s v="M"/>
    <x v="1"/>
    <n v="6.75"/>
    <n v="13.5"/>
    <x v="2"/>
    <x v="0"/>
    <x v="0"/>
  </r>
  <r>
    <s v="XKO-54097-932"/>
    <x v="503"/>
    <s v="32743-78448-KT"/>
    <s v="E-M-0.5"/>
    <n v="3"/>
    <x v="605"/>
    <s v="jmillettik@addtoany.com"/>
    <x v="0"/>
    <x v="1"/>
    <s v="M"/>
    <x v="1"/>
    <n v="8.25"/>
    <n v="24.75"/>
    <x v="1"/>
    <x v="0"/>
    <x v="0"/>
  </r>
  <r>
    <s v="HXA-72415-025"/>
    <x v="504"/>
    <s v="93417-12322-YB"/>
    <s v="A-D-2.5"/>
    <n v="2"/>
    <x v="606"/>
    <s v="dgadsdenib@google.com.hk"/>
    <x v="1"/>
    <x v="2"/>
    <s v="D"/>
    <x v="2"/>
    <n v="22.884999999999998"/>
    <n v="45.769999999999996"/>
    <x v="2"/>
    <x v="2"/>
    <x v="0"/>
  </r>
  <r>
    <s v="MJF-20065-335"/>
    <x v="497"/>
    <s v="56891-86662-UY"/>
    <s v="E-L-0.5"/>
    <n v="6"/>
    <x v="607"/>
    <s v="vwakelinic@unesco.org"/>
    <x v="0"/>
    <x v="1"/>
    <s v="L"/>
    <x v="1"/>
    <n v="8.91"/>
    <n v="53.46"/>
    <x v="1"/>
    <x v="1"/>
    <x v="1"/>
  </r>
  <r>
    <s v="GFI-83300-059"/>
    <x v="501"/>
    <s v="40414-26467-VE"/>
    <s v="A-M-0.2"/>
    <n v="6"/>
    <x v="608"/>
    <s v="acampsallid@zimbio.com"/>
    <x v="0"/>
    <x v="2"/>
    <s v="M"/>
    <x v="3"/>
    <n v="3.375"/>
    <n v="20.25"/>
    <x v="2"/>
    <x v="0"/>
    <x v="0"/>
  </r>
  <r>
    <s v="WJR-51493-682"/>
    <x v="1"/>
    <s v="87858-83734-RK"/>
    <s v="L-D-2.5"/>
    <n v="5"/>
    <x v="609"/>
    <s v="smosebyie@stanford.edu"/>
    <x v="0"/>
    <x v="3"/>
    <s v="D"/>
    <x v="2"/>
    <n v="29.784999999999997"/>
    <n v="148.92499999999998"/>
    <x v="3"/>
    <x v="2"/>
    <x v="1"/>
  </r>
  <r>
    <s v="SHP-55648-472"/>
    <x v="505"/>
    <s v="46818-20198-GB"/>
    <s v="A-M-1"/>
    <n v="6"/>
    <x v="610"/>
    <s v="cwassif@prweb.com"/>
    <x v="0"/>
    <x v="2"/>
    <s v="M"/>
    <x v="0"/>
    <n v="11.25"/>
    <n v="67.5"/>
    <x v="2"/>
    <x v="0"/>
    <x v="1"/>
  </r>
  <r>
    <s v="HYR-03455-684"/>
    <x v="506"/>
    <s v="29808-89098-XD"/>
    <s v="E-D-1"/>
    <n v="6"/>
    <x v="611"/>
    <s v="isjostromig@pbs.org"/>
    <x v="0"/>
    <x v="1"/>
    <s v="D"/>
    <x v="0"/>
    <n v="12.15"/>
    <n v="72.900000000000006"/>
    <x v="1"/>
    <x v="2"/>
    <x v="1"/>
  </r>
  <r>
    <s v="HYR-03455-684"/>
    <x v="506"/>
    <s v="29808-89098-XD"/>
    <s v="L-D-0.2"/>
    <n v="2"/>
    <x v="611"/>
    <s v="isjostromig@pbs.org"/>
    <x v="0"/>
    <x v="3"/>
    <s v="D"/>
    <x v="3"/>
    <n v="3.8849999999999998"/>
    <n v="7.77"/>
    <x v="3"/>
    <x v="2"/>
    <x v="1"/>
  </r>
  <r>
    <s v="HUG-52766-375"/>
    <x v="507"/>
    <s v="78786-77449-RQ"/>
    <s v="A-D-2.5"/>
    <n v="4"/>
    <x v="612"/>
    <s v="jbranchettii@bravesites.com"/>
    <x v="0"/>
    <x v="2"/>
    <s v="D"/>
    <x v="2"/>
    <n v="22.884999999999998"/>
    <n v="91.539999999999992"/>
    <x v="2"/>
    <x v="2"/>
    <x v="1"/>
  </r>
  <r>
    <s v="DAH-46595-917"/>
    <x v="508"/>
    <s v="27878-42224-QF"/>
    <s v="A-D-1"/>
    <n v="6"/>
    <x v="613"/>
    <s v="nrudlandij@blogs.com"/>
    <x v="1"/>
    <x v="2"/>
    <s v="D"/>
    <x v="0"/>
    <n v="9.9499999999999993"/>
    <n v="59.699999999999996"/>
    <x v="2"/>
    <x v="2"/>
    <x v="1"/>
  </r>
  <r>
    <s v="VEM-79839-466"/>
    <x v="509"/>
    <s v="32743-78448-KT"/>
    <s v="R-L-2.5"/>
    <n v="5"/>
    <x v="605"/>
    <s v="jmillettik@addtoany.com"/>
    <x v="0"/>
    <x v="0"/>
    <s v="L"/>
    <x v="2"/>
    <n v="27.484999999999996"/>
    <n v="137.42499999999998"/>
    <x v="0"/>
    <x v="1"/>
    <x v="0"/>
  </r>
  <r>
    <s v="OWH-11126-533"/>
    <x v="131"/>
    <s v="25331-13794-SB"/>
    <s v="L-M-2.5"/>
    <n v="2"/>
    <x v="614"/>
    <s v="ftourryil@google.de"/>
    <x v="0"/>
    <x v="3"/>
    <s v="M"/>
    <x v="2"/>
    <n v="33.464999999999996"/>
    <n v="66.929999999999993"/>
    <x v="3"/>
    <x v="0"/>
    <x v="1"/>
  </r>
  <r>
    <s v="UMT-26130-151"/>
    <x v="510"/>
    <s v="55864-37682-GQ"/>
    <s v="L-M-0.2"/>
    <n v="3"/>
    <x v="615"/>
    <s v="cweatherallim@toplist.cz"/>
    <x v="0"/>
    <x v="3"/>
    <s v="M"/>
    <x v="3"/>
    <n v="4.3650000000000002"/>
    <n v="13.095000000000001"/>
    <x v="3"/>
    <x v="0"/>
    <x v="0"/>
  </r>
  <r>
    <s v="JKA-27899-806"/>
    <x v="511"/>
    <s v="97005-25609-CQ"/>
    <s v="R-L-1"/>
    <n v="5"/>
    <x v="616"/>
    <s v="gheindrickin@usda.gov"/>
    <x v="0"/>
    <x v="0"/>
    <s v="L"/>
    <x v="0"/>
    <n v="11.95"/>
    <n v="59.75"/>
    <x v="0"/>
    <x v="1"/>
    <x v="1"/>
  </r>
  <r>
    <s v="ULU-07744-724"/>
    <x v="512"/>
    <s v="94058-95794-IJ"/>
    <s v="L-M-0.5"/>
    <n v="5"/>
    <x v="617"/>
    <s v="limasonio@discuz.net"/>
    <x v="0"/>
    <x v="3"/>
    <s v="M"/>
    <x v="1"/>
    <n v="8.73"/>
    <n v="43.650000000000006"/>
    <x v="3"/>
    <x v="0"/>
    <x v="0"/>
  </r>
  <r>
    <s v="NOM-56457-507"/>
    <x v="513"/>
    <s v="40214-03678-GU"/>
    <s v="E-M-1"/>
    <n v="6"/>
    <x v="618"/>
    <s v="hsaillip@odnoklassniki.ru"/>
    <x v="0"/>
    <x v="1"/>
    <s v="M"/>
    <x v="0"/>
    <n v="13.75"/>
    <n v="82.5"/>
    <x v="1"/>
    <x v="0"/>
    <x v="0"/>
  </r>
  <r>
    <s v="NZN-71683-705"/>
    <x v="514"/>
    <s v="04921-85445-SL"/>
    <s v="A-L-2.5"/>
    <n v="6"/>
    <x v="619"/>
    <s v="hlarvoriq@last.fm"/>
    <x v="0"/>
    <x v="2"/>
    <s v="L"/>
    <x v="2"/>
    <n v="29.784999999999997"/>
    <n v="178.70999999999998"/>
    <x v="2"/>
    <x v="1"/>
    <x v="0"/>
  </r>
  <r>
    <s v="WMA-34232-850"/>
    <x v="7"/>
    <s v="53386-94266-LJ"/>
    <s v="L-D-2.5"/>
    <n v="4"/>
    <x v="620"/>
    <s v=""/>
    <x v="0"/>
    <x v="3"/>
    <s v="D"/>
    <x v="2"/>
    <n v="29.784999999999997"/>
    <n v="119.13999999999999"/>
    <x v="3"/>
    <x v="2"/>
    <x v="0"/>
  </r>
  <r>
    <s v="EZL-27919-704"/>
    <x v="481"/>
    <s v="49480-85909-DG"/>
    <s v="L-L-0.5"/>
    <n v="5"/>
    <x v="621"/>
    <s v=""/>
    <x v="0"/>
    <x v="3"/>
    <s v="L"/>
    <x v="1"/>
    <n v="9.51"/>
    <n v="47.55"/>
    <x v="3"/>
    <x v="1"/>
    <x v="1"/>
  </r>
  <r>
    <s v="ZYU-11345-774"/>
    <x v="515"/>
    <s v="18293-78136-MN"/>
    <s v="L-M-0.5"/>
    <n v="5"/>
    <x v="622"/>
    <s v="cpenwardenit@mlb.com"/>
    <x v="1"/>
    <x v="3"/>
    <s v="M"/>
    <x v="1"/>
    <n v="8.73"/>
    <n v="43.650000000000006"/>
    <x v="3"/>
    <x v="0"/>
    <x v="1"/>
  </r>
  <r>
    <s v="CPW-34587-459"/>
    <x v="516"/>
    <s v="84641-67384-TD"/>
    <s v="A-L-2.5"/>
    <n v="6"/>
    <x v="623"/>
    <s v="mmiddisiu@dmoz.org"/>
    <x v="0"/>
    <x v="2"/>
    <s v="L"/>
    <x v="2"/>
    <n v="29.784999999999997"/>
    <n v="178.70999999999998"/>
    <x v="2"/>
    <x v="1"/>
    <x v="0"/>
  </r>
  <r>
    <s v="NQZ-82067-394"/>
    <x v="517"/>
    <s v="72320-29738-EB"/>
    <s v="R-L-2.5"/>
    <n v="1"/>
    <x v="624"/>
    <s v="avairowiv@studiopress.com"/>
    <x v="2"/>
    <x v="0"/>
    <s v="L"/>
    <x v="2"/>
    <n v="27.484999999999996"/>
    <n v="27.484999999999996"/>
    <x v="0"/>
    <x v="1"/>
    <x v="1"/>
  </r>
  <r>
    <s v="JBW-95055-851"/>
    <x v="518"/>
    <s v="47355-97488-XS"/>
    <s v="A-M-1"/>
    <n v="5"/>
    <x v="625"/>
    <s v="agoldieiw@goo.gl"/>
    <x v="0"/>
    <x v="2"/>
    <s v="M"/>
    <x v="0"/>
    <n v="11.25"/>
    <n v="56.25"/>
    <x v="2"/>
    <x v="0"/>
    <x v="1"/>
  </r>
  <r>
    <s v="AHY-20324-088"/>
    <x v="519"/>
    <s v="63499-24884-PP"/>
    <s v="L-L-0.2"/>
    <n v="2"/>
    <x v="626"/>
    <s v="nayrisix@t-online.de"/>
    <x v="2"/>
    <x v="3"/>
    <s v="L"/>
    <x v="3"/>
    <n v="4.7549999999999999"/>
    <n v="9.51"/>
    <x v="3"/>
    <x v="1"/>
    <x v="0"/>
  </r>
  <r>
    <s v="ZSL-66684-103"/>
    <x v="520"/>
    <s v="39193-51770-FM"/>
    <s v="E-M-0.2"/>
    <n v="2"/>
    <x v="627"/>
    <s v="lbenediktovichiy@wunderground.com"/>
    <x v="0"/>
    <x v="1"/>
    <s v="M"/>
    <x v="3"/>
    <n v="4.125"/>
    <n v="8.25"/>
    <x v="1"/>
    <x v="0"/>
    <x v="0"/>
  </r>
  <r>
    <s v="WNE-73911-475"/>
    <x v="521"/>
    <s v="61323-91967-GG"/>
    <s v="L-D-0.5"/>
    <n v="6"/>
    <x v="628"/>
    <s v="tjacobovitziz@cbc.ca"/>
    <x v="0"/>
    <x v="3"/>
    <s v="D"/>
    <x v="1"/>
    <n v="7.77"/>
    <n v="46.62"/>
    <x v="3"/>
    <x v="2"/>
    <x v="1"/>
  </r>
  <r>
    <s v="EZB-68383-559"/>
    <x v="418"/>
    <s v="90123-01967-KS"/>
    <s v="R-L-1"/>
    <n v="6"/>
    <x v="629"/>
    <s v=""/>
    <x v="0"/>
    <x v="0"/>
    <s v="L"/>
    <x v="0"/>
    <n v="11.95"/>
    <n v="71.699999999999989"/>
    <x v="0"/>
    <x v="1"/>
    <x v="1"/>
  </r>
  <r>
    <s v="OVO-01283-090"/>
    <x v="122"/>
    <s v="15958-25089-OS"/>
    <s v="L-L-2.5"/>
    <n v="2"/>
    <x v="630"/>
    <s v="jdruittj1@feedburner.com"/>
    <x v="0"/>
    <x v="3"/>
    <s v="L"/>
    <x v="2"/>
    <n v="36.454999999999998"/>
    <n v="72.91"/>
    <x v="3"/>
    <x v="1"/>
    <x v="0"/>
  </r>
  <r>
    <s v="TXH-78646-919"/>
    <x v="423"/>
    <s v="98430-37820-UV"/>
    <s v="R-D-0.2"/>
    <n v="3"/>
    <x v="631"/>
    <s v="dshortallj2@wikipedia.org"/>
    <x v="0"/>
    <x v="0"/>
    <s v="D"/>
    <x v="3"/>
    <n v="2.6849999999999996"/>
    <n v="8.0549999999999997"/>
    <x v="0"/>
    <x v="2"/>
    <x v="0"/>
  </r>
  <r>
    <s v="CYZ-37122-164"/>
    <x v="463"/>
    <s v="21798-04171-XC"/>
    <s v="E-M-0.5"/>
    <n v="2"/>
    <x v="632"/>
    <s v="wcottierj3@cafepress.com"/>
    <x v="0"/>
    <x v="1"/>
    <s v="M"/>
    <x v="1"/>
    <n v="8.25"/>
    <n v="16.5"/>
    <x v="1"/>
    <x v="0"/>
    <x v="1"/>
  </r>
  <r>
    <s v="AGQ-06534-750"/>
    <x v="273"/>
    <s v="52798-46508-HP"/>
    <s v="A-L-1"/>
    <n v="5"/>
    <x v="633"/>
    <s v="kgrinstedj4@google.com.br"/>
    <x v="1"/>
    <x v="2"/>
    <s v="L"/>
    <x v="0"/>
    <n v="12.95"/>
    <n v="64.75"/>
    <x v="2"/>
    <x v="1"/>
    <x v="1"/>
  </r>
  <r>
    <s v="QVL-32245-818"/>
    <x v="522"/>
    <s v="46478-42970-EM"/>
    <s v="A-M-0.5"/>
    <n v="5"/>
    <x v="634"/>
    <s v="dskynerj5@hubpages.com"/>
    <x v="0"/>
    <x v="2"/>
    <s v="M"/>
    <x v="1"/>
    <n v="6.75"/>
    <n v="33.75"/>
    <x v="2"/>
    <x v="0"/>
    <x v="1"/>
  </r>
  <r>
    <s v="LTD-96842-834"/>
    <x v="523"/>
    <s v="00246-15080-LE"/>
    <s v="L-D-2.5"/>
    <n v="6"/>
    <x v="635"/>
    <s v=""/>
    <x v="0"/>
    <x v="3"/>
    <s v="D"/>
    <x v="2"/>
    <n v="29.784999999999997"/>
    <n v="178.70999999999998"/>
    <x v="3"/>
    <x v="2"/>
    <x v="1"/>
  </r>
  <r>
    <s v="SEC-91807-425"/>
    <x v="260"/>
    <s v="94091-86957-HX"/>
    <s v="A-M-1"/>
    <n v="2"/>
    <x v="636"/>
    <s v="jdymokeje@prnewswire.com"/>
    <x v="1"/>
    <x v="2"/>
    <s v="M"/>
    <x v="0"/>
    <n v="11.25"/>
    <n v="22.5"/>
    <x v="2"/>
    <x v="0"/>
    <x v="1"/>
  </r>
  <r>
    <s v="MHM-44857-599"/>
    <x v="331"/>
    <s v="26295-44907-DK"/>
    <s v="L-D-1"/>
    <n v="1"/>
    <x v="637"/>
    <s v="aweinmannj8@shinystat.com"/>
    <x v="0"/>
    <x v="3"/>
    <s v="D"/>
    <x v="0"/>
    <n v="12.95"/>
    <n v="12.95"/>
    <x v="3"/>
    <x v="2"/>
    <x v="1"/>
  </r>
  <r>
    <s v="KGC-95046-911"/>
    <x v="524"/>
    <s v="95351-96177-QV"/>
    <s v="A-M-2.5"/>
    <n v="2"/>
    <x v="638"/>
    <s v="eandriessenj9@europa.eu"/>
    <x v="0"/>
    <x v="2"/>
    <s v="M"/>
    <x v="2"/>
    <n v="25.874999999999996"/>
    <n v="51.749999999999993"/>
    <x v="2"/>
    <x v="0"/>
    <x v="0"/>
  </r>
  <r>
    <s v="RZC-75150-413"/>
    <x v="525"/>
    <s v="92204-96636-BS"/>
    <s v="E-D-0.5"/>
    <n v="5"/>
    <x v="639"/>
    <s v="rdeaconsonja@archive.org"/>
    <x v="0"/>
    <x v="1"/>
    <s v="D"/>
    <x v="1"/>
    <n v="7.29"/>
    <n v="36.450000000000003"/>
    <x v="1"/>
    <x v="2"/>
    <x v="1"/>
  </r>
  <r>
    <s v="EYH-88288-452"/>
    <x v="526"/>
    <s v="03010-30348-UA"/>
    <s v="L-L-2.5"/>
    <n v="5"/>
    <x v="640"/>
    <s v="dcarojb@twitter.com"/>
    <x v="0"/>
    <x v="3"/>
    <s v="L"/>
    <x v="2"/>
    <n v="36.454999999999998"/>
    <n v="182.27499999999998"/>
    <x v="3"/>
    <x v="1"/>
    <x v="0"/>
  </r>
  <r>
    <s v="NYQ-24237-772"/>
    <x v="104"/>
    <s v="13441-34686-SW"/>
    <s v="L-D-0.5"/>
    <n v="4"/>
    <x v="641"/>
    <s v="jbluckjc@imageshack.us"/>
    <x v="0"/>
    <x v="3"/>
    <s v="D"/>
    <x v="1"/>
    <n v="7.77"/>
    <n v="31.08"/>
    <x v="3"/>
    <x v="2"/>
    <x v="1"/>
  </r>
  <r>
    <s v="WKB-21680-566"/>
    <x v="491"/>
    <s v="96612-41722-VJ"/>
    <s v="A-M-0.5"/>
    <n v="3"/>
    <x v="642"/>
    <s v=""/>
    <x v="1"/>
    <x v="2"/>
    <s v="M"/>
    <x v="1"/>
    <n v="6.75"/>
    <n v="20.25"/>
    <x v="2"/>
    <x v="0"/>
    <x v="1"/>
  </r>
  <r>
    <s v="THE-61147-027"/>
    <x v="157"/>
    <s v="94091-86957-HX"/>
    <s v="L-D-1"/>
    <n v="2"/>
    <x v="636"/>
    <s v="jdymokeje@prnewswire.com"/>
    <x v="1"/>
    <x v="3"/>
    <s v="D"/>
    <x v="0"/>
    <n v="12.95"/>
    <n v="25.9"/>
    <x v="3"/>
    <x v="2"/>
    <x v="1"/>
  </r>
  <r>
    <s v="PTY-86420-119"/>
    <x v="527"/>
    <s v="25504-41681-WA"/>
    <s v="A-D-0.5"/>
    <n v="4"/>
    <x v="643"/>
    <s v="otadmanjf@ft.com"/>
    <x v="0"/>
    <x v="2"/>
    <s v="D"/>
    <x v="1"/>
    <n v="5.97"/>
    <n v="23.88"/>
    <x v="2"/>
    <x v="2"/>
    <x v="0"/>
  </r>
  <r>
    <s v="QHL-27188-431"/>
    <x v="528"/>
    <s v="75443-07820-DZ"/>
    <s v="L-L-0.5"/>
    <n v="2"/>
    <x v="644"/>
    <s v="bguddejg@dailymotion.com"/>
    <x v="0"/>
    <x v="3"/>
    <s v="L"/>
    <x v="1"/>
    <n v="9.51"/>
    <n v="19.02"/>
    <x v="3"/>
    <x v="1"/>
    <x v="1"/>
  </r>
  <r>
    <s v="MIS-54381-047"/>
    <x v="99"/>
    <s v="39276-95489-XV"/>
    <s v="A-D-0.5"/>
    <n v="5"/>
    <x v="645"/>
    <s v="nsictornesjh@buzzfeed.com"/>
    <x v="1"/>
    <x v="2"/>
    <s v="D"/>
    <x v="1"/>
    <n v="5.97"/>
    <n v="29.849999999999998"/>
    <x v="2"/>
    <x v="2"/>
    <x v="0"/>
  </r>
  <r>
    <s v="TBB-29780-459"/>
    <x v="529"/>
    <s v="61437-83623-PZ"/>
    <s v="A-L-0.5"/>
    <n v="1"/>
    <x v="646"/>
    <s v="vdunningji@independent.co.uk"/>
    <x v="0"/>
    <x v="2"/>
    <s v="L"/>
    <x v="1"/>
    <n v="7.77"/>
    <n v="7.77"/>
    <x v="2"/>
    <x v="1"/>
    <x v="0"/>
  </r>
  <r>
    <s v="QLC-52637-305"/>
    <x v="530"/>
    <s v="34317-87258-HQ"/>
    <s v="L-D-2.5"/>
    <n v="4"/>
    <x v="647"/>
    <s v=""/>
    <x v="1"/>
    <x v="3"/>
    <s v="D"/>
    <x v="2"/>
    <n v="29.784999999999997"/>
    <n v="119.13999999999999"/>
    <x v="3"/>
    <x v="2"/>
    <x v="0"/>
  </r>
  <r>
    <s v="CWT-27056-328"/>
    <x v="531"/>
    <s v="18570-80998-ZS"/>
    <s v="E-D-0.2"/>
    <n v="6"/>
    <x v="648"/>
    <s v=""/>
    <x v="0"/>
    <x v="1"/>
    <s v="D"/>
    <x v="3"/>
    <n v="3.645"/>
    <n v="21.87"/>
    <x v="1"/>
    <x v="2"/>
    <x v="0"/>
  </r>
  <r>
    <s v="ASS-05878-128"/>
    <x v="210"/>
    <s v="66580-33745-OQ"/>
    <s v="E-L-0.5"/>
    <n v="2"/>
    <x v="649"/>
    <s v="sgehringjl@gnu.org"/>
    <x v="0"/>
    <x v="1"/>
    <s v="L"/>
    <x v="1"/>
    <n v="8.91"/>
    <n v="17.82"/>
    <x v="1"/>
    <x v="1"/>
    <x v="1"/>
  </r>
  <r>
    <s v="EGK-03027-418"/>
    <x v="532"/>
    <s v="19820-29285-FD"/>
    <s v="E-M-0.2"/>
    <n v="3"/>
    <x v="650"/>
    <s v="bfallowesjm@purevolume.com"/>
    <x v="0"/>
    <x v="1"/>
    <s v="M"/>
    <x v="3"/>
    <n v="4.125"/>
    <n v="12.375"/>
    <x v="1"/>
    <x v="0"/>
    <x v="1"/>
  </r>
  <r>
    <s v="KCY-61732-849"/>
    <x v="533"/>
    <s v="11349-55147-SN"/>
    <s v="L-D-1"/>
    <n v="2"/>
    <x v="651"/>
    <s v=""/>
    <x v="1"/>
    <x v="3"/>
    <s v="D"/>
    <x v="0"/>
    <n v="12.95"/>
    <n v="25.9"/>
    <x v="3"/>
    <x v="2"/>
    <x v="1"/>
  </r>
  <r>
    <s v="BLI-21697-702"/>
    <x v="534"/>
    <s v="21141-12455-VB"/>
    <s v="A-M-0.5"/>
    <n v="2"/>
    <x v="652"/>
    <s v="sdejo@newsvine.com"/>
    <x v="0"/>
    <x v="2"/>
    <s v="M"/>
    <x v="1"/>
    <n v="6.75"/>
    <n v="13.5"/>
    <x v="2"/>
    <x v="0"/>
    <x v="0"/>
  </r>
  <r>
    <s v="KFJ-46568-890"/>
    <x v="535"/>
    <s v="71003-85639-HB"/>
    <s v="E-L-0.5"/>
    <n v="2"/>
    <x v="653"/>
    <s v=""/>
    <x v="0"/>
    <x v="1"/>
    <s v="L"/>
    <x v="1"/>
    <n v="8.91"/>
    <n v="17.82"/>
    <x v="1"/>
    <x v="1"/>
    <x v="0"/>
  </r>
  <r>
    <s v="SOK-43535-680"/>
    <x v="536"/>
    <s v="58443-95866-YO"/>
    <s v="E-M-0.5"/>
    <n v="3"/>
    <x v="654"/>
    <s v="scountjq@nba.com"/>
    <x v="0"/>
    <x v="1"/>
    <s v="M"/>
    <x v="1"/>
    <n v="8.25"/>
    <n v="24.75"/>
    <x v="1"/>
    <x v="0"/>
    <x v="1"/>
  </r>
  <r>
    <s v="XUE-87260-201"/>
    <x v="537"/>
    <s v="89646-21249-OH"/>
    <s v="R-M-0.2"/>
    <n v="6"/>
    <x v="655"/>
    <s v="sraglesjr@blogtalkradio.com"/>
    <x v="0"/>
    <x v="0"/>
    <s v="M"/>
    <x v="3"/>
    <n v="2.9849999999999999"/>
    <n v="17.91"/>
    <x v="0"/>
    <x v="0"/>
    <x v="1"/>
  </r>
  <r>
    <s v="CZF-40873-691"/>
    <x v="61"/>
    <s v="64988-20636-XQ"/>
    <s v="E-M-0.5"/>
    <n v="2"/>
    <x v="656"/>
    <s v=""/>
    <x v="2"/>
    <x v="1"/>
    <s v="M"/>
    <x v="1"/>
    <n v="8.25"/>
    <n v="16.5"/>
    <x v="1"/>
    <x v="0"/>
    <x v="1"/>
  </r>
  <r>
    <s v="AIA-98989-755"/>
    <x v="242"/>
    <s v="34704-83143-KS"/>
    <s v="R-M-0.2"/>
    <n v="1"/>
    <x v="657"/>
    <s v="sbruunjt@blogtalkradio.com"/>
    <x v="0"/>
    <x v="0"/>
    <s v="M"/>
    <x v="3"/>
    <n v="2.9849999999999999"/>
    <n v="2.9849999999999999"/>
    <x v="0"/>
    <x v="0"/>
    <x v="1"/>
  </r>
  <r>
    <s v="ITZ-21793-986"/>
    <x v="299"/>
    <s v="67388-17544-XX"/>
    <s v="E-D-0.2"/>
    <n v="4"/>
    <x v="658"/>
    <s v="aplluju@dagondesign.com"/>
    <x v="1"/>
    <x v="1"/>
    <s v="D"/>
    <x v="3"/>
    <n v="3.645"/>
    <n v="14.58"/>
    <x v="1"/>
    <x v="2"/>
    <x v="0"/>
  </r>
  <r>
    <s v="YOK-93322-608"/>
    <x v="343"/>
    <s v="69411-48470-ID"/>
    <s v="E-L-1"/>
    <n v="6"/>
    <x v="659"/>
    <s v="gcornierjv@techcrunch.com"/>
    <x v="0"/>
    <x v="1"/>
    <s v="L"/>
    <x v="0"/>
    <n v="14.85"/>
    <n v="89.1"/>
    <x v="1"/>
    <x v="1"/>
    <x v="1"/>
  </r>
  <r>
    <s v="LXK-00634-611"/>
    <x v="538"/>
    <s v="94091-86957-HX"/>
    <s v="R-L-1"/>
    <n v="3"/>
    <x v="636"/>
    <s v="jdymokeje@prnewswire.com"/>
    <x v="1"/>
    <x v="0"/>
    <s v="L"/>
    <x v="0"/>
    <n v="11.95"/>
    <n v="35.849999999999994"/>
    <x v="0"/>
    <x v="1"/>
    <x v="1"/>
  </r>
  <r>
    <s v="CQW-37388-302"/>
    <x v="539"/>
    <s v="97741-98924-KT"/>
    <s v="A-D-2.5"/>
    <n v="3"/>
    <x v="660"/>
    <s v="wharvisonjx@gizmodo.com"/>
    <x v="0"/>
    <x v="2"/>
    <s v="D"/>
    <x v="2"/>
    <n v="22.884999999999998"/>
    <n v="68.655000000000001"/>
    <x v="2"/>
    <x v="2"/>
    <x v="1"/>
  </r>
  <r>
    <s v="SPA-79365-334"/>
    <x v="27"/>
    <s v="79857-78167-KO"/>
    <s v="L-D-1"/>
    <n v="3"/>
    <x v="661"/>
    <s v="dheafordjy@twitpic.com"/>
    <x v="0"/>
    <x v="3"/>
    <s v="D"/>
    <x v="0"/>
    <n v="12.95"/>
    <n v="38.849999999999994"/>
    <x v="3"/>
    <x v="2"/>
    <x v="1"/>
  </r>
  <r>
    <s v="VPX-08817-517"/>
    <x v="540"/>
    <s v="46963-10322-ZA"/>
    <s v="L-L-1"/>
    <n v="5"/>
    <x v="662"/>
    <s v="gfanthamjz@hexun.com"/>
    <x v="0"/>
    <x v="3"/>
    <s v="L"/>
    <x v="0"/>
    <n v="15.85"/>
    <n v="79.25"/>
    <x v="3"/>
    <x v="1"/>
    <x v="0"/>
  </r>
  <r>
    <s v="PBP-87115-410"/>
    <x v="541"/>
    <s v="93812-74772-MV"/>
    <s v="E-D-0.5"/>
    <n v="5"/>
    <x v="663"/>
    <s v="rcrookshanksk0@unc.edu"/>
    <x v="0"/>
    <x v="1"/>
    <s v="D"/>
    <x v="1"/>
    <n v="7.29"/>
    <n v="36.450000000000003"/>
    <x v="1"/>
    <x v="2"/>
    <x v="0"/>
  </r>
  <r>
    <s v="SFB-93752-440"/>
    <x v="390"/>
    <s v="48203-23480-UB"/>
    <s v="R-M-0.2"/>
    <n v="3"/>
    <x v="664"/>
    <s v="nleakek1@cmu.edu"/>
    <x v="0"/>
    <x v="0"/>
    <s v="M"/>
    <x v="3"/>
    <n v="2.9849999999999999"/>
    <n v="8.9550000000000001"/>
    <x v="0"/>
    <x v="0"/>
    <x v="0"/>
  </r>
  <r>
    <s v="TBU-65158-068"/>
    <x v="396"/>
    <s v="60357-65386-RD"/>
    <s v="E-D-1"/>
    <n v="2"/>
    <x v="665"/>
    <s v=""/>
    <x v="0"/>
    <x v="1"/>
    <s v="D"/>
    <x v="0"/>
    <n v="12.15"/>
    <n v="24.3"/>
    <x v="1"/>
    <x v="2"/>
    <x v="1"/>
  </r>
  <r>
    <s v="TEH-08414-216"/>
    <x v="185"/>
    <s v="35099-13971-JI"/>
    <s v="E-M-2.5"/>
    <n v="2"/>
    <x v="666"/>
    <s v="geilhersenk3@networksolutions.com"/>
    <x v="0"/>
    <x v="1"/>
    <s v="M"/>
    <x v="2"/>
    <n v="31.624999999999996"/>
    <n v="63.249999999999993"/>
    <x v="1"/>
    <x v="0"/>
    <x v="1"/>
  </r>
  <r>
    <s v="MAY-77231-536"/>
    <x v="542"/>
    <s v="01304-59807-OB"/>
    <s v="A-M-0.2"/>
    <n v="2"/>
    <x v="667"/>
    <s v=""/>
    <x v="0"/>
    <x v="2"/>
    <s v="M"/>
    <x v="3"/>
    <n v="3.375"/>
    <n v="6.75"/>
    <x v="2"/>
    <x v="0"/>
    <x v="0"/>
  </r>
  <r>
    <s v="ATY-28980-884"/>
    <x v="117"/>
    <s v="50705-17295-NK"/>
    <s v="A-L-0.2"/>
    <n v="6"/>
    <x v="668"/>
    <s v="caleixok5@globo.com"/>
    <x v="0"/>
    <x v="2"/>
    <s v="L"/>
    <x v="3"/>
    <n v="3.8849999999999998"/>
    <n v="23.31"/>
    <x v="2"/>
    <x v="1"/>
    <x v="1"/>
  </r>
  <r>
    <s v="SWP-88281-918"/>
    <x v="543"/>
    <s v="77657-61366-FY"/>
    <s v="L-L-2.5"/>
    <n v="4"/>
    <x v="669"/>
    <s v=""/>
    <x v="0"/>
    <x v="3"/>
    <s v="L"/>
    <x v="2"/>
    <n v="36.454999999999998"/>
    <n v="145.82"/>
    <x v="3"/>
    <x v="1"/>
    <x v="1"/>
  </r>
  <r>
    <s v="VCE-56531-986"/>
    <x v="544"/>
    <s v="57192-13428-PL"/>
    <s v="R-M-0.5"/>
    <n v="5"/>
    <x v="670"/>
    <s v="rtomkowiczk7@bravesites.com"/>
    <x v="1"/>
    <x v="0"/>
    <s v="M"/>
    <x v="1"/>
    <n v="5.97"/>
    <n v="29.849999999999998"/>
    <x v="0"/>
    <x v="0"/>
    <x v="0"/>
  </r>
  <r>
    <s v="FVV-75700-005"/>
    <x v="545"/>
    <s v="24891-77957-LU"/>
    <s v="E-D-0.5"/>
    <n v="3"/>
    <x v="671"/>
    <s v="rhuscroftk8@jimdo.com"/>
    <x v="0"/>
    <x v="1"/>
    <s v="D"/>
    <x v="1"/>
    <n v="7.29"/>
    <n v="21.87"/>
    <x v="1"/>
    <x v="2"/>
    <x v="0"/>
  </r>
  <r>
    <s v="CFZ-53492-600"/>
    <x v="546"/>
    <s v="64896-18468-BT"/>
    <s v="L-M-0.2"/>
    <n v="1"/>
    <x v="672"/>
    <s v="sscurrerk9@flavors.me"/>
    <x v="2"/>
    <x v="3"/>
    <s v="M"/>
    <x v="3"/>
    <n v="4.3650000000000002"/>
    <n v="4.3650000000000002"/>
    <x v="3"/>
    <x v="0"/>
    <x v="1"/>
  </r>
  <r>
    <s v="LDK-71031-121"/>
    <x v="420"/>
    <s v="84761-40784-SV"/>
    <s v="L-L-2.5"/>
    <n v="1"/>
    <x v="673"/>
    <s v="arudramka@prnewswire.com"/>
    <x v="0"/>
    <x v="3"/>
    <s v="L"/>
    <x v="2"/>
    <n v="36.454999999999998"/>
    <n v="36.454999999999998"/>
    <x v="3"/>
    <x v="1"/>
    <x v="1"/>
  </r>
  <r>
    <s v="EBA-82404-343"/>
    <x v="547"/>
    <s v="20236-42322-CM"/>
    <s v="L-D-0.2"/>
    <n v="4"/>
    <x v="674"/>
    <s v=""/>
    <x v="0"/>
    <x v="3"/>
    <s v="D"/>
    <x v="3"/>
    <n v="3.8849999999999998"/>
    <n v="15.54"/>
    <x v="3"/>
    <x v="2"/>
    <x v="0"/>
  </r>
  <r>
    <s v="USA-42811-560"/>
    <x v="548"/>
    <s v="49671-11547-WG"/>
    <s v="E-L-0.2"/>
    <n v="2"/>
    <x v="675"/>
    <s v="jmahakc@cyberchimps.com"/>
    <x v="0"/>
    <x v="1"/>
    <s v="L"/>
    <x v="3"/>
    <n v="4.4550000000000001"/>
    <n v="8.91"/>
    <x v="1"/>
    <x v="1"/>
    <x v="1"/>
  </r>
  <r>
    <s v="SNL-83703-516"/>
    <x v="549"/>
    <s v="57976-33535-WK"/>
    <s v="L-M-2.5"/>
    <n v="3"/>
    <x v="676"/>
    <s v="gclemonkd@networksolutions.com"/>
    <x v="0"/>
    <x v="3"/>
    <s v="M"/>
    <x v="2"/>
    <n v="33.464999999999996"/>
    <n v="100.39499999999998"/>
    <x v="3"/>
    <x v="0"/>
    <x v="0"/>
  </r>
  <r>
    <s v="SUZ-83036-175"/>
    <x v="550"/>
    <s v="55915-19477-MK"/>
    <s v="R-D-0.2"/>
    <n v="5"/>
    <x v="677"/>
    <s v=""/>
    <x v="0"/>
    <x v="0"/>
    <s v="D"/>
    <x v="3"/>
    <n v="2.6849999999999996"/>
    <n v="13.424999999999997"/>
    <x v="0"/>
    <x v="2"/>
    <x v="1"/>
  </r>
  <r>
    <s v="RGM-01187-513"/>
    <x v="551"/>
    <s v="28121-11641-UA"/>
    <s v="E-D-0.2"/>
    <n v="6"/>
    <x v="678"/>
    <s v="bpollinskf@shinystat.com"/>
    <x v="0"/>
    <x v="1"/>
    <s v="D"/>
    <x v="3"/>
    <n v="3.645"/>
    <n v="21.87"/>
    <x v="1"/>
    <x v="2"/>
    <x v="1"/>
  </r>
  <r>
    <s v="CZG-01299-952"/>
    <x v="552"/>
    <s v="09540-70637-EV"/>
    <s v="L-D-1"/>
    <n v="2"/>
    <x v="679"/>
    <s v="jtoyekg@pinterest.com"/>
    <x v="1"/>
    <x v="3"/>
    <s v="D"/>
    <x v="0"/>
    <n v="12.95"/>
    <n v="25.9"/>
    <x v="3"/>
    <x v="2"/>
    <x v="0"/>
  </r>
  <r>
    <s v="KLD-88731-484"/>
    <x v="553"/>
    <s v="17775-77072-PP"/>
    <s v="A-M-1"/>
    <n v="5"/>
    <x v="680"/>
    <s v="clinskillkh@sphinn.com"/>
    <x v="0"/>
    <x v="2"/>
    <s v="M"/>
    <x v="0"/>
    <n v="11.25"/>
    <n v="56.25"/>
    <x v="2"/>
    <x v="0"/>
    <x v="1"/>
  </r>
  <r>
    <s v="BQK-38412-229"/>
    <x v="554"/>
    <s v="90392-73338-BC"/>
    <s v="R-L-0.2"/>
    <n v="3"/>
    <x v="681"/>
    <s v="nvigrasski@ezinearticles.com"/>
    <x v="2"/>
    <x v="0"/>
    <s v="L"/>
    <x v="3"/>
    <n v="3.5849999999999995"/>
    <n v="10.754999999999999"/>
    <x v="0"/>
    <x v="1"/>
    <x v="1"/>
  </r>
  <r>
    <s v="TCX-76953-071"/>
    <x v="555"/>
    <s v="94091-86957-HX"/>
    <s v="E-D-0.2"/>
    <n v="5"/>
    <x v="636"/>
    <s v="jdymokeje@prnewswire.com"/>
    <x v="1"/>
    <x v="1"/>
    <s v="D"/>
    <x v="3"/>
    <n v="3.645"/>
    <n v="18.225000000000001"/>
    <x v="1"/>
    <x v="2"/>
    <x v="1"/>
  </r>
  <r>
    <s v="LIN-88046-551"/>
    <x v="150"/>
    <s v="10725-45724-CO"/>
    <s v="R-L-0.5"/>
    <n v="4"/>
    <x v="682"/>
    <s v="kcragellkk@google.com"/>
    <x v="1"/>
    <x v="0"/>
    <s v="L"/>
    <x v="1"/>
    <n v="7.169999999999999"/>
    <n v="28.679999999999996"/>
    <x v="0"/>
    <x v="1"/>
    <x v="1"/>
  </r>
  <r>
    <s v="PMV-54491-220"/>
    <x v="556"/>
    <s v="87242-18006-IR"/>
    <s v="L-M-0.2"/>
    <n v="2"/>
    <x v="683"/>
    <s v="libertkl@huffingtonpost.com"/>
    <x v="0"/>
    <x v="3"/>
    <s v="M"/>
    <x v="3"/>
    <n v="4.3650000000000002"/>
    <n v="8.73"/>
    <x v="3"/>
    <x v="0"/>
    <x v="1"/>
  </r>
  <r>
    <s v="SKA-73676-005"/>
    <x v="327"/>
    <s v="36572-91896-PP"/>
    <s v="L-M-1"/>
    <n v="4"/>
    <x v="684"/>
    <s v="rlidgeykm@vimeo.com"/>
    <x v="0"/>
    <x v="3"/>
    <s v="M"/>
    <x v="0"/>
    <n v="14.55"/>
    <n v="58.2"/>
    <x v="3"/>
    <x v="0"/>
    <x v="1"/>
  </r>
  <r>
    <s v="TKH-62197-239"/>
    <x v="557"/>
    <s v="25181-97933-UX"/>
    <s v="A-D-0.5"/>
    <n v="3"/>
    <x v="685"/>
    <s v="tcastagnekn@wikia.com"/>
    <x v="0"/>
    <x v="2"/>
    <s v="D"/>
    <x v="1"/>
    <n v="5.97"/>
    <n v="17.91"/>
    <x v="2"/>
    <x v="2"/>
    <x v="1"/>
  </r>
  <r>
    <s v="YXF-57218-272"/>
    <x v="333"/>
    <s v="55374-03175-IA"/>
    <s v="R-M-0.2"/>
    <n v="6"/>
    <x v="686"/>
    <s v=""/>
    <x v="0"/>
    <x v="0"/>
    <s v="M"/>
    <x v="3"/>
    <n v="2.9849999999999999"/>
    <n v="17.91"/>
    <x v="0"/>
    <x v="0"/>
    <x v="0"/>
  </r>
  <r>
    <s v="PKJ-30083-501"/>
    <x v="558"/>
    <s v="76948-43532-JS"/>
    <s v="E-D-0.5"/>
    <n v="2"/>
    <x v="687"/>
    <s v="jhaldenkp@comcast.net"/>
    <x v="1"/>
    <x v="1"/>
    <s v="D"/>
    <x v="1"/>
    <n v="7.29"/>
    <n v="14.58"/>
    <x v="1"/>
    <x v="2"/>
    <x v="1"/>
  </r>
  <r>
    <s v="WTT-91832-645"/>
    <x v="559"/>
    <s v="24344-88599-PP"/>
    <s v="A-M-1"/>
    <n v="3"/>
    <x v="688"/>
    <s v="holliffkq@sciencedirect.com"/>
    <x v="1"/>
    <x v="2"/>
    <s v="M"/>
    <x v="0"/>
    <n v="11.25"/>
    <n v="33.75"/>
    <x v="2"/>
    <x v="0"/>
    <x v="1"/>
  </r>
  <r>
    <s v="TRZ-94735-865"/>
    <x v="310"/>
    <s v="54462-58311-YF"/>
    <s v="L-M-0.5"/>
    <n v="4"/>
    <x v="689"/>
    <s v="tquadrikr@opensource.org"/>
    <x v="1"/>
    <x v="3"/>
    <s v="M"/>
    <x v="1"/>
    <n v="8.73"/>
    <n v="34.92"/>
    <x v="3"/>
    <x v="0"/>
    <x v="0"/>
  </r>
  <r>
    <s v="UDB-09651-780"/>
    <x v="560"/>
    <s v="90767-92589-LV"/>
    <s v="E-D-0.5"/>
    <n v="2"/>
    <x v="690"/>
    <s v="feshmadeks@umn.edu"/>
    <x v="0"/>
    <x v="1"/>
    <s v="D"/>
    <x v="1"/>
    <n v="7.29"/>
    <n v="14.58"/>
    <x v="1"/>
    <x v="2"/>
    <x v="1"/>
  </r>
  <r>
    <s v="EHJ-82097-549"/>
    <x v="561"/>
    <s v="27517-43747-YD"/>
    <s v="R-D-0.2"/>
    <n v="2"/>
    <x v="691"/>
    <s v="moilierkt@paginegialle.it"/>
    <x v="1"/>
    <x v="0"/>
    <s v="D"/>
    <x v="3"/>
    <n v="2.6849999999999996"/>
    <n v="5.3699999999999992"/>
    <x v="0"/>
    <x v="2"/>
    <x v="0"/>
  </r>
  <r>
    <s v="ZFR-79447-696"/>
    <x v="562"/>
    <s v="77828-66867-KH"/>
    <s v="R-M-0.5"/>
    <n v="1"/>
    <x v="692"/>
    <s v=""/>
    <x v="0"/>
    <x v="0"/>
    <s v="M"/>
    <x v="1"/>
    <n v="5.97"/>
    <n v="5.97"/>
    <x v="0"/>
    <x v="0"/>
    <x v="0"/>
  </r>
  <r>
    <s v="NUU-03893-975"/>
    <x v="563"/>
    <s v="41054-59693-XE"/>
    <s v="L-L-0.5"/>
    <n v="2"/>
    <x v="693"/>
    <s v="vshoebothamkv@redcross.org"/>
    <x v="0"/>
    <x v="3"/>
    <s v="L"/>
    <x v="1"/>
    <n v="9.51"/>
    <n v="19.02"/>
    <x v="3"/>
    <x v="1"/>
    <x v="1"/>
  </r>
  <r>
    <s v="GVG-59542-307"/>
    <x v="564"/>
    <s v="26314-66792-VP"/>
    <s v="E-M-1"/>
    <n v="2"/>
    <x v="694"/>
    <s v="bsterkekw@biblegateway.com"/>
    <x v="0"/>
    <x v="1"/>
    <s v="M"/>
    <x v="0"/>
    <n v="13.75"/>
    <n v="27.5"/>
    <x v="1"/>
    <x v="0"/>
    <x v="0"/>
  </r>
  <r>
    <s v="YLY-35287-172"/>
    <x v="565"/>
    <s v="69410-04668-MA"/>
    <s v="A-D-0.5"/>
    <n v="5"/>
    <x v="695"/>
    <s v="scaponkx@craigslist.org"/>
    <x v="0"/>
    <x v="2"/>
    <s v="D"/>
    <x v="1"/>
    <n v="5.97"/>
    <n v="29.849999999999998"/>
    <x v="2"/>
    <x v="2"/>
    <x v="1"/>
  </r>
  <r>
    <s v="DCI-96254-548"/>
    <x v="566"/>
    <s v="94091-86957-HX"/>
    <s v="A-D-0.2"/>
    <n v="6"/>
    <x v="636"/>
    <s v="jdymokeje@prnewswire.com"/>
    <x v="1"/>
    <x v="2"/>
    <s v="D"/>
    <x v="3"/>
    <n v="2.9849999999999999"/>
    <n v="17.91"/>
    <x v="2"/>
    <x v="2"/>
    <x v="1"/>
  </r>
  <r>
    <s v="KHZ-26264-253"/>
    <x v="160"/>
    <s v="24972-55878-KX"/>
    <s v="L-L-0.2"/>
    <n v="6"/>
    <x v="696"/>
    <s v="fconstancekz@ifeng.com"/>
    <x v="0"/>
    <x v="3"/>
    <s v="L"/>
    <x v="3"/>
    <n v="4.7549999999999999"/>
    <n v="28.53"/>
    <x v="3"/>
    <x v="1"/>
    <x v="1"/>
  </r>
  <r>
    <s v="AAQ-13644-699"/>
    <x v="567"/>
    <s v="46296-42617-OQ"/>
    <s v="R-D-1"/>
    <n v="4"/>
    <x v="697"/>
    <s v="fsulmanl0@washington.edu"/>
    <x v="0"/>
    <x v="0"/>
    <s v="D"/>
    <x v="0"/>
    <n v="8.9499999999999993"/>
    <n v="35.799999999999997"/>
    <x v="0"/>
    <x v="2"/>
    <x v="0"/>
  </r>
  <r>
    <s v="LWL-68108-794"/>
    <x v="568"/>
    <s v="44494-89923-UW"/>
    <s v="A-D-0.5"/>
    <n v="3"/>
    <x v="698"/>
    <s v="dhollymanl1@ibm.com"/>
    <x v="0"/>
    <x v="2"/>
    <s v="D"/>
    <x v="1"/>
    <n v="5.97"/>
    <n v="17.91"/>
    <x v="2"/>
    <x v="2"/>
    <x v="0"/>
  </r>
  <r>
    <s v="JQT-14347-517"/>
    <x v="569"/>
    <s v="11621-09964-ID"/>
    <s v="R-D-1"/>
    <n v="1"/>
    <x v="699"/>
    <s v="lnardonil2@hao123.com"/>
    <x v="0"/>
    <x v="0"/>
    <s v="D"/>
    <x v="0"/>
    <n v="8.9499999999999993"/>
    <n v="8.9499999999999993"/>
    <x v="0"/>
    <x v="2"/>
    <x v="1"/>
  </r>
  <r>
    <s v="BMM-86471-923"/>
    <x v="570"/>
    <s v="76319-80715-II"/>
    <s v="L-D-2.5"/>
    <n v="1"/>
    <x v="700"/>
    <s v="dyarhaml3@moonfruit.com"/>
    <x v="0"/>
    <x v="3"/>
    <s v="D"/>
    <x v="2"/>
    <n v="29.784999999999997"/>
    <n v="29.784999999999997"/>
    <x v="3"/>
    <x v="2"/>
    <x v="0"/>
  </r>
  <r>
    <s v="IXU-67272-326"/>
    <x v="571"/>
    <s v="91654-79216-IC"/>
    <s v="E-L-0.5"/>
    <n v="5"/>
    <x v="701"/>
    <s v="aferreal4@wikia.com"/>
    <x v="0"/>
    <x v="1"/>
    <s v="L"/>
    <x v="1"/>
    <n v="8.91"/>
    <n v="44.55"/>
    <x v="1"/>
    <x v="1"/>
    <x v="1"/>
  </r>
  <r>
    <s v="ITE-28312-615"/>
    <x v="139"/>
    <s v="56450-21890-HK"/>
    <s v="E-L-1"/>
    <n v="6"/>
    <x v="702"/>
    <s v="ckendrickl5@webnode.com"/>
    <x v="0"/>
    <x v="1"/>
    <s v="L"/>
    <x v="0"/>
    <n v="14.85"/>
    <n v="89.1"/>
    <x v="1"/>
    <x v="1"/>
    <x v="0"/>
  </r>
  <r>
    <s v="ZHQ-30471-635"/>
    <x v="303"/>
    <s v="40600-58915-WZ"/>
    <s v="L-M-0.5"/>
    <n v="5"/>
    <x v="703"/>
    <s v="sdanilchikl6@mit.edu"/>
    <x v="2"/>
    <x v="3"/>
    <s v="M"/>
    <x v="1"/>
    <n v="8.73"/>
    <n v="43.650000000000006"/>
    <x v="3"/>
    <x v="0"/>
    <x v="1"/>
  </r>
  <r>
    <s v="LTP-31133-134"/>
    <x v="572"/>
    <s v="66527-94478-PB"/>
    <s v="A-L-0.5"/>
    <n v="3"/>
    <x v="704"/>
    <s v=""/>
    <x v="0"/>
    <x v="2"/>
    <s v="L"/>
    <x v="1"/>
    <n v="7.77"/>
    <n v="23.31"/>
    <x v="2"/>
    <x v="1"/>
    <x v="1"/>
  </r>
  <r>
    <s v="ZVQ-26122-859"/>
    <x v="573"/>
    <s v="77154-45038-IH"/>
    <s v="A-L-2.5"/>
    <n v="6"/>
    <x v="705"/>
    <s v="bfolomkinl8@yolasite.com"/>
    <x v="0"/>
    <x v="2"/>
    <s v="L"/>
    <x v="2"/>
    <n v="29.784999999999997"/>
    <n v="178.70999999999998"/>
    <x v="2"/>
    <x v="1"/>
    <x v="0"/>
  </r>
  <r>
    <s v="MIU-01481-194"/>
    <x v="574"/>
    <s v="08439-55669-AI"/>
    <s v="R-M-1"/>
    <n v="6"/>
    <x v="706"/>
    <s v="rpursglovel9@biblegateway.com"/>
    <x v="0"/>
    <x v="0"/>
    <s v="M"/>
    <x v="0"/>
    <n v="9.9499999999999993"/>
    <n v="59.699999999999996"/>
    <x v="0"/>
    <x v="0"/>
    <x v="0"/>
  </r>
  <r>
    <s v="MIU-01481-194"/>
    <x v="574"/>
    <s v="08439-55669-AI"/>
    <s v="A-L-0.5"/>
    <n v="2"/>
    <x v="706"/>
    <s v="rpursglovel9@biblegateway.com"/>
    <x v="0"/>
    <x v="2"/>
    <s v="L"/>
    <x v="1"/>
    <n v="7.77"/>
    <n v="15.54"/>
    <x v="2"/>
    <x v="1"/>
    <x v="0"/>
  </r>
  <r>
    <s v="UEA-72681-629"/>
    <x v="455"/>
    <s v="24972-55878-KX"/>
    <s v="A-L-2.5"/>
    <n v="3"/>
    <x v="696"/>
    <s v="fconstancekz@ifeng.com"/>
    <x v="0"/>
    <x v="2"/>
    <s v="L"/>
    <x v="2"/>
    <n v="29.784999999999997"/>
    <n v="89.35499999999999"/>
    <x v="2"/>
    <x v="1"/>
    <x v="1"/>
  </r>
  <r>
    <s v="CVE-15042-481"/>
    <x v="575"/>
    <s v="24972-55878-KX"/>
    <s v="R-L-1"/>
    <n v="2"/>
    <x v="696"/>
    <s v="fconstancekz@ifeng.com"/>
    <x v="0"/>
    <x v="0"/>
    <s v="L"/>
    <x v="0"/>
    <n v="11.95"/>
    <n v="23.9"/>
    <x v="0"/>
    <x v="1"/>
    <x v="1"/>
  </r>
  <r>
    <s v="EJA-79176-833"/>
    <x v="576"/>
    <s v="91509-62250-GN"/>
    <s v="R-M-2.5"/>
    <n v="6"/>
    <x v="707"/>
    <s v="deburahld@google.co.jp"/>
    <x v="2"/>
    <x v="0"/>
    <s v="M"/>
    <x v="2"/>
    <n v="22.884999999999998"/>
    <n v="137.31"/>
    <x v="0"/>
    <x v="0"/>
    <x v="1"/>
  </r>
  <r>
    <s v="AHQ-40440-522"/>
    <x v="577"/>
    <s v="83833-46106-ZC"/>
    <s v="A-D-1"/>
    <n v="1"/>
    <x v="708"/>
    <s v="mbrimilcombele@cnn.com"/>
    <x v="0"/>
    <x v="2"/>
    <s v="D"/>
    <x v="0"/>
    <n v="9.9499999999999993"/>
    <n v="9.9499999999999993"/>
    <x v="2"/>
    <x v="2"/>
    <x v="1"/>
  </r>
  <r>
    <s v="TID-21626-411"/>
    <x v="578"/>
    <s v="19383-33606-PW"/>
    <s v="R-L-0.5"/>
    <n v="3"/>
    <x v="709"/>
    <s v="sbollamlf@list-manage.com"/>
    <x v="0"/>
    <x v="0"/>
    <s v="L"/>
    <x v="1"/>
    <n v="7.169999999999999"/>
    <n v="21.509999999999998"/>
    <x v="0"/>
    <x v="1"/>
    <x v="1"/>
  </r>
  <r>
    <s v="RSR-96390-187"/>
    <x v="579"/>
    <s v="67052-76184-CB"/>
    <s v="E-M-1"/>
    <n v="6"/>
    <x v="710"/>
    <s v=""/>
    <x v="0"/>
    <x v="1"/>
    <s v="M"/>
    <x v="0"/>
    <n v="13.75"/>
    <n v="82.5"/>
    <x v="1"/>
    <x v="0"/>
    <x v="1"/>
  </r>
  <r>
    <s v="BZE-96093-118"/>
    <x v="91"/>
    <s v="43452-18035-DH"/>
    <s v="L-M-0.2"/>
    <n v="2"/>
    <x v="711"/>
    <s v="afilipczaklh@ning.com"/>
    <x v="1"/>
    <x v="3"/>
    <s v="M"/>
    <x v="3"/>
    <n v="4.3650000000000002"/>
    <n v="8.73"/>
    <x v="3"/>
    <x v="0"/>
    <x v="1"/>
  </r>
  <r>
    <s v="LOU-41819-242"/>
    <x v="272"/>
    <s v="88060-50676-MV"/>
    <s v="R-M-1"/>
    <n v="2"/>
    <x v="712"/>
    <s v=""/>
    <x v="0"/>
    <x v="0"/>
    <s v="M"/>
    <x v="0"/>
    <n v="9.9499999999999993"/>
    <n v="19.899999999999999"/>
    <x v="0"/>
    <x v="0"/>
    <x v="0"/>
  </r>
  <r>
    <s v="FND-99527-640"/>
    <x v="65"/>
    <s v="89574-96203-EP"/>
    <s v="E-L-0.5"/>
    <n v="2"/>
    <x v="713"/>
    <s v="relnaughlj@comsenz.com"/>
    <x v="0"/>
    <x v="1"/>
    <s v="L"/>
    <x v="1"/>
    <n v="8.91"/>
    <n v="17.82"/>
    <x v="1"/>
    <x v="1"/>
    <x v="0"/>
  </r>
  <r>
    <s v="ASG-27179-958"/>
    <x v="580"/>
    <s v="12607-75113-UV"/>
    <s v="A-M-0.5"/>
    <n v="3"/>
    <x v="714"/>
    <s v="jdeehanlk@about.me"/>
    <x v="0"/>
    <x v="2"/>
    <s v="M"/>
    <x v="1"/>
    <n v="6.75"/>
    <n v="20.25"/>
    <x v="2"/>
    <x v="0"/>
    <x v="1"/>
  </r>
  <r>
    <s v="YKX-23510-272"/>
    <x v="581"/>
    <s v="56991-05510-PR"/>
    <s v="A-L-2.5"/>
    <n v="2"/>
    <x v="715"/>
    <s v="jedenll@e-recht24.de"/>
    <x v="0"/>
    <x v="2"/>
    <s v="L"/>
    <x v="2"/>
    <n v="29.784999999999997"/>
    <n v="59.569999999999993"/>
    <x v="2"/>
    <x v="1"/>
    <x v="1"/>
  </r>
  <r>
    <s v="FSA-98650-921"/>
    <x v="489"/>
    <s v="01841-48191-NL"/>
    <s v="L-L-0.5"/>
    <n v="2"/>
    <x v="716"/>
    <s v="cjewsterlu@moonfruit.com"/>
    <x v="0"/>
    <x v="3"/>
    <s v="L"/>
    <x v="1"/>
    <n v="9.51"/>
    <n v="19.02"/>
    <x v="3"/>
    <x v="1"/>
    <x v="0"/>
  </r>
  <r>
    <s v="ZUR-55774-294"/>
    <x v="234"/>
    <s v="33269-10023-CO"/>
    <s v="L-D-1"/>
    <n v="6"/>
    <x v="717"/>
    <s v="usoutherdenln@hao123.com"/>
    <x v="0"/>
    <x v="3"/>
    <s v="D"/>
    <x v="0"/>
    <n v="12.95"/>
    <n v="77.699999999999989"/>
    <x v="3"/>
    <x v="2"/>
    <x v="0"/>
  </r>
  <r>
    <s v="FUO-99821-974"/>
    <x v="175"/>
    <s v="31245-81098-PJ"/>
    <s v="E-M-1"/>
    <n v="3"/>
    <x v="718"/>
    <s v=""/>
    <x v="0"/>
    <x v="1"/>
    <s v="M"/>
    <x v="0"/>
    <n v="13.75"/>
    <n v="41.25"/>
    <x v="1"/>
    <x v="0"/>
    <x v="1"/>
  </r>
  <r>
    <s v="YVH-19865-819"/>
    <x v="582"/>
    <s v="08946-56610-IH"/>
    <s v="L-L-2.5"/>
    <n v="4"/>
    <x v="719"/>
    <s v="lburtenshawlp@shinystat.com"/>
    <x v="0"/>
    <x v="3"/>
    <s v="L"/>
    <x v="2"/>
    <n v="36.454999999999998"/>
    <n v="145.82"/>
    <x v="3"/>
    <x v="1"/>
    <x v="1"/>
  </r>
  <r>
    <s v="NNF-47422-501"/>
    <x v="583"/>
    <s v="20260-32948-EB"/>
    <s v="E-L-0.2"/>
    <n v="6"/>
    <x v="720"/>
    <s v="agregorattilq@vistaprint.com"/>
    <x v="1"/>
    <x v="1"/>
    <s v="L"/>
    <x v="3"/>
    <n v="4.4550000000000001"/>
    <n v="26.73"/>
    <x v="1"/>
    <x v="1"/>
    <x v="1"/>
  </r>
  <r>
    <s v="RJI-71409-490"/>
    <x v="548"/>
    <s v="31613-41626-KX"/>
    <s v="L-M-0.5"/>
    <n v="5"/>
    <x v="721"/>
    <s v="ccrosterlr@gov.uk"/>
    <x v="0"/>
    <x v="3"/>
    <s v="M"/>
    <x v="1"/>
    <n v="8.73"/>
    <n v="43.650000000000006"/>
    <x v="3"/>
    <x v="0"/>
    <x v="0"/>
  </r>
  <r>
    <s v="UZL-46108-213"/>
    <x v="584"/>
    <s v="75961-20170-RD"/>
    <s v="L-L-1"/>
    <n v="2"/>
    <x v="722"/>
    <s v="gwhiteheadls@hp.com"/>
    <x v="0"/>
    <x v="3"/>
    <s v="L"/>
    <x v="0"/>
    <n v="15.85"/>
    <n v="31.7"/>
    <x v="3"/>
    <x v="1"/>
    <x v="1"/>
  </r>
  <r>
    <s v="AOX-44467-109"/>
    <x v="64"/>
    <s v="72524-06410-KD"/>
    <s v="A-D-2.5"/>
    <n v="1"/>
    <x v="723"/>
    <s v="hjodrellelt@samsung.com"/>
    <x v="0"/>
    <x v="2"/>
    <s v="D"/>
    <x v="2"/>
    <n v="22.884999999999998"/>
    <n v="22.884999999999998"/>
    <x v="2"/>
    <x v="2"/>
    <x v="1"/>
  </r>
  <r>
    <s v="TZD-67261-174"/>
    <x v="585"/>
    <s v="01841-48191-NL"/>
    <s v="E-D-2.5"/>
    <n v="1"/>
    <x v="716"/>
    <s v="cjewsterlu@moonfruit.com"/>
    <x v="0"/>
    <x v="1"/>
    <s v="D"/>
    <x v="2"/>
    <n v="27.945"/>
    <n v="27.945"/>
    <x v="1"/>
    <x v="2"/>
    <x v="0"/>
  </r>
  <r>
    <s v="TBU-64277-625"/>
    <x v="32"/>
    <s v="98918-34330-GY"/>
    <s v="E-M-1"/>
    <n v="6"/>
    <x v="724"/>
    <s v=""/>
    <x v="0"/>
    <x v="1"/>
    <s v="M"/>
    <x v="0"/>
    <n v="13.75"/>
    <n v="82.5"/>
    <x v="1"/>
    <x v="0"/>
    <x v="0"/>
  </r>
  <r>
    <s v="TYP-85767-944"/>
    <x v="586"/>
    <s v="51497-50894-WU"/>
    <s v="R-M-2.5"/>
    <n v="2"/>
    <x v="725"/>
    <s v="knottramlw@odnoklassniki.ru"/>
    <x v="1"/>
    <x v="0"/>
    <s v="M"/>
    <x v="2"/>
    <n v="22.884999999999998"/>
    <n v="45.769999999999996"/>
    <x v="0"/>
    <x v="0"/>
    <x v="0"/>
  </r>
  <r>
    <s v="GTT-73214-334"/>
    <x v="535"/>
    <s v="98636-90072-YE"/>
    <s v="A-L-1"/>
    <n v="6"/>
    <x v="726"/>
    <s v="nbuneylx@jugem.jp"/>
    <x v="0"/>
    <x v="2"/>
    <s v="L"/>
    <x v="0"/>
    <n v="12.95"/>
    <n v="77.699999999999989"/>
    <x v="2"/>
    <x v="1"/>
    <x v="1"/>
  </r>
  <r>
    <s v="WAI-89905-069"/>
    <x v="587"/>
    <s v="47011-57815-HJ"/>
    <s v="A-L-0.5"/>
    <n v="3"/>
    <x v="727"/>
    <s v="smcshealy@photobucket.com"/>
    <x v="0"/>
    <x v="2"/>
    <s v="L"/>
    <x v="1"/>
    <n v="7.77"/>
    <n v="23.31"/>
    <x v="2"/>
    <x v="1"/>
    <x v="1"/>
  </r>
  <r>
    <s v="OJL-96844-459"/>
    <x v="393"/>
    <s v="61253-98356-VD"/>
    <s v="L-L-0.2"/>
    <n v="5"/>
    <x v="728"/>
    <s v="khuddartlz@about.com"/>
    <x v="0"/>
    <x v="3"/>
    <s v="L"/>
    <x v="3"/>
    <n v="4.7549999999999999"/>
    <n v="23.774999999999999"/>
    <x v="3"/>
    <x v="1"/>
    <x v="0"/>
  </r>
  <r>
    <s v="VGI-33205-360"/>
    <x v="588"/>
    <s v="96762-10814-DA"/>
    <s v="L-M-0.5"/>
    <n v="6"/>
    <x v="729"/>
    <s v="jgippesm0@cloudflare.com"/>
    <x v="2"/>
    <x v="3"/>
    <s v="M"/>
    <x v="1"/>
    <n v="8.73"/>
    <n v="52.38"/>
    <x v="3"/>
    <x v="0"/>
    <x v="0"/>
  </r>
  <r>
    <s v="PCA-14081-576"/>
    <x v="15"/>
    <s v="63112-10870-LC"/>
    <s v="R-L-0.2"/>
    <n v="5"/>
    <x v="730"/>
    <s v="lwhittleseem1@e-recht24.de"/>
    <x v="0"/>
    <x v="0"/>
    <s v="L"/>
    <x v="3"/>
    <n v="3.5849999999999995"/>
    <n v="17.924999999999997"/>
    <x v="0"/>
    <x v="1"/>
    <x v="1"/>
  </r>
  <r>
    <s v="SCS-67069-962"/>
    <x v="507"/>
    <s v="21403-49423-PD"/>
    <s v="A-L-2.5"/>
    <n v="5"/>
    <x v="731"/>
    <s v="gtrengrovem2@elpais.com"/>
    <x v="0"/>
    <x v="2"/>
    <s v="L"/>
    <x v="2"/>
    <n v="29.784999999999997"/>
    <n v="148.92499999999998"/>
    <x v="2"/>
    <x v="1"/>
    <x v="1"/>
  </r>
  <r>
    <s v="BDM-03174-485"/>
    <x v="533"/>
    <s v="29581-13303-VB"/>
    <s v="R-L-0.5"/>
    <n v="4"/>
    <x v="732"/>
    <s v="wcalderom3@stumbleupon.com"/>
    <x v="0"/>
    <x v="0"/>
    <s v="L"/>
    <x v="1"/>
    <n v="7.169999999999999"/>
    <n v="28.679999999999996"/>
    <x v="0"/>
    <x v="1"/>
    <x v="1"/>
  </r>
  <r>
    <s v="UJV-32333-364"/>
    <x v="589"/>
    <s v="86110-83695-YS"/>
    <s v="L-L-0.5"/>
    <n v="1"/>
    <x v="733"/>
    <s v=""/>
    <x v="0"/>
    <x v="3"/>
    <s v="L"/>
    <x v="1"/>
    <n v="9.51"/>
    <n v="9.51"/>
    <x v="3"/>
    <x v="1"/>
    <x v="1"/>
  </r>
  <r>
    <s v="FLI-11493-954"/>
    <x v="590"/>
    <s v="80454-42225-FT"/>
    <s v="A-L-0.5"/>
    <n v="4"/>
    <x v="734"/>
    <s v="jkennicottm5@yahoo.co.jp"/>
    <x v="0"/>
    <x v="2"/>
    <s v="L"/>
    <x v="1"/>
    <n v="7.77"/>
    <n v="31.08"/>
    <x v="2"/>
    <x v="1"/>
    <x v="1"/>
  </r>
  <r>
    <s v="IWL-13117-537"/>
    <x v="457"/>
    <s v="29129-60664-KO"/>
    <s v="R-D-0.2"/>
    <n v="3"/>
    <x v="735"/>
    <s v="gruggenm6@nymag.com"/>
    <x v="0"/>
    <x v="0"/>
    <s v="D"/>
    <x v="3"/>
    <n v="2.6849999999999996"/>
    <n v="8.0549999999999997"/>
    <x v="0"/>
    <x v="2"/>
    <x v="0"/>
  </r>
  <r>
    <s v="OAM-76916-748"/>
    <x v="591"/>
    <s v="63025-62939-AN"/>
    <s v="E-D-1"/>
    <n v="3"/>
    <x v="736"/>
    <s v=""/>
    <x v="0"/>
    <x v="1"/>
    <s v="D"/>
    <x v="0"/>
    <n v="12.15"/>
    <n v="36.450000000000003"/>
    <x v="1"/>
    <x v="2"/>
    <x v="0"/>
  </r>
  <r>
    <s v="UMB-11223-710"/>
    <x v="592"/>
    <s v="49012-12987-QT"/>
    <s v="R-D-0.2"/>
    <n v="6"/>
    <x v="737"/>
    <s v="mfrightm8@harvard.edu"/>
    <x v="1"/>
    <x v="0"/>
    <s v="D"/>
    <x v="3"/>
    <n v="2.6849999999999996"/>
    <n v="16.11"/>
    <x v="0"/>
    <x v="2"/>
    <x v="1"/>
  </r>
  <r>
    <s v="LXR-09892-726"/>
    <x v="402"/>
    <s v="50924-94200-SQ"/>
    <s v="R-D-2.5"/>
    <n v="2"/>
    <x v="738"/>
    <s v="btartem9@aol.com"/>
    <x v="0"/>
    <x v="0"/>
    <s v="D"/>
    <x v="2"/>
    <n v="20.584999999999997"/>
    <n v="41.169999999999995"/>
    <x v="0"/>
    <x v="2"/>
    <x v="0"/>
  </r>
  <r>
    <s v="QXX-89943-393"/>
    <x v="593"/>
    <s v="15673-18812-IU"/>
    <s v="R-D-0.2"/>
    <n v="4"/>
    <x v="739"/>
    <s v="ckrzysztofiakma@skyrock.com"/>
    <x v="0"/>
    <x v="0"/>
    <s v="D"/>
    <x v="3"/>
    <n v="2.6849999999999996"/>
    <n v="10.739999999999998"/>
    <x v="0"/>
    <x v="2"/>
    <x v="1"/>
  </r>
  <r>
    <s v="WVS-57822-366"/>
    <x v="594"/>
    <s v="52151-75971-YY"/>
    <s v="E-M-2.5"/>
    <n v="4"/>
    <x v="740"/>
    <s v="dpenquetmb@diigo.com"/>
    <x v="0"/>
    <x v="1"/>
    <s v="M"/>
    <x v="2"/>
    <n v="31.624999999999996"/>
    <n v="126.49999999999999"/>
    <x v="1"/>
    <x v="0"/>
    <x v="1"/>
  </r>
  <r>
    <s v="CLJ-23403-689"/>
    <x v="77"/>
    <s v="19413-02045-CG"/>
    <s v="R-L-1"/>
    <n v="2"/>
    <x v="741"/>
    <s v=""/>
    <x v="2"/>
    <x v="0"/>
    <s v="L"/>
    <x v="0"/>
    <n v="11.95"/>
    <n v="23.9"/>
    <x v="0"/>
    <x v="1"/>
    <x v="1"/>
  </r>
  <r>
    <s v="XNU-83276-288"/>
    <x v="595"/>
    <s v="98185-92775-KT"/>
    <s v="R-M-0.5"/>
    <n v="1"/>
    <x v="742"/>
    <s v=""/>
    <x v="0"/>
    <x v="0"/>
    <s v="M"/>
    <x v="1"/>
    <n v="5.97"/>
    <n v="5.97"/>
    <x v="0"/>
    <x v="0"/>
    <x v="1"/>
  </r>
  <r>
    <s v="YOG-94666-679"/>
    <x v="596"/>
    <s v="86991-53901-AT"/>
    <s v="L-D-0.2"/>
    <n v="2"/>
    <x v="743"/>
    <s v=""/>
    <x v="2"/>
    <x v="3"/>
    <s v="D"/>
    <x v="3"/>
    <n v="3.8849999999999998"/>
    <n v="7.77"/>
    <x v="3"/>
    <x v="2"/>
    <x v="0"/>
  </r>
  <r>
    <s v="KHG-33953-115"/>
    <x v="514"/>
    <s v="78226-97287-JI"/>
    <s v="L-D-0.5"/>
    <n v="3"/>
    <x v="744"/>
    <s v="kferrettimf@huffingtonpost.com"/>
    <x v="1"/>
    <x v="3"/>
    <s v="D"/>
    <x v="1"/>
    <n v="7.77"/>
    <n v="23.31"/>
    <x v="3"/>
    <x v="2"/>
    <x v="1"/>
  </r>
  <r>
    <s v="MHD-95615-696"/>
    <x v="54"/>
    <s v="27930-59250-JT"/>
    <s v="R-L-2.5"/>
    <n v="5"/>
    <x v="745"/>
    <s v=""/>
    <x v="0"/>
    <x v="0"/>
    <s v="L"/>
    <x v="2"/>
    <n v="27.484999999999996"/>
    <n v="137.42499999999998"/>
    <x v="0"/>
    <x v="1"/>
    <x v="1"/>
  </r>
  <r>
    <s v="HBH-64794-080"/>
    <x v="597"/>
    <s v="40560-18556-YE"/>
    <s v="R-D-0.2"/>
    <n v="3"/>
    <x v="746"/>
    <s v=""/>
    <x v="0"/>
    <x v="0"/>
    <s v="D"/>
    <x v="3"/>
    <n v="2.6849999999999996"/>
    <n v="8.0549999999999997"/>
    <x v="0"/>
    <x v="2"/>
    <x v="0"/>
  </r>
  <r>
    <s v="CNJ-56058-223"/>
    <x v="105"/>
    <s v="40780-22081-LX"/>
    <s v="L-L-0.5"/>
    <n v="3"/>
    <x v="747"/>
    <s v="abalsdonemi@toplist.cz"/>
    <x v="0"/>
    <x v="3"/>
    <s v="L"/>
    <x v="1"/>
    <n v="9.51"/>
    <n v="28.53"/>
    <x v="3"/>
    <x v="1"/>
    <x v="1"/>
  </r>
  <r>
    <s v="KHO-27106-786"/>
    <x v="210"/>
    <s v="01603-43789-TN"/>
    <s v="A-M-1"/>
    <n v="6"/>
    <x v="748"/>
    <s v="bromeramj@list-manage.com"/>
    <x v="1"/>
    <x v="2"/>
    <s v="M"/>
    <x v="0"/>
    <n v="11.25"/>
    <n v="67.5"/>
    <x v="2"/>
    <x v="0"/>
    <x v="0"/>
  </r>
  <r>
    <s v="KHO-27106-786"/>
    <x v="210"/>
    <s v="01603-43789-TN"/>
    <s v="L-D-2.5"/>
    <n v="6"/>
    <x v="748"/>
    <s v="bromeramj@list-manage.com"/>
    <x v="1"/>
    <x v="3"/>
    <s v="D"/>
    <x v="2"/>
    <n v="29.784999999999997"/>
    <n v="178.70999999999998"/>
    <x v="3"/>
    <x v="2"/>
    <x v="0"/>
  </r>
  <r>
    <s v="YAC-50329-982"/>
    <x v="598"/>
    <s v="75419-92838-TI"/>
    <s v="E-M-2.5"/>
    <n v="1"/>
    <x v="749"/>
    <s v="cbrydeml@tuttocitta.it"/>
    <x v="0"/>
    <x v="1"/>
    <s v="M"/>
    <x v="2"/>
    <n v="31.624999999999996"/>
    <n v="31.624999999999996"/>
    <x v="1"/>
    <x v="0"/>
    <x v="0"/>
  </r>
  <r>
    <s v="VVL-95291-039"/>
    <x v="360"/>
    <s v="96516-97464-MF"/>
    <s v="E-L-0.2"/>
    <n v="2"/>
    <x v="750"/>
    <s v="senefermm@blog.com"/>
    <x v="0"/>
    <x v="1"/>
    <s v="L"/>
    <x v="3"/>
    <n v="4.4550000000000001"/>
    <n v="8.91"/>
    <x v="1"/>
    <x v="1"/>
    <x v="1"/>
  </r>
  <r>
    <s v="VUT-20974-364"/>
    <x v="62"/>
    <s v="90285-56295-PO"/>
    <s v="R-M-0.5"/>
    <n v="6"/>
    <x v="751"/>
    <s v="lhaggerstonemn@independent.co.uk"/>
    <x v="0"/>
    <x v="0"/>
    <s v="M"/>
    <x v="1"/>
    <n v="5.97"/>
    <n v="35.82"/>
    <x v="0"/>
    <x v="0"/>
    <x v="1"/>
  </r>
  <r>
    <s v="SFC-34054-213"/>
    <x v="599"/>
    <s v="08100-71102-HQ"/>
    <s v="L-L-0.5"/>
    <n v="4"/>
    <x v="752"/>
    <s v="mgundrymo@omniture.com"/>
    <x v="1"/>
    <x v="3"/>
    <s v="L"/>
    <x v="1"/>
    <n v="9.51"/>
    <n v="38.04"/>
    <x v="3"/>
    <x v="1"/>
    <x v="1"/>
  </r>
  <r>
    <s v="UDS-04807-593"/>
    <x v="600"/>
    <s v="84074-28110-OV"/>
    <s v="L-D-0.5"/>
    <n v="2"/>
    <x v="753"/>
    <s v="bwellanmp@cafepress.com"/>
    <x v="0"/>
    <x v="3"/>
    <s v="D"/>
    <x v="1"/>
    <n v="7.77"/>
    <n v="15.54"/>
    <x v="3"/>
    <x v="2"/>
    <x v="1"/>
  </r>
  <r>
    <s v="FWE-98471-488"/>
    <x v="601"/>
    <s v="27930-59250-JT"/>
    <s v="L-L-1"/>
    <n v="5"/>
    <x v="745"/>
    <s v=""/>
    <x v="0"/>
    <x v="3"/>
    <s v="L"/>
    <x v="0"/>
    <n v="15.85"/>
    <n v="79.25"/>
    <x v="3"/>
    <x v="1"/>
    <x v="1"/>
  </r>
  <r>
    <s v="RAU-17060-674"/>
    <x v="602"/>
    <s v="12747-63766-EU"/>
    <s v="L-L-0.2"/>
    <n v="1"/>
    <x v="754"/>
    <s v="catchesonmr@xinhuanet.com"/>
    <x v="0"/>
    <x v="3"/>
    <s v="L"/>
    <x v="3"/>
    <n v="4.7549999999999999"/>
    <n v="4.7549999999999999"/>
    <x v="3"/>
    <x v="1"/>
    <x v="0"/>
  </r>
  <r>
    <s v="AOL-13866-711"/>
    <x v="603"/>
    <s v="83490-88357-LJ"/>
    <s v="E-M-1"/>
    <n v="4"/>
    <x v="755"/>
    <s v="estentonms@google.it"/>
    <x v="0"/>
    <x v="1"/>
    <s v="M"/>
    <x v="0"/>
    <n v="13.75"/>
    <n v="55"/>
    <x v="1"/>
    <x v="0"/>
    <x v="0"/>
  </r>
  <r>
    <s v="NOA-79645-377"/>
    <x v="604"/>
    <s v="53729-30320-XZ"/>
    <s v="R-D-0.5"/>
    <n v="5"/>
    <x v="756"/>
    <s v="etrippmt@wp.com"/>
    <x v="0"/>
    <x v="0"/>
    <s v="D"/>
    <x v="1"/>
    <n v="5.3699999999999992"/>
    <n v="26.849999999999994"/>
    <x v="0"/>
    <x v="2"/>
    <x v="1"/>
  </r>
  <r>
    <s v="KMS-49214-806"/>
    <x v="605"/>
    <s v="50384-52703-LA"/>
    <s v="E-L-2.5"/>
    <n v="4"/>
    <x v="757"/>
    <s v="lmacmanusmu@imdb.com"/>
    <x v="0"/>
    <x v="1"/>
    <s v="L"/>
    <x v="2"/>
    <n v="34.154999999999994"/>
    <n v="136.61999999999998"/>
    <x v="1"/>
    <x v="1"/>
    <x v="1"/>
  </r>
  <r>
    <s v="ABK-08091-531"/>
    <x v="606"/>
    <s v="53864-36201-FG"/>
    <s v="L-L-1"/>
    <n v="3"/>
    <x v="758"/>
    <s v="tbenediktovichmv@ebay.com"/>
    <x v="0"/>
    <x v="3"/>
    <s v="L"/>
    <x v="0"/>
    <n v="15.85"/>
    <n v="47.55"/>
    <x v="3"/>
    <x v="1"/>
    <x v="0"/>
  </r>
  <r>
    <s v="GPT-67705-953"/>
    <x v="446"/>
    <s v="70631-33225-MZ"/>
    <s v="A-M-0.2"/>
    <n v="5"/>
    <x v="759"/>
    <s v="cbournermw@chronoengine.com"/>
    <x v="0"/>
    <x v="2"/>
    <s v="M"/>
    <x v="3"/>
    <n v="3.375"/>
    <n v="16.875"/>
    <x v="2"/>
    <x v="0"/>
    <x v="0"/>
  </r>
  <r>
    <s v="JNA-21450-177"/>
    <x v="18"/>
    <s v="54798-14109-HC"/>
    <s v="A-D-1"/>
    <n v="3"/>
    <x v="760"/>
    <s v="oskermen3@hatena.ne.jp"/>
    <x v="0"/>
    <x v="2"/>
    <s v="D"/>
    <x v="0"/>
    <n v="9.9499999999999993"/>
    <n v="29.849999999999998"/>
    <x v="2"/>
    <x v="2"/>
    <x v="0"/>
  </r>
  <r>
    <s v="MPQ-23421-608"/>
    <x v="180"/>
    <s v="08023-52962-ET"/>
    <s v="E-M-0.5"/>
    <n v="5"/>
    <x v="761"/>
    <s v="kheddanmy@icq.com"/>
    <x v="0"/>
    <x v="1"/>
    <s v="M"/>
    <x v="1"/>
    <n v="8.25"/>
    <n v="41.25"/>
    <x v="1"/>
    <x v="0"/>
    <x v="0"/>
  </r>
  <r>
    <s v="NLI-63891-565"/>
    <x v="580"/>
    <s v="41899-00283-VK"/>
    <s v="E-M-0.2"/>
    <n v="5"/>
    <x v="762"/>
    <s v="ichartersmz@abc.net.au"/>
    <x v="0"/>
    <x v="1"/>
    <s v="M"/>
    <x v="3"/>
    <n v="4.125"/>
    <n v="20.625"/>
    <x v="1"/>
    <x v="0"/>
    <x v="1"/>
  </r>
  <r>
    <s v="HHF-36647-854"/>
    <x v="453"/>
    <s v="39011-18412-GR"/>
    <s v="A-D-2.5"/>
    <n v="6"/>
    <x v="763"/>
    <s v="aroubertn0@tmall.com"/>
    <x v="0"/>
    <x v="2"/>
    <s v="D"/>
    <x v="2"/>
    <n v="22.884999999999998"/>
    <n v="137.31"/>
    <x v="2"/>
    <x v="2"/>
    <x v="0"/>
  </r>
  <r>
    <s v="SBN-16537-046"/>
    <x v="259"/>
    <s v="60255-12579-PZ"/>
    <s v="A-D-0.2"/>
    <n v="1"/>
    <x v="764"/>
    <s v="hmairsn1@so-net.ne.jp"/>
    <x v="0"/>
    <x v="2"/>
    <s v="D"/>
    <x v="3"/>
    <n v="2.9849999999999999"/>
    <n v="2.9849999999999999"/>
    <x v="2"/>
    <x v="2"/>
    <x v="1"/>
  </r>
  <r>
    <s v="XZD-44484-632"/>
    <x v="607"/>
    <s v="80541-38332-BP"/>
    <s v="E-M-1"/>
    <n v="2"/>
    <x v="765"/>
    <s v="hrainforthn2@blog.com"/>
    <x v="0"/>
    <x v="1"/>
    <s v="M"/>
    <x v="0"/>
    <n v="13.75"/>
    <n v="27.5"/>
    <x v="1"/>
    <x v="0"/>
    <x v="1"/>
  </r>
  <r>
    <s v="XZD-44484-632"/>
    <x v="607"/>
    <s v="80541-38332-BP"/>
    <s v="A-D-0.2"/>
    <n v="2"/>
    <x v="765"/>
    <s v="hrainforthn2@blog.com"/>
    <x v="0"/>
    <x v="2"/>
    <s v="D"/>
    <x v="3"/>
    <n v="2.9849999999999999"/>
    <n v="5.97"/>
    <x v="2"/>
    <x v="2"/>
    <x v="1"/>
  </r>
  <r>
    <s v="IKQ-39946-768"/>
    <x v="385"/>
    <s v="72778-50968-UQ"/>
    <s v="R-M-1"/>
    <n v="6"/>
    <x v="766"/>
    <s v="ijespern4@theglobeandmail.com"/>
    <x v="0"/>
    <x v="0"/>
    <s v="M"/>
    <x v="0"/>
    <n v="9.9499999999999993"/>
    <n v="59.699999999999996"/>
    <x v="0"/>
    <x v="0"/>
    <x v="1"/>
  </r>
  <r>
    <s v="KMB-95211-174"/>
    <x v="608"/>
    <s v="23941-30203-MO"/>
    <s v="R-D-2.5"/>
    <n v="4"/>
    <x v="767"/>
    <s v="ldwerryhousen5@gravatar.com"/>
    <x v="0"/>
    <x v="0"/>
    <s v="D"/>
    <x v="2"/>
    <n v="20.584999999999997"/>
    <n v="82.339999999999989"/>
    <x v="0"/>
    <x v="2"/>
    <x v="0"/>
  </r>
  <r>
    <s v="QWY-99467-368"/>
    <x v="609"/>
    <s v="96434-50068-DZ"/>
    <s v="A-D-2.5"/>
    <n v="1"/>
    <x v="768"/>
    <s v="nbroomern6@examiner.com"/>
    <x v="0"/>
    <x v="2"/>
    <s v="D"/>
    <x v="2"/>
    <n v="22.884999999999998"/>
    <n v="22.884999999999998"/>
    <x v="2"/>
    <x v="2"/>
    <x v="1"/>
  </r>
  <r>
    <s v="SRG-76791-614"/>
    <x v="147"/>
    <s v="11729-74102-XB"/>
    <s v="E-L-0.5"/>
    <n v="1"/>
    <x v="769"/>
    <s v="kthoumassonn7@bloglovin.com"/>
    <x v="0"/>
    <x v="1"/>
    <s v="L"/>
    <x v="1"/>
    <n v="8.91"/>
    <n v="8.91"/>
    <x v="1"/>
    <x v="1"/>
    <x v="0"/>
  </r>
  <r>
    <s v="VSN-94485-621"/>
    <x v="172"/>
    <s v="88116-12604-TE"/>
    <s v="A-D-0.2"/>
    <n v="4"/>
    <x v="770"/>
    <s v="fhabberghamn8@discovery.com"/>
    <x v="0"/>
    <x v="2"/>
    <s v="D"/>
    <x v="3"/>
    <n v="2.9849999999999999"/>
    <n v="11.94"/>
    <x v="2"/>
    <x v="2"/>
    <x v="1"/>
  </r>
  <r>
    <s v="UFZ-24348-219"/>
    <x v="610"/>
    <s v="27930-59250-JT"/>
    <s v="L-M-2.5"/>
    <n v="3"/>
    <x v="745"/>
    <s v=""/>
    <x v="0"/>
    <x v="3"/>
    <s v="M"/>
    <x v="2"/>
    <n v="33.464999999999996"/>
    <n v="100.39499999999998"/>
    <x v="3"/>
    <x v="0"/>
    <x v="1"/>
  </r>
  <r>
    <s v="UKS-93055-397"/>
    <x v="611"/>
    <s v="13082-41034-PD"/>
    <s v="A-D-2.5"/>
    <n v="5"/>
    <x v="771"/>
    <s v="ravrashinna@tamu.edu"/>
    <x v="0"/>
    <x v="2"/>
    <s v="D"/>
    <x v="2"/>
    <n v="22.884999999999998"/>
    <n v="114.42499999999998"/>
    <x v="2"/>
    <x v="2"/>
    <x v="1"/>
  </r>
  <r>
    <s v="AVH-56062-335"/>
    <x v="612"/>
    <s v="18082-74419-QH"/>
    <s v="E-M-0.5"/>
    <n v="5"/>
    <x v="772"/>
    <s v="mdoidgenb@etsy.com"/>
    <x v="0"/>
    <x v="1"/>
    <s v="M"/>
    <x v="1"/>
    <n v="8.25"/>
    <n v="41.25"/>
    <x v="1"/>
    <x v="0"/>
    <x v="1"/>
  </r>
  <r>
    <s v="HGE-19842-613"/>
    <x v="613"/>
    <s v="49401-45041-ZU"/>
    <s v="R-L-0.5"/>
    <n v="4"/>
    <x v="773"/>
    <s v="jedinboronc@reverbnation.com"/>
    <x v="0"/>
    <x v="0"/>
    <s v="L"/>
    <x v="1"/>
    <n v="7.169999999999999"/>
    <n v="28.679999999999996"/>
    <x v="0"/>
    <x v="1"/>
    <x v="0"/>
  </r>
  <r>
    <s v="WBA-85905-175"/>
    <x v="611"/>
    <s v="41252-45992-VS"/>
    <s v="L-M-0.2"/>
    <n v="1"/>
    <x v="774"/>
    <s v="ttewelsonnd@cdbaby.com"/>
    <x v="0"/>
    <x v="3"/>
    <s v="M"/>
    <x v="3"/>
    <n v="4.3650000000000002"/>
    <n v="4.3650000000000002"/>
    <x v="3"/>
    <x v="0"/>
    <x v="1"/>
  </r>
  <r>
    <s v="DZI-35365-596"/>
    <x v="493"/>
    <s v="54798-14109-HC"/>
    <s v="E-M-0.2"/>
    <n v="2"/>
    <x v="760"/>
    <s v="oskermen3@hatena.ne.jp"/>
    <x v="0"/>
    <x v="1"/>
    <s v="M"/>
    <x v="3"/>
    <n v="4.125"/>
    <n v="8.25"/>
    <x v="1"/>
    <x v="0"/>
    <x v="0"/>
  </r>
  <r>
    <s v="XIR-88982-743"/>
    <x v="614"/>
    <s v="00852-54571-WP"/>
    <s v="E-M-0.2"/>
    <n v="2"/>
    <x v="775"/>
    <s v="ddrewittnf@mapquest.com"/>
    <x v="0"/>
    <x v="1"/>
    <s v="M"/>
    <x v="3"/>
    <n v="4.125"/>
    <n v="8.25"/>
    <x v="1"/>
    <x v="0"/>
    <x v="0"/>
  </r>
  <r>
    <s v="VUC-72395-865"/>
    <x v="151"/>
    <s v="13321-57602-GK"/>
    <s v="A-D-0.5"/>
    <n v="6"/>
    <x v="776"/>
    <s v="agladhillng@stanford.edu"/>
    <x v="0"/>
    <x v="2"/>
    <s v="D"/>
    <x v="1"/>
    <n v="5.97"/>
    <n v="35.82"/>
    <x v="2"/>
    <x v="2"/>
    <x v="0"/>
  </r>
  <r>
    <s v="BQJ-44755-910"/>
    <x v="489"/>
    <s v="75006-89922-VW"/>
    <s v="E-D-2.5"/>
    <n v="6"/>
    <x v="777"/>
    <s v="mlorineznh@whitehouse.gov"/>
    <x v="0"/>
    <x v="1"/>
    <s v="D"/>
    <x v="2"/>
    <n v="27.945"/>
    <n v="167.67000000000002"/>
    <x v="1"/>
    <x v="2"/>
    <x v="1"/>
  </r>
  <r>
    <s v="JKC-64636-831"/>
    <x v="615"/>
    <s v="52098-80103-FD"/>
    <s v="A-M-2.5"/>
    <n v="2"/>
    <x v="778"/>
    <s v=""/>
    <x v="0"/>
    <x v="2"/>
    <s v="M"/>
    <x v="2"/>
    <n v="25.874999999999996"/>
    <n v="51.749999999999993"/>
    <x v="2"/>
    <x v="0"/>
    <x v="0"/>
  </r>
  <r>
    <s v="ZKI-78561-066"/>
    <x v="616"/>
    <s v="60121-12432-VU"/>
    <s v="A-D-0.2"/>
    <n v="3"/>
    <x v="779"/>
    <s v="mvannj@wikipedia.org"/>
    <x v="0"/>
    <x v="2"/>
    <s v="D"/>
    <x v="3"/>
    <n v="2.9849999999999999"/>
    <n v="8.9550000000000001"/>
    <x v="2"/>
    <x v="2"/>
    <x v="0"/>
  </r>
  <r>
    <s v="IMP-12563-728"/>
    <x v="578"/>
    <s v="68346-14810-UA"/>
    <s v="E-L-0.5"/>
    <n v="6"/>
    <x v="780"/>
    <s v=""/>
    <x v="0"/>
    <x v="1"/>
    <s v="L"/>
    <x v="1"/>
    <n v="8.91"/>
    <n v="53.46"/>
    <x v="1"/>
    <x v="1"/>
    <x v="1"/>
  </r>
  <r>
    <s v="MZL-81126-390"/>
    <x v="617"/>
    <s v="48464-99723-HK"/>
    <s v="A-L-0.2"/>
    <n v="6"/>
    <x v="781"/>
    <s v="jethelstonnl@creativecommons.org"/>
    <x v="0"/>
    <x v="2"/>
    <s v="L"/>
    <x v="3"/>
    <n v="3.8849999999999998"/>
    <n v="23.31"/>
    <x v="2"/>
    <x v="1"/>
    <x v="0"/>
  </r>
  <r>
    <s v="MZL-81126-390"/>
    <x v="617"/>
    <s v="48464-99723-HK"/>
    <s v="A-M-0.2"/>
    <n v="2"/>
    <x v="781"/>
    <s v="jethelstonnl@creativecommons.org"/>
    <x v="0"/>
    <x v="2"/>
    <s v="M"/>
    <x v="3"/>
    <n v="3.375"/>
    <n v="6.75"/>
    <x v="2"/>
    <x v="0"/>
    <x v="0"/>
  </r>
  <r>
    <s v="TVF-57766-608"/>
    <x v="155"/>
    <s v="88420-46464-XE"/>
    <s v="L-D-0.5"/>
    <n v="1"/>
    <x v="782"/>
    <s v="peberznn@woothemes.com"/>
    <x v="0"/>
    <x v="3"/>
    <s v="D"/>
    <x v="1"/>
    <n v="7.77"/>
    <n v="7.77"/>
    <x v="3"/>
    <x v="2"/>
    <x v="0"/>
  </r>
  <r>
    <s v="RUX-37995-892"/>
    <x v="461"/>
    <s v="37762-09530-MP"/>
    <s v="L-D-2.5"/>
    <n v="4"/>
    <x v="783"/>
    <s v="bgaishno@altervista.org"/>
    <x v="0"/>
    <x v="3"/>
    <s v="D"/>
    <x v="2"/>
    <n v="29.784999999999997"/>
    <n v="119.13999999999999"/>
    <x v="3"/>
    <x v="2"/>
    <x v="0"/>
  </r>
  <r>
    <s v="AVK-76526-953"/>
    <x v="87"/>
    <s v="47268-50127-XY"/>
    <s v="A-D-1"/>
    <n v="2"/>
    <x v="784"/>
    <s v="ldantonnp@miitbeian.gov.cn"/>
    <x v="0"/>
    <x v="2"/>
    <s v="D"/>
    <x v="0"/>
    <n v="9.9499999999999993"/>
    <n v="19.899999999999999"/>
    <x v="2"/>
    <x v="2"/>
    <x v="1"/>
  </r>
  <r>
    <s v="RIU-02231-623"/>
    <x v="618"/>
    <s v="25544-84179-QC"/>
    <s v="R-L-0.5"/>
    <n v="5"/>
    <x v="785"/>
    <s v="smorrallnq@answers.com"/>
    <x v="0"/>
    <x v="0"/>
    <s v="L"/>
    <x v="1"/>
    <n v="7.169999999999999"/>
    <n v="35.849999999999994"/>
    <x v="0"/>
    <x v="1"/>
    <x v="0"/>
  </r>
  <r>
    <s v="WFK-99317-827"/>
    <x v="619"/>
    <s v="32058-76765-ZL"/>
    <s v="L-D-2.5"/>
    <n v="3"/>
    <x v="786"/>
    <s v="dcrownshawnr@photobucket.com"/>
    <x v="0"/>
    <x v="3"/>
    <s v="D"/>
    <x v="2"/>
    <n v="29.784999999999997"/>
    <n v="89.35499999999999"/>
    <x v="3"/>
    <x v="2"/>
    <x v="1"/>
  </r>
  <r>
    <s v="SFD-00372-284"/>
    <x v="440"/>
    <s v="54798-14109-HC"/>
    <s v="L-M-0.2"/>
    <n v="2"/>
    <x v="760"/>
    <s v="oskermen3@hatena.ne.jp"/>
    <x v="0"/>
    <x v="3"/>
    <s v="M"/>
    <x v="3"/>
    <n v="4.3650000000000002"/>
    <n v="8.73"/>
    <x v="3"/>
    <x v="0"/>
    <x v="0"/>
  </r>
  <r>
    <s v="SXC-62166-515"/>
    <x v="489"/>
    <s v="69171-65646-UC"/>
    <s v="R-L-2.5"/>
    <n v="5"/>
    <x v="787"/>
    <s v="jreddochnt@sun.com"/>
    <x v="0"/>
    <x v="0"/>
    <s v="L"/>
    <x v="2"/>
    <n v="27.484999999999996"/>
    <n v="137.42499999999998"/>
    <x v="0"/>
    <x v="1"/>
    <x v="1"/>
  </r>
  <r>
    <s v="YIE-87008-621"/>
    <x v="620"/>
    <s v="22503-52799-MI"/>
    <s v="L-M-0.5"/>
    <n v="4"/>
    <x v="788"/>
    <s v="stitleynu@whitehouse.gov"/>
    <x v="0"/>
    <x v="3"/>
    <s v="M"/>
    <x v="1"/>
    <n v="8.73"/>
    <n v="34.92"/>
    <x v="3"/>
    <x v="0"/>
    <x v="1"/>
  </r>
  <r>
    <s v="HRM-94548-288"/>
    <x v="621"/>
    <s v="08934-65581-ZI"/>
    <s v="A-L-2.5"/>
    <n v="6"/>
    <x v="789"/>
    <s v="rsimaonv@simplemachines.org"/>
    <x v="0"/>
    <x v="2"/>
    <s v="L"/>
    <x v="2"/>
    <n v="29.784999999999997"/>
    <n v="178.70999999999998"/>
    <x v="2"/>
    <x v="1"/>
    <x v="1"/>
  </r>
  <r>
    <s v="UJG-34731-295"/>
    <x v="374"/>
    <s v="15764-22559-ZT"/>
    <s v="A-M-2.5"/>
    <n v="1"/>
    <x v="790"/>
    <s v=""/>
    <x v="0"/>
    <x v="2"/>
    <s v="M"/>
    <x v="2"/>
    <n v="25.874999999999996"/>
    <n v="25.874999999999996"/>
    <x v="2"/>
    <x v="0"/>
    <x v="1"/>
  </r>
  <r>
    <s v="TWD-70988-853"/>
    <x v="345"/>
    <s v="87519-68847-ZG"/>
    <s v="L-D-1"/>
    <n v="6"/>
    <x v="791"/>
    <s v="nchisholmnx@example.com"/>
    <x v="0"/>
    <x v="3"/>
    <s v="D"/>
    <x v="0"/>
    <n v="12.95"/>
    <n v="77.699999999999989"/>
    <x v="3"/>
    <x v="2"/>
    <x v="0"/>
  </r>
  <r>
    <s v="CIX-22904-641"/>
    <x v="622"/>
    <s v="78012-56878-UB"/>
    <s v="R-M-1"/>
    <n v="1"/>
    <x v="792"/>
    <s v="goatsny@live.com"/>
    <x v="0"/>
    <x v="0"/>
    <s v="M"/>
    <x v="0"/>
    <n v="9.9499999999999993"/>
    <n v="9.9499999999999993"/>
    <x v="0"/>
    <x v="0"/>
    <x v="0"/>
  </r>
  <r>
    <s v="DLV-65840-759"/>
    <x v="623"/>
    <s v="77192-72145-RG"/>
    <s v="L-M-1"/>
    <n v="2"/>
    <x v="793"/>
    <s v="mbirkinnz@java.com"/>
    <x v="0"/>
    <x v="3"/>
    <s v="M"/>
    <x v="0"/>
    <n v="14.55"/>
    <n v="29.1"/>
    <x v="3"/>
    <x v="0"/>
    <x v="0"/>
  </r>
  <r>
    <s v="RXN-55491-201"/>
    <x v="354"/>
    <s v="86071-79238-CX"/>
    <s v="R-L-0.2"/>
    <n v="6"/>
    <x v="794"/>
    <s v="rpysono0@constantcontact.com"/>
    <x v="1"/>
    <x v="0"/>
    <s v="L"/>
    <x v="3"/>
    <n v="3.5849999999999995"/>
    <n v="21.509999999999998"/>
    <x v="0"/>
    <x v="1"/>
    <x v="1"/>
  </r>
  <r>
    <s v="UHK-63283-868"/>
    <x v="624"/>
    <s v="16809-16936-WF"/>
    <s v="A-M-0.5"/>
    <n v="1"/>
    <x v="795"/>
    <s v="mmacconnechieo9@reuters.com"/>
    <x v="0"/>
    <x v="2"/>
    <s v="M"/>
    <x v="1"/>
    <n v="6.75"/>
    <n v="6.75"/>
    <x v="2"/>
    <x v="0"/>
    <x v="0"/>
  </r>
  <r>
    <s v="PJC-31401-893"/>
    <x v="561"/>
    <s v="11212-69985-ZJ"/>
    <s v="A-D-0.5"/>
    <n v="3"/>
    <x v="796"/>
    <s v="rtreachero2@usa.gov"/>
    <x v="1"/>
    <x v="2"/>
    <s v="D"/>
    <x v="1"/>
    <n v="5.97"/>
    <n v="17.91"/>
    <x v="2"/>
    <x v="2"/>
    <x v="1"/>
  </r>
  <r>
    <s v="HHO-79903-185"/>
    <x v="42"/>
    <s v="53893-01719-CL"/>
    <s v="A-L-2.5"/>
    <n v="1"/>
    <x v="797"/>
    <s v="bfattorinio3@quantcast.com"/>
    <x v="1"/>
    <x v="2"/>
    <s v="L"/>
    <x v="2"/>
    <n v="29.784999999999997"/>
    <n v="29.784999999999997"/>
    <x v="2"/>
    <x v="1"/>
    <x v="0"/>
  </r>
  <r>
    <s v="YWM-07310-594"/>
    <x v="267"/>
    <s v="66028-99867-WJ"/>
    <s v="E-M-0.5"/>
    <n v="5"/>
    <x v="798"/>
    <s v="mpalleskeo4@nyu.edu"/>
    <x v="0"/>
    <x v="1"/>
    <s v="M"/>
    <x v="1"/>
    <n v="8.25"/>
    <n v="41.25"/>
    <x v="1"/>
    <x v="0"/>
    <x v="0"/>
  </r>
  <r>
    <s v="FHD-94983-982"/>
    <x v="625"/>
    <s v="62839-56723-CH"/>
    <s v="R-M-0.5"/>
    <n v="3"/>
    <x v="799"/>
    <s v=""/>
    <x v="0"/>
    <x v="0"/>
    <s v="M"/>
    <x v="1"/>
    <n v="5.97"/>
    <n v="17.91"/>
    <x v="0"/>
    <x v="0"/>
    <x v="0"/>
  </r>
  <r>
    <s v="WQK-10857-119"/>
    <x v="616"/>
    <s v="96849-52854-CR"/>
    <s v="E-D-0.5"/>
    <n v="1"/>
    <x v="800"/>
    <s v="fantcliffeo6@amazon.co.jp"/>
    <x v="1"/>
    <x v="1"/>
    <s v="D"/>
    <x v="1"/>
    <n v="7.29"/>
    <n v="7.29"/>
    <x v="1"/>
    <x v="2"/>
    <x v="0"/>
  </r>
  <r>
    <s v="DXA-50313-073"/>
    <x v="626"/>
    <s v="19755-55847-VW"/>
    <s v="E-L-1"/>
    <n v="2"/>
    <x v="801"/>
    <s v="pmatignono7@harvard.edu"/>
    <x v="2"/>
    <x v="1"/>
    <s v="L"/>
    <x v="0"/>
    <n v="14.85"/>
    <n v="29.7"/>
    <x v="1"/>
    <x v="1"/>
    <x v="0"/>
  </r>
  <r>
    <s v="ONW-00560-570"/>
    <x v="52"/>
    <s v="32900-82606-BO"/>
    <s v="A-M-1"/>
    <n v="2"/>
    <x v="802"/>
    <s v="cweondo8@theglobeandmail.com"/>
    <x v="0"/>
    <x v="2"/>
    <s v="M"/>
    <x v="0"/>
    <n v="11.25"/>
    <n v="22.5"/>
    <x v="2"/>
    <x v="0"/>
    <x v="1"/>
  </r>
  <r>
    <s v="BRJ-19414-277"/>
    <x v="622"/>
    <s v="16809-16936-WF"/>
    <s v="R-M-0.2"/>
    <n v="4"/>
    <x v="795"/>
    <s v="mmacconnechieo9@reuters.com"/>
    <x v="0"/>
    <x v="0"/>
    <s v="M"/>
    <x v="3"/>
    <n v="2.9849999999999999"/>
    <n v="11.94"/>
    <x v="0"/>
    <x v="0"/>
    <x v="0"/>
  </r>
  <r>
    <s v="MIQ-16322-908"/>
    <x v="627"/>
    <s v="20118-28138-QD"/>
    <s v="A-L-1"/>
    <n v="2"/>
    <x v="803"/>
    <s v="jskentelberyoa@paypal.com"/>
    <x v="0"/>
    <x v="2"/>
    <s v="L"/>
    <x v="0"/>
    <n v="12.95"/>
    <n v="25.9"/>
    <x v="2"/>
    <x v="1"/>
    <x v="1"/>
  </r>
  <r>
    <s v="MVO-39328-830"/>
    <x v="628"/>
    <s v="84057-45461-AH"/>
    <s v="L-M-0.5"/>
    <n v="5"/>
    <x v="804"/>
    <s v="ocomberob@goo.gl"/>
    <x v="1"/>
    <x v="3"/>
    <s v="M"/>
    <x v="1"/>
    <n v="8.73"/>
    <n v="43.650000000000006"/>
    <x v="3"/>
    <x v="0"/>
    <x v="1"/>
  </r>
  <r>
    <s v="MVO-39328-830"/>
    <x v="628"/>
    <s v="84057-45461-AH"/>
    <s v="A-L-0.5"/>
    <n v="6"/>
    <x v="804"/>
    <s v="ocomberob@goo.gl"/>
    <x v="1"/>
    <x v="2"/>
    <s v="L"/>
    <x v="1"/>
    <n v="7.77"/>
    <n v="46.62"/>
    <x v="2"/>
    <x v="1"/>
    <x v="1"/>
  </r>
  <r>
    <s v="NTJ-88319-746"/>
    <x v="629"/>
    <s v="90882-88130-KQ"/>
    <s v="L-L-0.5"/>
    <n v="3"/>
    <x v="805"/>
    <s v="ztramelod@netlog.com"/>
    <x v="0"/>
    <x v="3"/>
    <s v="L"/>
    <x v="1"/>
    <n v="9.51"/>
    <n v="28.53"/>
    <x v="3"/>
    <x v="1"/>
    <x v="1"/>
  </r>
  <r>
    <s v="LCY-24377-948"/>
    <x v="630"/>
    <s v="21617-79890-DD"/>
    <s v="R-L-2.5"/>
    <n v="1"/>
    <x v="806"/>
    <s v=""/>
    <x v="0"/>
    <x v="0"/>
    <s v="L"/>
    <x v="2"/>
    <n v="27.484999999999996"/>
    <n v="27.484999999999996"/>
    <x v="0"/>
    <x v="1"/>
    <x v="0"/>
  </r>
  <r>
    <s v="FWD-85967-769"/>
    <x v="631"/>
    <s v="20256-54689-LO"/>
    <s v="E-D-0.2"/>
    <n v="3"/>
    <x v="807"/>
    <s v=""/>
    <x v="0"/>
    <x v="1"/>
    <s v="D"/>
    <x v="3"/>
    <n v="3.645"/>
    <n v="10.935"/>
    <x v="1"/>
    <x v="2"/>
    <x v="1"/>
  </r>
  <r>
    <s v="KTO-53793-109"/>
    <x v="229"/>
    <s v="17572-27091-AA"/>
    <s v="R-L-0.2"/>
    <n v="2"/>
    <x v="808"/>
    <s v="chatfullog@ebay.com"/>
    <x v="0"/>
    <x v="0"/>
    <s v="L"/>
    <x v="3"/>
    <n v="3.5849999999999995"/>
    <n v="7.169999999999999"/>
    <x v="0"/>
    <x v="1"/>
    <x v="1"/>
  </r>
  <r>
    <s v="OCK-89033-348"/>
    <x v="632"/>
    <s v="82300-88786-UE"/>
    <s v="A-L-0.2"/>
    <n v="6"/>
    <x v="809"/>
    <s v=""/>
    <x v="0"/>
    <x v="2"/>
    <s v="L"/>
    <x v="3"/>
    <n v="3.8849999999999998"/>
    <n v="23.31"/>
    <x v="2"/>
    <x v="1"/>
    <x v="0"/>
  </r>
  <r>
    <s v="GPZ-36017-366"/>
    <x v="633"/>
    <s v="65732-22589-OW"/>
    <s v="A-D-2.5"/>
    <n v="5"/>
    <x v="810"/>
    <s v="kmarrisonoq@dropbox.com"/>
    <x v="0"/>
    <x v="2"/>
    <s v="D"/>
    <x v="2"/>
    <n v="22.884999999999998"/>
    <n v="114.42499999999998"/>
    <x v="2"/>
    <x v="2"/>
    <x v="0"/>
  </r>
  <r>
    <s v="BZP-33213-637"/>
    <x v="95"/>
    <s v="77175-09826-SF"/>
    <s v="A-M-2.5"/>
    <n v="3"/>
    <x v="811"/>
    <s v="lagnolooj@pinterest.com"/>
    <x v="0"/>
    <x v="2"/>
    <s v="M"/>
    <x v="2"/>
    <n v="25.874999999999996"/>
    <n v="77.624999999999986"/>
    <x v="2"/>
    <x v="0"/>
    <x v="0"/>
  </r>
  <r>
    <s v="WFH-21507-708"/>
    <x v="521"/>
    <s v="07237-32539-NB"/>
    <s v="R-D-0.5"/>
    <n v="1"/>
    <x v="812"/>
    <s v="dkiddyok@fda.gov"/>
    <x v="0"/>
    <x v="0"/>
    <s v="D"/>
    <x v="1"/>
    <n v="5.3699999999999992"/>
    <n v="5.3699999999999992"/>
    <x v="0"/>
    <x v="2"/>
    <x v="0"/>
  </r>
  <r>
    <s v="HST-96923-073"/>
    <x v="76"/>
    <s v="54722-76431-EX"/>
    <s v="R-D-2.5"/>
    <n v="6"/>
    <x v="813"/>
    <s v="hpetroulisol@state.tx.us"/>
    <x v="1"/>
    <x v="0"/>
    <s v="D"/>
    <x v="2"/>
    <n v="20.584999999999997"/>
    <n v="123.50999999999999"/>
    <x v="0"/>
    <x v="2"/>
    <x v="1"/>
  </r>
  <r>
    <s v="ENN-79947-323"/>
    <x v="634"/>
    <s v="67847-82662-TE"/>
    <s v="L-M-0.5"/>
    <n v="2"/>
    <x v="814"/>
    <s v="mschollom@taobao.com"/>
    <x v="0"/>
    <x v="3"/>
    <s v="M"/>
    <x v="1"/>
    <n v="8.73"/>
    <n v="17.46"/>
    <x v="3"/>
    <x v="0"/>
    <x v="1"/>
  </r>
  <r>
    <s v="BHA-47429-889"/>
    <x v="635"/>
    <s v="51114-51191-EW"/>
    <s v="E-L-0.2"/>
    <n v="3"/>
    <x v="815"/>
    <s v="kfersonon@g.co"/>
    <x v="0"/>
    <x v="1"/>
    <s v="L"/>
    <x v="3"/>
    <n v="4.4550000000000001"/>
    <n v="13.365"/>
    <x v="1"/>
    <x v="1"/>
    <x v="1"/>
  </r>
  <r>
    <s v="SZY-63017-318"/>
    <x v="636"/>
    <s v="91809-58808-TV"/>
    <s v="A-L-0.2"/>
    <n v="2"/>
    <x v="816"/>
    <s v="bkellowayoo@omniture.com"/>
    <x v="0"/>
    <x v="2"/>
    <s v="L"/>
    <x v="3"/>
    <n v="3.8849999999999998"/>
    <n v="7.77"/>
    <x v="2"/>
    <x v="1"/>
    <x v="0"/>
  </r>
  <r>
    <s v="LCU-93317-340"/>
    <x v="637"/>
    <s v="84996-26826-DK"/>
    <s v="R-D-0.2"/>
    <n v="1"/>
    <x v="817"/>
    <s v="soliffeop@yellowbook.com"/>
    <x v="0"/>
    <x v="0"/>
    <s v="D"/>
    <x v="3"/>
    <n v="2.6849999999999996"/>
    <n v="2.6849999999999996"/>
    <x v="0"/>
    <x v="2"/>
    <x v="0"/>
  </r>
  <r>
    <s v="UOM-71431-481"/>
    <x v="182"/>
    <s v="65732-22589-OW"/>
    <s v="R-D-2.5"/>
    <n v="1"/>
    <x v="810"/>
    <s v="kmarrisonoq@dropbox.com"/>
    <x v="0"/>
    <x v="0"/>
    <s v="D"/>
    <x v="2"/>
    <n v="20.584999999999997"/>
    <n v="20.584999999999997"/>
    <x v="0"/>
    <x v="2"/>
    <x v="0"/>
  </r>
  <r>
    <s v="PJH-42618-877"/>
    <x v="479"/>
    <s v="93676-95250-XJ"/>
    <s v="A-D-2.5"/>
    <n v="5"/>
    <x v="818"/>
    <s v="cdolohuntyor@dailymail.co.uk"/>
    <x v="0"/>
    <x v="2"/>
    <s v="D"/>
    <x v="2"/>
    <n v="22.884999999999998"/>
    <n v="114.42499999999998"/>
    <x v="2"/>
    <x v="2"/>
    <x v="0"/>
  </r>
  <r>
    <s v="XED-90333-402"/>
    <x v="638"/>
    <s v="28300-14355-GF"/>
    <s v="E-M-0.2"/>
    <n v="5"/>
    <x v="819"/>
    <s v="pvasilenkoos@addtoany.com"/>
    <x v="2"/>
    <x v="1"/>
    <s v="M"/>
    <x v="3"/>
    <n v="4.125"/>
    <n v="20.625"/>
    <x v="1"/>
    <x v="0"/>
    <x v="1"/>
  </r>
  <r>
    <s v="IKK-62234-199"/>
    <x v="639"/>
    <s v="91190-84826-IQ"/>
    <s v="L-L-0.5"/>
    <n v="6"/>
    <x v="820"/>
    <s v="rschankelborgot@ameblo.jp"/>
    <x v="0"/>
    <x v="3"/>
    <s v="L"/>
    <x v="1"/>
    <n v="9.51"/>
    <n v="57.06"/>
    <x v="3"/>
    <x v="1"/>
    <x v="0"/>
  </r>
  <r>
    <s v="KAW-95195-329"/>
    <x v="640"/>
    <s v="34570-99384-AF"/>
    <s v="R-D-2.5"/>
    <n v="4"/>
    <x v="821"/>
    <s v=""/>
    <x v="1"/>
    <x v="0"/>
    <s v="D"/>
    <x v="2"/>
    <n v="20.584999999999997"/>
    <n v="82.339999999999989"/>
    <x v="0"/>
    <x v="2"/>
    <x v="0"/>
  </r>
  <r>
    <s v="QDO-57268-842"/>
    <x v="612"/>
    <s v="57808-90533-UE"/>
    <s v="E-M-2.5"/>
    <n v="5"/>
    <x v="822"/>
    <s v=""/>
    <x v="0"/>
    <x v="1"/>
    <s v="M"/>
    <x v="2"/>
    <n v="31.624999999999996"/>
    <n v="158.12499999999997"/>
    <x v="1"/>
    <x v="0"/>
    <x v="1"/>
  </r>
  <r>
    <s v="IIZ-24416-212"/>
    <x v="641"/>
    <s v="76060-30540-LB"/>
    <s v="R-D-0.5"/>
    <n v="6"/>
    <x v="823"/>
    <s v="bcargenow@geocities.jp"/>
    <x v="0"/>
    <x v="0"/>
    <s v="D"/>
    <x v="1"/>
    <n v="5.3699999999999992"/>
    <n v="32.22"/>
    <x v="0"/>
    <x v="2"/>
    <x v="0"/>
  </r>
  <r>
    <s v="AWP-11469-510"/>
    <x v="36"/>
    <s v="76730-63769-ND"/>
    <s v="E-D-1"/>
    <n v="2"/>
    <x v="824"/>
    <s v="rsticklerox@printfriendly.com"/>
    <x v="2"/>
    <x v="1"/>
    <s v="D"/>
    <x v="0"/>
    <n v="12.15"/>
    <n v="24.3"/>
    <x v="1"/>
    <x v="2"/>
    <x v="1"/>
  </r>
  <r>
    <s v="KXA-27983-918"/>
    <x v="642"/>
    <s v="96042-27290-EQ"/>
    <s v="R-L-0.5"/>
    <n v="5"/>
    <x v="825"/>
    <s v=""/>
    <x v="0"/>
    <x v="0"/>
    <s v="L"/>
    <x v="1"/>
    <n v="7.169999999999999"/>
    <n v="35.849999999999994"/>
    <x v="0"/>
    <x v="1"/>
    <x v="1"/>
  </r>
  <r>
    <s v="VKQ-39009-292"/>
    <x v="219"/>
    <s v="57808-90533-UE"/>
    <s v="L-M-1"/>
    <n v="5"/>
    <x v="822"/>
    <s v=""/>
    <x v="0"/>
    <x v="3"/>
    <s v="M"/>
    <x v="0"/>
    <n v="14.55"/>
    <n v="72.75"/>
    <x v="3"/>
    <x v="0"/>
    <x v="1"/>
  </r>
  <r>
    <s v="PDB-98743-282"/>
    <x v="643"/>
    <s v="51940-02669-OR"/>
    <s v="L-L-1"/>
    <n v="3"/>
    <x v="826"/>
    <s v=""/>
    <x v="1"/>
    <x v="3"/>
    <s v="L"/>
    <x v="0"/>
    <n v="15.85"/>
    <n v="47.55"/>
    <x v="3"/>
    <x v="1"/>
    <x v="1"/>
  </r>
  <r>
    <s v="SXW-34014-556"/>
    <x v="644"/>
    <s v="99144-98314-GN"/>
    <s v="R-L-0.2"/>
    <n v="1"/>
    <x v="827"/>
    <s v="djevonp1@ibm.com"/>
    <x v="0"/>
    <x v="0"/>
    <s v="L"/>
    <x v="3"/>
    <n v="3.5849999999999995"/>
    <n v="3.5849999999999995"/>
    <x v="0"/>
    <x v="1"/>
    <x v="0"/>
  </r>
  <r>
    <s v="QOJ-38788-727"/>
    <x v="136"/>
    <s v="16358-63919-CE"/>
    <s v="E-M-2.5"/>
    <n v="5"/>
    <x v="828"/>
    <s v="hrannerp2@omniture.com"/>
    <x v="0"/>
    <x v="1"/>
    <s v="M"/>
    <x v="2"/>
    <n v="31.624999999999996"/>
    <n v="158.12499999999997"/>
    <x v="1"/>
    <x v="0"/>
    <x v="1"/>
  </r>
  <r>
    <s v="TGF-38649-658"/>
    <x v="645"/>
    <s v="67743-54817-UT"/>
    <s v="L-M-0.5"/>
    <n v="2"/>
    <x v="829"/>
    <s v="bimriep3@addtoany.com"/>
    <x v="0"/>
    <x v="3"/>
    <s v="M"/>
    <x v="1"/>
    <n v="8.73"/>
    <n v="17.46"/>
    <x v="3"/>
    <x v="0"/>
    <x v="1"/>
  </r>
  <r>
    <s v="EAI-25194-209"/>
    <x v="646"/>
    <s v="44601-51441-BH"/>
    <s v="A-L-2.5"/>
    <n v="5"/>
    <x v="830"/>
    <s v="dsopperp4@eventbrite.com"/>
    <x v="0"/>
    <x v="2"/>
    <s v="L"/>
    <x v="2"/>
    <n v="29.784999999999997"/>
    <n v="148.92499999999998"/>
    <x v="2"/>
    <x v="1"/>
    <x v="1"/>
  </r>
  <r>
    <s v="IJK-34441-720"/>
    <x v="647"/>
    <s v="97201-58870-WB"/>
    <s v="A-M-0.5"/>
    <n v="6"/>
    <x v="831"/>
    <s v=""/>
    <x v="0"/>
    <x v="2"/>
    <s v="M"/>
    <x v="1"/>
    <n v="6.75"/>
    <n v="40.5"/>
    <x v="2"/>
    <x v="0"/>
    <x v="0"/>
  </r>
  <r>
    <s v="ZMC-00336-619"/>
    <x v="591"/>
    <s v="19849-12926-QF"/>
    <s v="A-M-0.5"/>
    <n v="4"/>
    <x v="832"/>
    <s v="lledgleyp6@de.vu"/>
    <x v="0"/>
    <x v="2"/>
    <s v="M"/>
    <x v="1"/>
    <n v="6.75"/>
    <n v="27"/>
    <x v="2"/>
    <x v="0"/>
    <x v="0"/>
  </r>
  <r>
    <s v="UPX-54529-618"/>
    <x v="648"/>
    <s v="40535-56770-UM"/>
    <s v="L-D-1"/>
    <n v="3"/>
    <x v="833"/>
    <s v="tmenaryp7@phoca.cz"/>
    <x v="0"/>
    <x v="3"/>
    <s v="D"/>
    <x v="0"/>
    <n v="12.95"/>
    <n v="38.849999999999994"/>
    <x v="3"/>
    <x v="2"/>
    <x v="1"/>
  </r>
  <r>
    <s v="DLX-01059-899"/>
    <x v="191"/>
    <s v="74940-09646-MU"/>
    <s v="R-L-1"/>
    <n v="5"/>
    <x v="834"/>
    <s v="gciccottip8@so-net.ne.jp"/>
    <x v="0"/>
    <x v="0"/>
    <s v="L"/>
    <x v="0"/>
    <n v="11.95"/>
    <n v="59.75"/>
    <x v="0"/>
    <x v="1"/>
    <x v="1"/>
  </r>
  <r>
    <s v="MEK-85120-243"/>
    <x v="649"/>
    <s v="06623-54610-HC"/>
    <s v="R-L-0.2"/>
    <n v="3"/>
    <x v="835"/>
    <s v=""/>
    <x v="0"/>
    <x v="0"/>
    <s v="L"/>
    <x v="3"/>
    <n v="3.5849999999999995"/>
    <n v="10.754999999999999"/>
    <x v="0"/>
    <x v="1"/>
    <x v="1"/>
  </r>
  <r>
    <s v="NFI-37188-246"/>
    <x v="553"/>
    <s v="89490-75361-AF"/>
    <s v="A-D-2.5"/>
    <n v="4"/>
    <x v="836"/>
    <s v="wjallinpa@pcworld.com"/>
    <x v="0"/>
    <x v="2"/>
    <s v="D"/>
    <x v="2"/>
    <n v="22.884999999999998"/>
    <n v="91.539999999999992"/>
    <x v="2"/>
    <x v="2"/>
    <x v="1"/>
  </r>
  <r>
    <s v="BXH-62195-013"/>
    <x v="584"/>
    <s v="94526-79230-GZ"/>
    <s v="A-M-1"/>
    <n v="4"/>
    <x v="837"/>
    <s v="mbogeypb@thetimes.co.uk"/>
    <x v="0"/>
    <x v="2"/>
    <s v="M"/>
    <x v="0"/>
    <n v="11.25"/>
    <n v="45"/>
    <x v="2"/>
    <x v="0"/>
    <x v="0"/>
  </r>
  <r>
    <s v="YLK-78851-470"/>
    <x v="650"/>
    <s v="58559-08254-UY"/>
    <s v="R-M-2.5"/>
    <n v="6"/>
    <x v="838"/>
    <s v=""/>
    <x v="0"/>
    <x v="0"/>
    <s v="M"/>
    <x v="2"/>
    <n v="22.884999999999998"/>
    <n v="137.31"/>
    <x v="0"/>
    <x v="0"/>
    <x v="0"/>
  </r>
  <r>
    <s v="DXY-76225-633"/>
    <x v="121"/>
    <s v="88574-37083-WX"/>
    <s v="A-M-0.5"/>
    <n v="1"/>
    <x v="839"/>
    <s v="mcobbledickpd@ucsd.edu"/>
    <x v="0"/>
    <x v="2"/>
    <s v="M"/>
    <x v="1"/>
    <n v="6.75"/>
    <n v="6.75"/>
    <x v="2"/>
    <x v="0"/>
    <x v="1"/>
  </r>
  <r>
    <s v="UHP-24614-199"/>
    <x v="472"/>
    <s v="67953-79896-AC"/>
    <s v="A-M-1"/>
    <n v="4"/>
    <x v="840"/>
    <s v="alewrype@whitehouse.gov"/>
    <x v="0"/>
    <x v="2"/>
    <s v="M"/>
    <x v="0"/>
    <n v="11.25"/>
    <n v="45"/>
    <x v="2"/>
    <x v="0"/>
    <x v="1"/>
  </r>
  <r>
    <s v="HBY-35655-049"/>
    <x v="594"/>
    <s v="69207-93422-CQ"/>
    <s v="E-D-2.5"/>
    <n v="3"/>
    <x v="841"/>
    <s v="ihesselpf@ox.ac.uk"/>
    <x v="0"/>
    <x v="1"/>
    <s v="D"/>
    <x v="2"/>
    <n v="27.945"/>
    <n v="83.835000000000008"/>
    <x v="1"/>
    <x v="2"/>
    <x v="0"/>
  </r>
  <r>
    <s v="DCE-22886-861"/>
    <x v="89"/>
    <s v="56060-17602-RG"/>
    <s v="E-D-0.2"/>
    <n v="1"/>
    <x v="842"/>
    <s v=""/>
    <x v="1"/>
    <x v="1"/>
    <s v="D"/>
    <x v="3"/>
    <n v="3.645"/>
    <n v="3.645"/>
    <x v="1"/>
    <x v="2"/>
    <x v="0"/>
  </r>
  <r>
    <s v="QTG-93823-843"/>
    <x v="651"/>
    <s v="46859-14212-FI"/>
    <s v="A-M-0.5"/>
    <n v="1"/>
    <x v="843"/>
    <s v="csorrellph@amazon.com"/>
    <x v="2"/>
    <x v="2"/>
    <s v="M"/>
    <x v="1"/>
    <n v="6.75"/>
    <n v="6.75"/>
    <x v="2"/>
    <x v="0"/>
    <x v="1"/>
  </r>
  <r>
    <s v="QTG-93823-843"/>
    <x v="651"/>
    <s v="46859-14212-FI"/>
    <s v="E-D-0.5"/>
    <n v="3"/>
    <x v="843"/>
    <s v="csorrellph@amazon.com"/>
    <x v="2"/>
    <x v="1"/>
    <s v="D"/>
    <x v="1"/>
    <n v="7.29"/>
    <n v="21.87"/>
    <x v="1"/>
    <x v="2"/>
    <x v="1"/>
  </r>
  <r>
    <s v="WFT-16178-396"/>
    <x v="249"/>
    <s v="33555-01585-RP"/>
    <s v="R-D-0.2"/>
    <n v="5"/>
    <x v="844"/>
    <s v="qheavysidepj@unc.edu"/>
    <x v="0"/>
    <x v="0"/>
    <s v="D"/>
    <x v="3"/>
    <n v="2.6849999999999996"/>
    <n v="13.424999999999997"/>
    <x v="0"/>
    <x v="2"/>
    <x v="0"/>
  </r>
  <r>
    <s v="ERC-54560-934"/>
    <x v="652"/>
    <s v="11932-85629-CU"/>
    <s v="R-D-2.5"/>
    <n v="6"/>
    <x v="845"/>
    <s v="hreuvenpk@whitehouse.gov"/>
    <x v="0"/>
    <x v="0"/>
    <s v="D"/>
    <x v="2"/>
    <n v="20.584999999999997"/>
    <n v="123.50999999999999"/>
    <x v="0"/>
    <x v="2"/>
    <x v="1"/>
  </r>
  <r>
    <s v="RUK-78200-416"/>
    <x v="653"/>
    <s v="36192-07175-XC"/>
    <s v="L-D-0.2"/>
    <n v="2"/>
    <x v="846"/>
    <s v="mattwoolpl@nba.com"/>
    <x v="0"/>
    <x v="3"/>
    <s v="D"/>
    <x v="3"/>
    <n v="3.8849999999999998"/>
    <n v="7.77"/>
    <x v="3"/>
    <x v="2"/>
    <x v="1"/>
  </r>
  <r>
    <s v="KHK-13105-388"/>
    <x v="177"/>
    <s v="46242-54946-ZW"/>
    <s v="A-M-1"/>
    <n v="6"/>
    <x v="847"/>
    <s v=""/>
    <x v="0"/>
    <x v="2"/>
    <s v="M"/>
    <x v="0"/>
    <n v="11.25"/>
    <n v="67.5"/>
    <x v="2"/>
    <x v="0"/>
    <x v="0"/>
  </r>
  <r>
    <s v="NJR-03699-189"/>
    <x v="22"/>
    <s v="95152-82155-VQ"/>
    <s v="E-D-2.5"/>
    <n v="1"/>
    <x v="848"/>
    <s v="gwynespn@dagondesign.com"/>
    <x v="0"/>
    <x v="1"/>
    <s v="D"/>
    <x v="2"/>
    <n v="27.945"/>
    <n v="27.945"/>
    <x v="1"/>
    <x v="2"/>
    <x v="1"/>
  </r>
  <r>
    <s v="PJV-20427-019"/>
    <x v="508"/>
    <s v="13404-39127-WQ"/>
    <s v="A-L-2.5"/>
    <n v="3"/>
    <x v="849"/>
    <s v="cmaccourtpo@amazon.com"/>
    <x v="0"/>
    <x v="2"/>
    <s v="L"/>
    <x v="2"/>
    <n v="29.784999999999997"/>
    <n v="89.35499999999999"/>
    <x v="2"/>
    <x v="1"/>
    <x v="1"/>
  </r>
  <r>
    <s v="UGK-07613-982"/>
    <x v="654"/>
    <s v="57808-90533-UE"/>
    <s v="A-M-0.5"/>
    <n v="3"/>
    <x v="822"/>
    <s v=""/>
    <x v="0"/>
    <x v="2"/>
    <s v="M"/>
    <x v="1"/>
    <n v="6.75"/>
    <n v="20.25"/>
    <x v="2"/>
    <x v="0"/>
    <x v="1"/>
  </r>
  <r>
    <s v="OLA-68289-577"/>
    <x v="524"/>
    <s v="40226-52317-IO"/>
    <s v="A-M-0.5"/>
    <n v="5"/>
    <x v="850"/>
    <s v="ewilsonepq@eepurl.com"/>
    <x v="0"/>
    <x v="2"/>
    <s v="M"/>
    <x v="1"/>
    <n v="6.75"/>
    <n v="33.75"/>
    <x v="2"/>
    <x v="0"/>
    <x v="0"/>
  </r>
  <r>
    <s v="TNR-84447-052"/>
    <x v="655"/>
    <s v="34419-18068-AG"/>
    <s v="E-D-2.5"/>
    <n v="4"/>
    <x v="851"/>
    <s v="dduffiepr@time.com"/>
    <x v="0"/>
    <x v="1"/>
    <s v="D"/>
    <x v="2"/>
    <n v="27.945"/>
    <n v="111.78"/>
    <x v="1"/>
    <x v="2"/>
    <x v="1"/>
  </r>
  <r>
    <s v="FBZ-64200-586"/>
    <x v="523"/>
    <s v="51738-61457-RS"/>
    <s v="E-M-2.5"/>
    <n v="2"/>
    <x v="852"/>
    <s v="mmatiasekps@ucoz.ru"/>
    <x v="0"/>
    <x v="1"/>
    <s v="M"/>
    <x v="2"/>
    <n v="31.624999999999996"/>
    <n v="63.249999999999993"/>
    <x v="1"/>
    <x v="0"/>
    <x v="0"/>
  </r>
  <r>
    <s v="OBN-66334-505"/>
    <x v="656"/>
    <s v="86757-52367-ON"/>
    <s v="E-L-0.2"/>
    <n v="2"/>
    <x v="853"/>
    <s v="jcamillopt@shinystat.com"/>
    <x v="0"/>
    <x v="1"/>
    <s v="L"/>
    <x v="3"/>
    <n v="4.4550000000000001"/>
    <n v="8.91"/>
    <x v="1"/>
    <x v="1"/>
    <x v="0"/>
  </r>
  <r>
    <s v="NXM-89323-646"/>
    <x v="657"/>
    <s v="28158-93383-CK"/>
    <s v="E-D-1"/>
    <n v="1"/>
    <x v="854"/>
    <s v="kphilbrickpu@cdc.gov"/>
    <x v="0"/>
    <x v="1"/>
    <s v="D"/>
    <x v="0"/>
    <n v="12.15"/>
    <n v="12.15"/>
    <x v="1"/>
    <x v="2"/>
    <x v="0"/>
  </r>
  <r>
    <s v="NHI-23264-055"/>
    <x v="658"/>
    <s v="44799-09711-XW"/>
    <s v="A-D-0.5"/>
    <n v="4"/>
    <x v="855"/>
    <s v=""/>
    <x v="0"/>
    <x v="2"/>
    <s v="D"/>
    <x v="1"/>
    <n v="5.97"/>
    <n v="23.88"/>
    <x v="2"/>
    <x v="2"/>
    <x v="0"/>
  </r>
  <r>
    <s v="EQH-53569-934"/>
    <x v="659"/>
    <s v="53667-91553-LT"/>
    <s v="E-M-1"/>
    <n v="4"/>
    <x v="856"/>
    <s v="bsillispw@istockphoto.com"/>
    <x v="0"/>
    <x v="1"/>
    <s v="M"/>
    <x v="0"/>
    <n v="13.75"/>
    <n v="55"/>
    <x v="1"/>
    <x v="0"/>
    <x v="1"/>
  </r>
  <r>
    <s v="XKK-06692-189"/>
    <x v="558"/>
    <s v="86579-92122-OC"/>
    <s v="R-D-1"/>
    <n v="3"/>
    <x v="857"/>
    <s v=""/>
    <x v="0"/>
    <x v="0"/>
    <s v="D"/>
    <x v="0"/>
    <n v="8.9499999999999993"/>
    <n v="26.849999999999998"/>
    <x v="0"/>
    <x v="2"/>
    <x v="0"/>
  </r>
  <r>
    <s v="BYP-16005-016"/>
    <x v="660"/>
    <s v="01474-63436-TP"/>
    <s v="R-M-2.5"/>
    <n v="5"/>
    <x v="858"/>
    <s v="rcuttspy@techcrunch.com"/>
    <x v="0"/>
    <x v="0"/>
    <s v="M"/>
    <x v="2"/>
    <n v="22.884999999999998"/>
    <n v="114.42499999999998"/>
    <x v="0"/>
    <x v="0"/>
    <x v="1"/>
  </r>
  <r>
    <s v="LWS-13938-905"/>
    <x v="661"/>
    <s v="90533-82440-EE"/>
    <s v="A-M-2.5"/>
    <n v="6"/>
    <x v="859"/>
    <s v="mdelvespz@nature.com"/>
    <x v="0"/>
    <x v="2"/>
    <s v="M"/>
    <x v="2"/>
    <n v="25.874999999999996"/>
    <n v="155.24999999999997"/>
    <x v="2"/>
    <x v="0"/>
    <x v="0"/>
  </r>
  <r>
    <s v="OLH-95722-362"/>
    <x v="662"/>
    <s v="48553-69225-VX"/>
    <s v="L-D-0.5"/>
    <n v="3"/>
    <x v="860"/>
    <s v="dgrittonq0@nydailynews.com"/>
    <x v="0"/>
    <x v="3"/>
    <s v="D"/>
    <x v="1"/>
    <n v="7.77"/>
    <n v="23.31"/>
    <x v="3"/>
    <x v="2"/>
    <x v="0"/>
  </r>
  <r>
    <s v="OLH-95722-362"/>
    <x v="662"/>
    <s v="48553-69225-VX"/>
    <s v="R-M-2.5"/>
    <n v="4"/>
    <x v="860"/>
    <s v="dgrittonq0@nydailynews.com"/>
    <x v="0"/>
    <x v="0"/>
    <s v="M"/>
    <x v="2"/>
    <n v="22.884999999999998"/>
    <n v="91.539999999999992"/>
    <x v="0"/>
    <x v="0"/>
    <x v="0"/>
  </r>
  <r>
    <s v="KCW-50949-318"/>
    <x v="184"/>
    <s v="52374-27313-IV"/>
    <s v="E-L-1"/>
    <n v="5"/>
    <x v="861"/>
    <s v="dgutq2@umich.edu"/>
    <x v="0"/>
    <x v="1"/>
    <s v="L"/>
    <x v="0"/>
    <n v="14.85"/>
    <n v="74.25"/>
    <x v="1"/>
    <x v="1"/>
    <x v="0"/>
  </r>
  <r>
    <s v="JGZ-16947-591"/>
    <x v="663"/>
    <s v="14264-41252-SL"/>
    <s v="L-L-0.2"/>
    <n v="6"/>
    <x v="862"/>
    <s v="wpummeryq3@topsy.com"/>
    <x v="0"/>
    <x v="3"/>
    <s v="L"/>
    <x v="3"/>
    <n v="4.7549999999999999"/>
    <n v="28.53"/>
    <x v="3"/>
    <x v="1"/>
    <x v="1"/>
  </r>
  <r>
    <s v="LXS-63326-144"/>
    <x v="334"/>
    <s v="35367-50483-AR"/>
    <s v="R-L-0.5"/>
    <n v="2"/>
    <x v="863"/>
    <s v="gsiudaq4@nytimes.com"/>
    <x v="0"/>
    <x v="0"/>
    <s v="L"/>
    <x v="1"/>
    <n v="7.169999999999999"/>
    <n v="14.339999999999998"/>
    <x v="0"/>
    <x v="1"/>
    <x v="0"/>
  </r>
  <r>
    <s v="CZG-86544-655"/>
    <x v="664"/>
    <s v="69443-77665-QW"/>
    <s v="A-L-0.5"/>
    <n v="2"/>
    <x v="864"/>
    <s v="hcrowneq5@wufoo.com"/>
    <x v="1"/>
    <x v="2"/>
    <s v="L"/>
    <x v="1"/>
    <n v="7.77"/>
    <n v="15.54"/>
    <x v="2"/>
    <x v="1"/>
    <x v="0"/>
  </r>
  <r>
    <s v="WFV-88138-247"/>
    <x v="24"/>
    <s v="63411-51758-QC"/>
    <s v="R-L-1"/>
    <n v="3"/>
    <x v="865"/>
    <s v="vpawseyq6@tiny.cc"/>
    <x v="0"/>
    <x v="0"/>
    <s v="L"/>
    <x v="0"/>
    <n v="11.95"/>
    <n v="35.849999999999994"/>
    <x v="0"/>
    <x v="1"/>
    <x v="1"/>
  </r>
  <r>
    <s v="RFG-28227-288"/>
    <x v="12"/>
    <s v="68605-21835-UF"/>
    <s v="A-L-0.5"/>
    <n v="6"/>
    <x v="866"/>
    <s v="awaterhouseq7@istockphoto.com"/>
    <x v="0"/>
    <x v="2"/>
    <s v="L"/>
    <x v="1"/>
    <n v="7.77"/>
    <n v="46.62"/>
    <x v="2"/>
    <x v="1"/>
    <x v="1"/>
  </r>
  <r>
    <s v="QAK-77286-758"/>
    <x v="105"/>
    <s v="34786-30419-XY"/>
    <s v="R-L-0.5"/>
    <n v="5"/>
    <x v="867"/>
    <s v="fhaughianq8@1688.com"/>
    <x v="0"/>
    <x v="0"/>
    <s v="L"/>
    <x v="1"/>
    <n v="7.169999999999999"/>
    <n v="35.849999999999994"/>
    <x v="0"/>
    <x v="1"/>
    <x v="1"/>
  </r>
  <r>
    <s v="CZD-56716-840"/>
    <x v="665"/>
    <s v="15456-29250-RU"/>
    <s v="L-D-2.5"/>
    <n v="4"/>
    <x v="868"/>
    <s v=""/>
    <x v="0"/>
    <x v="3"/>
    <s v="D"/>
    <x v="2"/>
    <n v="29.784999999999997"/>
    <n v="119.13999999999999"/>
    <x v="3"/>
    <x v="2"/>
    <x v="1"/>
  </r>
  <r>
    <s v="UBI-59229-277"/>
    <x v="44"/>
    <s v="00886-35803-FG"/>
    <s v="L-D-0.5"/>
    <n v="3"/>
    <x v="869"/>
    <s v=""/>
    <x v="0"/>
    <x v="3"/>
    <s v="D"/>
    <x v="1"/>
    <n v="7.77"/>
    <n v="23.31"/>
    <x v="3"/>
    <x v="2"/>
    <x v="1"/>
  </r>
  <r>
    <s v="WJJ-37489-898"/>
    <x v="171"/>
    <s v="31599-82152-AD"/>
    <s v="A-M-1"/>
    <n v="1"/>
    <x v="870"/>
    <s v="rfaltinqb@topsy.com"/>
    <x v="1"/>
    <x v="2"/>
    <s v="M"/>
    <x v="0"/>
    <n v="11.25"/>
    <n v="11.25"/>
    <x v="2"/>
    <x v="0"/>
    <x v="1"/>
  </r>
  <r>
    <s v="ORX-57454-917"/>
    <x v="328"/>
    <s v="76209-39601-ZR"/>
    <s v="E-D-2.5"/>
    <n v="3"/>
    <x v="871"/>
    <s v="gcheekeqc@sitemeter.com"/>
    <x v="2"/>
    <x v="1"/>
    <s v="D"/>
    <x v="2"/>
    <n v="27.945"/>
    <n v="83.835000000000008"/>
    <x v="1"/>
    <x v="2"/>
    <x v="0"/>
  </r>
  <r>
    <s v="GRB-68838-629"/>
    <x v="648"/>
    <s v="15064-65241-HB"/>
    <s v="R-L-2.5"/>
    <n v="4"/>
    <x v="872"/>
    <s v="grattqd@phpbb.com"/>
    <x v="1"/>
    <x v="0"/>
    <s v="L"/>
    <x v="2"/>
    <n v="27.484999999999996"/>
    <n v="109.93999999999998"/>
    <x v="0"/>
    <x v="1"/>
    <x v="1"/>
  </r>
  <r>
    <s v="SHT-04865-419"/>
    <x v="666"/>
    <s v="69215-90789-DL"/>
    <s v="R-L-0.2"/>
    <n v="4"/>
    <x v="873"/>
    <s v=""/>
    <x v="0"/>
    <x v="0"/>
    <s v="L"/>
    <x v="3"/>
    <n v="3.5849999999999995"/>
    <n v="14.339999999999998"/>
    <x v="0"/>
    <x v="1"/>
    <x v="0"/>
  </r>
  <r>
    <s v="UQI-28177-865"/>
    <x v="577"/>
    <s v="04317-46176-TB"/>
    <s v="R-L-0.2"/>
    <n v="6"/>
    <x v="874"/>
    <s v="ieberleinqf@hc360.com"/>
    <x v="0"/>
    <x v="0"/>
    <s v="L"/>
    <x v="3"/>
    <n v="3.5849999999999995"/>
    <n v="21.509999999999998"/>
    <x v="0"/>
    <x v="1"/>
    <x v="1"/>
  </r>
  <r>
    <s v="OIB-13664-879"/>
    <x v="114"/>
    <s v="04713-57765-KR"/>
    <s v="A-M-1"/>
    <n v="2"/>
    <x v="875"/>
    <s v="jdrengqg@uiuc.edu"/>
    <x v="1"/>
    <x v="2"/>
    <s v="M"/>
    <x v="0"/>
    <n v="11.25"/>
    <n v="22.5"/>
    <x v="2"/>
    <x v="0"/>
    <x v="0"/>
  </r>
  <r>
    <s v="PJS-30996-485"/>
    <x v="4"/>
    <s v="86579-92122-OC"/>
    <s v="A-L-0.2"/>
    <n v="1"/>
    <x v="857"/>
    <s v=""/>
    <x v="0"/>
    <x v="2"/>
    <s v="L"/>
    <x v="3"/>
    <n v="3.8849999999999998"/>
    <n v="3.8849999999999998"/>
    <x v="2"/>
    <x v="1"/>
    <x v="0"/>
  </r>
  <r>
    <s v="HEL-86709-449"/>
    <x v="667"/>
    <s v="86579-92122-OC"/>
    <s v="E-D-2.5"/>
    <n v="1"/>
    <x v="857"/>
    <s v=""/>
    <x v="0"/>
    <x v="1"/>
    <s v="D"/>
    <x v="2"/>
    <n v="27.945"/>
    <n v="27.945"/>
    <x v="1"/>
    <x v="2"/>
    <x v="0"/>
  </r>
  <r>
    <s v="NCH-55389-562"/>
    <x v="110"/>
    <s v="86579-92122-OC"/>
    <s v="E-L-2.5"/>
    <n v="5"/>
    <x v="857"/>
    <s v=""/>
    <x v="0"/>
    <x v="1"/>
    <s v="L"/>
    <x v="2"/>
    <n v="34.154999999999994"/>
    <n v="170.77499999999998"/>
    <x v="1"/>
    <x v="1"/>
    <x v="0"/>
  </r>
  <r>
    <s v="NCH-55389-562"/>
    <x v="110"/>
    <s v="86579-92122-OC"/>
    <s v="R-L-2.5"/>
    <n v="2"/>
    <x v="857"/>
    <s v=""/>
    <x v="0"/>
    <x v="0"/>
    <s v="L"/>
    <x v="2"/>
    <n v="27.484999999999996"/>
    <n v="54.969999999999992"/>
    <x v="0"/>
    <x v="1"/>
    <x v="0"/>
  </r>
  <r>
    <s v="NCH-55389-562"/>
    <x v="110"/>
    <s v="86579-92122-OC"/>
    <s v="E-L-1"/>
    <n v="1"/>
    <x v="857"/>
    <s v=""/>
    <x v="0"/>
    <x v="1"/>
    <s v="L"/>
    <x v="0"/>
    <n v="14.85"/>
    <n v="14.85"/>
    <x v="1"/>
    <x v="1"/>
    <x v="0"/>
  </r>
  <r>
    <s v="NCH-55389-562"/>
    <x v="110"/>
    <s v="86579-92122-OC"/>
    <s v="A-L-0.2"/>
    <n v="2"/>
    <x v="857"/>
    <s v=""/>
    <x v="0"/>
    <x v="2"/>
    <s v="L"/>
    <x v="3"/>
    <n v="3.8849999999999998"/>
    <n v="7.77"/>
    <x v="2"/>
    <x v="1"/>
    <x v="0"/>
  </r>
  <r>
    <s v="GUG-45603-775"/>
    <x v="668"/>
    <s v="40959-32642-DN"/>
    <s v="L-L-0.2"/>
    <n v="5"/>
    <x v="876"/>
    <s v="rstrathernqn@devhub.com"/>
    <x v="0"/>
    <x v="3"/>
    <s v="L"/>
    <x v="3"/>
    <n v="4.7549999999999999"/>
    <n v="23.774999999999999"/>
    <x v="3"/>
    <x v="1"/>
    <x v="0"/>
  </r>
  <r>
    <s v="KJB-98240-098"/>
    <x v="422"/>
    <s v="77746-08153-PM"/>
    <s v="L-L-1"/>
    <n v="5"/>
    <x v="877"/>
    <s v="cmiguelqo@exblog.jp"/>
    <x v="0"/>
    <x v="3"/>
    <s v="L"/>
    <x v="0"/>
    <n v="15.85"/>
    <n v="79.25"/>
    <x v="3"/>
    <x v="1"/>
    <x v="0"/>
  </r>
  <r>
    <s v="JMS-48374-462"/>
    <x v="669"/>
    <s v="49667-96708-JL"/>
    <s v="A-D-2.5"/>
    <n v="2"/>
    <x v="878"/>
    <s v=""/>
    <x v="0"/>
    <x v="2"/>
    <s v="D"/>
    <x v="2"/>
    <n v="22.884999999999998"/>
    <n v="45.769999999999996"/>
    <x v="2"/>
    <x v="2"/>
    <x v="0"/>
  </r>
  <r>
    <s v="YIT-15877-117"/>
    <x v="670"/>
    <s v="24155-79322-EQ"/>
    <s v="R-D-1"/>
    <n v="1"/>
    <x v="879"/>
    <s v="mrocksqq@exblog.jp"/>
    <x v="1"/>
    <x v="0"/>
    <s v="D"/>
    <x v="0"/>
    <n v="8.9499999999999993"/>
    <n v="8.9499999999999993"/>
    <x v="0"/>
    <x v="2"/>
    <x v="0"/>
  </r>
  <r>
    <s v="YVK-82679-655"/>
    <x v="341"/>
    <s v="95342-88311-SF"/>
    <s v="R-M-0.5"/>
    <n v="4"/>
    <x v="880"/>
    <s v="yburrellsqr@vinaora.com"/>
    <x v="0"/>
    <x v="0"/>
    <s v="M"/>
    <x v="1"/>
    <n v="5.97"/>
    <n v="23.88"/>
    <x v="0"/>
    <x v="0"/>
    <x v="0"/>
  </r>
  <r>
    <s v="TYH-81940-054"/>
    <x v="671"/>
    <s v="69374-08133-RI"/>
    <s v="E-L-0.2"/>
    <n v="5"/>
    <x v="881"/>
    <s v="cgoodrumqs@goodreads.com"/>
    <x v="0"/>
    <x v="1"/>
    <s v="L"/>
    <x v="3"/>
    <n v="4.4550000000000001"/>
    <n v="22.274999999999999"/>
    <x v="1"/>
    <x v="1"/>
    <x v="1"/>
  </r>
  <r>
    <s v="HTY-30660-254"/>
    <x v="672"/>
    <s v="83844-95908-RX"/>
    <s v="R-M-1"/>
    <n v="3"/>
    <x v="882"/>
    <s v="jjefferysqt@blog.com"/>
    <x v="0"/>
    <x v="0"/>
    <s v="M"/>
    <x v="0"/>
    <n v="9.9499999999999993"/>
    <n v="29.849999999999998"/>
    <x v="0"/>
    <x v="0"/>
    <x v="0"/>
  </r>
  <r>
    <s v="GPW-43956-761"/>
    <x v="673"/>
    <s v="09667-09231-YM"/>
    <s v="E-L-0.5"/>
    <n v="6"/>
    <x v="883"/>
    <s v="bwardellqu@adobe.com"/>
    <x v="0"/>
    <x v="1"/>
    <s v="L"/>
    <x v="1"/>
    <n v="8.91"/>
    <n v="53.46"/>
    <x v="1"/>
    <x v="1"/>
    <x v="0"/>
  </r>
  <r>
    <s v="DWY-56352-412"/>
    <x v="674"/>
    <s v="55427-08059-DF"/>
    <s v="R-D-0.2"/>
    <n v="1"/>
    <x v="884"/>
    <s v="zwalisiakqv@ucsd.edu"/>
    <x v="1"/>
    <x v="0"/>
    <s v="D"/>
    <x v="3"/>
    <n v="2.6849999999999996"/>
    <n v="2.6849999999999996"/>
    <x v="0"/>
    <x v="2"/>
    <x v="0"/>
  </r>
  <r>
    <s v="PUH-55647-976"/>
    <x v="675"/>
    <s v="06624-54037-BQ"/>
    <s v="R-M-0.2"/>
    <n v="2"/>
    <x v="885"/>
    <s v="wleopoldqw@blogspot.com"/>
    <x v="0"/>
    <x v="0"/>
    <s v="M"/>
    <x v="3"/>
    <n v="2.9849999999999999"/>
    <n v="5.97"/>
    <x v="0"/>
    <x v="0"/>
    <x v="1"/>
  </r>
  <r>
    <s v="DTB-71371-705"/>
    <x v="539"/>
    <s v="48544-90737-AZ"/>
    <s v="L-D-1"/>
    <n v="1"/>
    <x v="886"/>
    <s v="cshaldersqx@cisco.com"/>
    <x v="0"/>
    <x v="3"/>
    <s v="D"/>
    <x v="0"/>
    <n v="12.95"/>
    <n v="12.95"/>
    <x v="3"/>
    <x v="2"/>
    <x v="0"/>
  </r>
  <r>
    <s v="ZDC-64769-740"/>
    <x v="676"/>
    <s v="79463-01597-FQ"/>
    <s v="E-M-0.5"/>
    <n v="1"/>
    <x v="887"/>
    <s v=""/>
    <x v="0"/>
    <x v="1"/>
    <s v="M"/>
    <x v="1"/>
    <n v="8.25"/>
    <n v="8.25"/>
    <x v="1"/>
    <x v="0"/>
    <x v="1"/>
  </r>
  <r>
    <s v="TED-81959-419"/>
    <x v="677"/>
    <s v="27702-50024-XC"/>
    <s v="A-L-2.5"/>
    <n v="5"/>
    <x v="888"/>
    <s v="nfurberqz@jugem.jp"/>
    <x v="0"/>
    <x v="2"/>
    <s v="L"/>
    <x v="2"/>
    <n v="29.784999999999997"/>
    <n v="148.92499999999998"/>
    <x v="2"/>
    <x v="1"/>
    <x v="1"/>
  </r>
  <r>
    <s v="FDO-25756-141"/>
    <x v="629"/>
    <s v="57360-46846-NS"/>
    <s v="A-L-2.5"/>
    <n v="3"/>
    <x v="889"/>
    <s v=""/>
    <x v="1"/>
    <x v="2"/>
    <s v="L"/>
    <x v="2"/>
    <n v="29.784999999999997"/>
    <n v="89.35499999999999"/>
    <x v="2"/>
    <x v="1"/>
    <x v="0"/>
  </r>
  <r>
    <s v="HKN-31467-517"/>
    <x v="662"/>
    <s v="84045-66771-SL"/>
    <s v="L-M-1"/>
    <n v="6"/>
    <x v="890"/>
    <s v="ckeaver1@ucoz.com"/>
    <x v="0"/>
    <x v="3"/>
    <s v="M"/>
    <x v="0"/>
    <n v="14.55"/>
    <n v="87.300000000000011"/>
    <x v="3"/>
    <x v="0"/>
    <x v="1"/>
  </r>
  <r>
    <s v="POF-29666-012"/>
    <x v="102"/>
    <s v="46885-00260-TL"/>
    <s v="R-D-0.5"/>
    <n v="1"/>
    <x v="891"/>
    <s v="sroseboroughr2@virginia.edu"/>
    <x v="0"/>
    <x v="0"/>
    <s v="D"/>
    <x v="1"/>
    <n v="5.3699999999999992"/>
    <n v="5.3699999999999992"/>
    <x v="0"/>
    <x v="2"/>
    <x v="0"/>
  </r>
  <r>
    <s v="IRX-59256-644"/>
    <x v="678"/>
    <s v="96446-62142-EN"/>
    <s v="A-D-0.2"/>
    <n v="3"/>
    <x v="892"/>
    <s v="ckingwellr3@squarespace.com"/>
    <x v="1"/>
    <x v="2"/>
    <s v="D"/>
    <x v="3"/>
    <n v="2.9849999999999999"/>
    <n v="8.9550000000000001"/>
    <x v="2"/>
    <x v="2"/>
    <x v="0"/>
  </r>
  <r>
    <s v="LTN-89139-350"/>
    <x v="679"/>
    <s v="07756-71018-GU"/>
    <s v="R-L-2.5"/>
    <n v="5"/>
    <x v="893"/>
    <s v="kcantor4@gmpg.org"/>
    <x v="0"/>
    <x v="0"/>
    <s v="L"/>
    <x v="2"/>
    <n v="27.484999999999996"/>
    <n v="137.42499999999998"/>
    <x v="0"/>
    <x v="1"/>
    <x v="0"/>
  </r>
  <r>
    <s v="TXF-79780-017"/>
    <x v="112"/>
    <s v="92048-47813-QB"/>
    <s v="R-L-1"/>
    <n v="5"/>
    <x v="894"/>
    <s v="mblakemorer5@nsw.gov.au"/>
    <x v="0"/>
    <x v="0"/>
    <s v="L"/>
    <x v="0"/>
    <n v="11.95"/>
    <n v="59.75"/>
    <x v="0"/>
    <x v="1"/>
    <x v="1"/>
  </r>
  <r>
    <s v="ALM-80762-974"/>
    <x v="55"/>
    <s v="84045-66771-SL"/>
    <s v="A-L-0.5"/>
    <n v="3"/>
    <x v="890"/>
    <s v="ckeaver1@ucoz.com"/>
    <x v="0"/>
    <x v="2"/>
    <s v="L"/>
    <x v="1"/>
    <n v="7.77"/>
    <n v="23.31"/>
    <x v="2"/>
    <x v="1"/>
    <x v="1"/>
  </r>
  <r>
    <s v="NXF-15738-707"/>
    <x v="680"/>
    <s v="28699-16256-XV"/>
    <s v="R-D-0.5"/>
    <n v="2"/>
    <x v="895"/>
    <s v=""/>
    <x v="0"/>
    <x v="0"/>
    <s v="D"/>
    <x v="1"/>
    <n v="5.3699999999999992"/>
    <n v="10.739999999999998"/>
    <x v="0"/>
    <x v="2"/>
    <x v="1"/>
  </r>
  <r>
    <s v="MVV-19034-198"/>
    <x v="94"/>
    <s v="98476-63654-CG"/>
    <s v="E-D-2.5"/>
    <n v="6"/>
    <x v="896"/>
    <s v=""/>
    <x v="0"/>
    <x v="1"/>
    <s v="D"/>
    <x v="2"/>
    <n v="27.945"/>
    <n v="167.67000000000002"/>
    <x v="1"/>
    <x v="2"/>
    <x v="0"/>
  </r>
  <r>
    <s v="KUX-19632-830"/>
    <x v="160"/>
    <s v="55409-07759-YG"/>
    <s v="E-D-0.2"/>
    <n v="6"/>
    <x v="897"/>
    <s v="cbernardotr9@wix.com"/>
    <x v="0"/>
    <x v="1"/>
    <s v="D"/>
    <x v="3"/>
    <n v="3.645"/>
    <n v="21.87"/>
    <x v="1"/>
    <x v="2"/>
    <x v="0"/>
  </r>
  <r>
    <s v="SNZ-44595-152"/>
    <x v="681"/>
    <s v="06136-65250-PG"/>
    <s v="R-L-1"/>
    <n v="2"/>
    <x v="898"/>
    <s v="kkemeryra@t.co"/>
    <x v="0"/>
    <x v="0"/>
    <s v="L"/>
    <x v="0"/>
    <n v="11.95"/>
    <n v="23.9"/>
    <x v="0"/>
    <x v="1"/>
    <x v="0"/>
  </r>
  <r>
    <s v="GQA-37241-629"/>
    <x v="502"/>
    <s v="08405-33165-BS"/>
    <s v="A-M-0.2"/>
    <n v="2"/>
    <x v="899"/>
    <s v="fparlotrb@forbes.com"/>
    <x v="0"/>
    <x v="2"/>
    <s v="M"/>
    <x v="3"/>
    <n v="3.375"/>
    <n v="6.75"/>
    <x v="2"/>
    <x v="0"/>
    <x v="0"/>
  </r>
  <r>
    <s v="WVV-79948-067"/>
    <x v="682"/>
    <s v="66070-30559-WI"/>
    <s v="E-M-2.5"/>
    <n v="1"/>
    <x v="900"/>
    <s v="rcheakrc@tripadvisor.com"/>
    <x v="1"/>
    <x v="1"/>
    <s v="M"/>
    <x v="2"/>
    <n v="31.624999999999996"/>
    <n v="31.624999999999996"/>
    <x v="1"/>
    <x v="0"/>
    <x v="0"/>
  </r>
  <r>
    <s v="LHX-81117-166"/>
    <x v="683"/>
    <s v="01282-28364-RZ"/>
    <s v="R-L-1"/>
    <n v="4"/>
    <x v="901"/>
    <s v="kogeneayrd@utexas.edu"/>
    <x v="0"/>
    <x v="0"/>
    <s v="L"/>
    <x v="0"/>
    <n v="11.95"/>
    <n v="47.8"/>
    <x v="0"/>
    <x v="1"/>
    <x v="1"/>
  </r>
  <r>
    <s v="GCD-75444-320"/>
    <x v="594"/>
    <s v="51277-93873-RP"/>
    <s v="L-M-2.5"/>
    <n v="1"/>
    <x v="902"/>
    <s v="cayrere@symantec.com"/>
    <x v="0"/>
    <x v="3"/>
    <s v="M"/>
    <x v="2"/>
    <n v="33.464999999999996"/>
    <n v="33.464999999999996"/>
    <x v="3"/>
    <x v="0"/>
    <x v="1"/>
  </r>
  <r>
    <s v="SGA-30059-217"/>
    <x v="389"/>
    <s v="84405-83364-DG"/>
    <s v="A-D-0.5"/>
    <n v="5"/>
    <x v="903"/>
    <s v="lkynetonrf@macromedia.com"/>
    <x v="2"/>
    <x v="2"/>
    <s v="D"/>
    <x v="1"/>
    <n v="5.97"/>
    <n v="29.849999999999998"/>
    <x v="2"/>
    <x v="2"/>
    <x v="0"/>
  </r>
  <r>
    <s v="GNL-98714-885"/>
    <x v="583"/>
    <s v="83731-53280-YC"/>
    <s v="R-M-1"/>
    <n v="3"/>
    <x v="904"/>
    <s v=""/>
    <x v="2"/>
    <x v="0"/>
    <s v="M"/>
    <x v="0"/>
    <n v="9.9499999999999993"/>
    <n v="29.849999999999998"/>
    <x v="0"/>
    <x v="0"/>
    <x v="0"/>
  </r>
  <r>
    <s v="OQA-93249-841"/>
    <x v="647"/>
    <s v="03917-13632-KC"/>
    <s v="A-M-2.5"/>
    <n v="6"/>
    <x v="905"/>
    <s v=""/>
    <x v="0"/>
    <x v="2"/>
    <s v="M"/>
    <x v="2"/>
    <n v="25.874999999999996"/>
    <n v="155.24999999999997"/>
    <x v="2"/>
    <x v="0"/>
    <x v="0"/>
  </r>
  <r>
    <s v="DUV-12075-132"/>
    <x v="366"/>
    <s v="62494-09113-RP"/>
    <s v="E-D-0.2"/>
    <n v="5"/>
    <x v="906"/>
    <s v=""/>
    <x v="0"/>
    <x v="1"/>
    <s v="D"/>
    <x v="3"/>
    <n v="3.645"/>
    <n v="18.225000000000001"/>
    <x v="1"/>
    <x v="2"/>
    <x v="1"/>
  </r>
  <r>
    <s v="DUV-12075-132"/>
    <x v="366"/>
    <s v="62494-09113-RP"/>
    <s v="L-D-0.5"/>
    <n v="2"/>
    <x v="906"/>
    <s v=""/>
    <x v="0"/>
    <x v="3"/>
    <s v="D"/>
    <x v="1"/>
    <n v="7.77"/>
    <n v="15.54"/>
    <x v="3"/>
    <x v="2"/>
    <x v="1"/>
  </r>
  <r>
    <s v="KPO-24942-184"/>
    <x v="684"/>
    <s v="70567-65133-CN"/>
    <s v="L-L-2.5"/>
    <n v="3"/>
    <x v="907"/>
    <s v=""/>
    <x v="1"/>
    <x v="3"/>
    <s v="L"/>
    <x v="2"/>
    <n v="36.454999999999998"/>
    <n v="109.36499999999999"/>
    <x v="3"/>
    <x v="1"/>
    <x v="1"/>
  </r>
  <r>
    <s v="SRJ-79353-838"/>
    <x v="506"/>
    <s v="77869-81373-AY"/>
    <s v="A-L-1"/>
    <n v="6"/>
    <x v="908"/>
    <s v=""/>
    <x v="0"/>
    <x v="2"/>
    <s v="L"/>
    <x v="0"/>
    <n v="12.95"/>
    <n v="77.699999999999989"/>
    <x v="2"/>
    <x v="1"/>
    <x v="1"/>
  </r>
  <r>
    <s v="XBV-40336-071"/>
    <x v="685"/>
    <s v="38536-98293-JZ"/>
    <s v="A-D-0.2"/>
    <n v="3"/>
    <x v="909"/>
    <s v=""/>
    <x v="1"/>
    <x v="2"/>
    <s v="D"/>
    <x v="3"/>
    <n v="2.9849999999999999"/>
    <n v="8.9550000000000001"/>
    <x v="2"/>
    <x v="2"/>
    <x v="1"/>
  </r>
  <r>
    <s v="RLM-96511-467"/>
    <x v="191"/>
    <s v="43014-53743-XK"/>
    <s v="R-L-2.5"/>
    <n v="1"/>
    <x v="910"/>
    <s v="jtewelsonrn@samsung.com"/>
    <x v="0"/>
    <x v="0"/>
    <s v="L"/>
    <x v="2"/>
    <n v="27.484999999999996"/>
    <n v="27.484999999999996"/>
    <x v="0"/>
    <x v="1"/>
    <x v="1"/>
  </r>
  <r>
    <s v="AEZ-13242-456"/>
    <x v="686"/>
    <s v="62494-09113-RP"/>
    <s v="R-M-0.5"/>
    <n v="5"/>
    <x v="906"/>
    <s v=""/>
    <x v="0"/>
    <x v="0"/>
    <s v="M"/>
    <x v="1"/>
    <n v="5.97"/>
    <n v="29.849999999999998"/>
    <x v="0"/>
    <x v="0"/>
    <x v="1"/>
  </r>
  <r>
    <s v="UME-75640-698"/>
    <x v="687"/>
    <s v="62494-09113-RP"/>
    <s v="A-M-0.5"/>
    <n v="4"/>
    <x v="906"/>
    <s v=""/>
    <x v="0"/>
    <x v="2"/>
    <s v="M"/>
    <x v="1"/>
    <n v="6.75"/>
    <n v="27"/>
    <x v="2"/>
    <x v="0"/>
    <x v="1"/>
  </r>
  <r>
    <s v="GJC-66474-557"/>
    <x v="629"/>
    <s v="64965-78386-MY"/>
    <s v="A-D-1"/>
    <n v="1"/>
    <x v="911"/>
    <s v="njennyrq@bigcartel.com"/>
    <x v="0"/>
    <x v="2"/>
    <s v="D"/>
    <x v="0"/>
    <n v="9.9499999999999993"/>
    <n v="9.9499999999999993"/>
    <x v="2"/>
    <x v="2"/>
    <x v="1"/>
  </r>
  <r>
    <s v="IRV-20769-219"/>
    <x v="688"/>
    <s v="77131-58092-GE"/>
    <s v="E-M-0.2"/>
    <n v="3"/>
    <x v="912"/>
    <s v=""/>
    <x v="2"/>
    <x v="1"/>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0C35DC-16FB-4156-A75B-0CD2C2681C11}" name="Total_saled" cacheId="1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2"/>
        <item x="1"/>
        <item x="3"/>
        <item x="0"/>
      </items>
    </pivotField>
    <pivotField compact="0" outline="0" showAll="0" defaultSubtotal="0"/>
    <pivotField compact="0" numFmtId="168" outline="0" showAll="0" defaultSubtotal="0">
      <items count="4">
        <item x="3"/>
        <item x="1"/>
        <item x="0"/>
        <item x="2"/>
      </items>
    </pivotField>
    <pivotField compact="0" numFmtId="165" outline="0" showAll="0" defaultSubtotal="0"/>
    <pivotField dataField="1" compact="0" numFmtId="165"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6" baseItem="1" numFmtId="169"/>
  </dataFields>
  <chartFormats count="4">
    <chartFormat chart="5" format="9" series="1">
      <pivotArea type="data" outline="0" fieldPosition="0">
        <references count="2">
          <reference field="4294967294" count="1" selected="0">
            <x v="0"/>
          </reference>
          <reference field="13" count="1" selected="0">
            <x v="0"/>
          </reference>
        </references>
      </pivotArea>
    </chartFormat>
    <chartFormat chart="5" format="10" series="1">
      <pivotArea type="data" outline="0" fieldPosition="0">
        <references count="2">
          <reference field="4294967294" count="1" selected="0">
            <x v="0"/>
          </reference>
          <reference field="13" count="1" selected="0">
            <x v="1"/>
          </reference>
        </references>
      </pivotArea>
    </chartFormat>
    <chartFormat chart="5" format="11" series="1">
      <pivotArea type="data" outline="0" fieldPosition="0">
        <references count="2">
          <reference field="4294967294" count="1" selected="0">
            <x v="0"/>
          </reference>
          <reference field="13" count="1" selected="0">
            <x v="2"/>
          </reference>
        </references>
      </pivotArea>
    </chartFormat>
    <chartFormat chart="5"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11683E-3E71-4E25-A705-EE7714AE50BE}" name="Total_saled" cacheId="1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6"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8"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6" baseItem="1" numFmtId="169"/>
  </dataFields>
  <chartFormats count="4">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BF4D69-CC9C-48B8-817A-1AE6C3EBFB05}" name="Total_saled" cacheId="1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8"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8"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6" baseItem="1" numFmtId="169"/>
  </dataFields>
  <chartFormats count="4">
    <chartFormat chart="6"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9E4AD9C-1A53-4D37-9C55-98C97BDC8B4E}" sourceName="Size">
  <pivotTables>
    <pivotTable tabId="18" name="Total_saled"/>
    <pivotTable tabId="19" name="Total_saled"/>
    <pivotTable tabId="20" name="Total_saled"/>
  </pivotTables>
  <data>
    <tabular pivotCacheId="118761377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F94EC6D-95A0-4DEE-B808-F51554871596}" sourceName="Roast Type Name">
  <pivotTables>
    <pivotTable tabId="18" name="Total_saled"/>
    <pivotTable tabId="19" name="Total_saled"/>
    <pivotTable tabId="20" name="Total_saled"/>
  </pivotTables>
  <data>
    <tabular pivotCacheId="118761377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746D975-B266-4934-A7F0-36E639340367}" sourceName="Loyalty Card">
  <pivotTables>
    <pivotTable tabId="18" name="Total_saled"/>
    <pivotTable tabId="19" name="Total_saled"/>
    <pivotTable tabId="20" name="Total_saled"/>
  </pivotTables>
  <data>
    <tabular pivotCacheId="118761377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6D6F654-D5DA-4F22-8ACF-980C5B804D7A}" cache="Slicer_Size" caption="Size" columnCount="2" style="Purple Slicer" rowHeight="235140"/>
  <slicer name="Roast Type Name" xr10:uid="{4B79CBA2-3788-4034-9587-6C80A898A8E1}" cache="Slicer_Roast_Type_Name" caption="Roast Type Name" columnCount="3" style="Purple Slicer" rowHeight="235140"/>
  <slicer name="Loyalty Card" xr10:uid="{71F6637B-42CA-476F-B1F5-FD16431596AC}" cache="Slicer_Loyalty_Card" caption="Loyalty Card" style="Purple Slicer" rowHeight="2351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65062B-B616-472D-BF50-2A9F9C796C41}" name="Orders_Table" displayName="Orders_Table" ref="A1:P1001" totalsRowShown="0" headerRowDxfId="4">
  <autoFilter ref="A1:P1001" xr:uid="{4265062B-B616-472D-BF50-2A9F9C796C41}"/>
  <tableColumns count="16">
    <tableColumn id="1" xr3:uid="{D2CD19C0-0B24-4891-A8DB-853C0B4B02AF}" name="Order ID" dataDxfId="15"/>
    <tableColumn id="2" xr3:uid="{7B538E4B-2FEF-4D17-99FC-A94603760796}" name="Order Date" dataDxfId="14"/>
    <tableColumn id="3" xr3:uid="{FCBE9CC7-BF88-4699-873D-ACF5FACDA4BD}" name="Customer ID" dataDxfId="13"/>
    <tableColumn id="4" xr3:uid="{CA46A560-E28E-4CDB-BF11-64AAFC941A9F}" name="Product ID"/>
    <tableColumn id="5" xr3:uid="{06FA4D50-FC97-4FE2-AEB7-AD6B6BB4F227}" name="Quantity" dataDxfId="12"/>
    <tableColumn id="6" xr3:uid="{DDEACB3A-C340-4D24-99A8-0817F516D7FB}" name="Customer Name" dataDxfId="11">
      <calculatedColumnFormula>_xlfn.XLOOKUP(C2,customers!$A$2:$A$1001,customers!$B$2:$B$1001,,0)</calculatedColumnFormula>
    </tableColumn>
    <tableColumn id="7" xr3:uid="{4DF90778-20E6-4916-90C8-E640B3C625CF}" name="Email" dataDxfId="10">
      <calculatedColumnFormula>IF(_xlfn.XLOOKUP(C2,customers!$A$2:$A$1001,customers!$C$2:$C$1001,,0)=0,"",_xlfn.XLOOKUP(C2,customers!$A$2:$A$1001,customers!$C$2:$C$1001,,0))</calculatedColumnFormula>
    </tableColumn>
    <tableColumn id="8" xr3:uid="{D5E6E991-B922-4A64-BEA0-F943EF387D39}" name="Country" dataDxfId="9">
      <calculatedColumnFormula>_xlfn.XLOOKUP($C2,customers!$A$2:$A$1001,customers!$G$2:$G$1001,,0)</calculatedColumnFormula>
    </tableColumn>
    <tableColumn id="9" xr3:uid="{40E54C8E-07D8-4FB7-8659-D22D2693297D}" name="Coffee Type">
      <calculatedColumnFormula>INDEX(products!$A$1:$G$49,MATCH(orders!$D2,products!$A$1:$A$49,0),MATCH(orders!I$1,products!$A$1:$G$1,0))</calculatedColumnFormula>
    </tableColumn>
    <tableColumn id="10" xr3:uid="{563E6FF6-CBBC-4E33-9D74-0067B5572D9A}" name="Roast Type">
      <calculatedColumnFormula>INDEX(products!$A$1:$G$49,MATCH(orders!$D2,products!$A$1:$A$49,0),MATCH(orders!J$1,products!$A$1:$G$1,0))</calculatedColumnFormula>
    </tableColumn>
    <tableColumn id="11" xr3:uid="{C80B3458-F9D0-4111-B77B-76C725848EAD}" name="Size" dataDxfId="8">
      <calculatedColumnFormula>INDEX(products!$A$1:$G$49,MATCH(orders!$D2,products!$A$1:$A$49,0),MATCH(orders!K$1,products!$A$1:$G$1,0))</calculatedColumnFormula>
    </tableColumn>
    <tableColumn id="12" xr3:uid="{93DDD969-E929-4508-A3C0-2EDBD4623FD5}" name="Unit Price" dataDxfId="7">
      <calculatedColumnFormula>INDEX(products!$A$1:$G$49,MATCH(orders!$D2,products!$A$1:$A$49,0),MATCH(orders!L$1,products!$A$1:$G$1,0))</calculatedColumnFormula>
    </tableColumn>
    <tableColumn id="13" xr3:uid="{3FEA2546-AE0E-4C79-8235-355D21E351EC}" name="Sales" dataDxfId="6">
      <calculatedColumnFormula>E2*L2</calculatedColumnFormula>
    </tableColumn>
    <tableColumn id="14" xr3:uid="{CEFB7610-0926-4EC7-B11A-954CF5ADC258}" name="Coffee Type Name">
      <calculatedColumnFormula array="1">_xlfn.IFS(I2="Rob","Robusta",I2="Exc","Excelsa",I2="Ara","Arabica",I2="Lib","Liberica")</calculatedColumnFormula>
    </tableColumn>
    <tableColumn id="15" xr3:uid="{DC5351B9-5CDC-4997-881C-D31665319621}" name="Roast Type Name">
      <calculatedColumnFormula>IF(J2="M","Medium",IF(J2="L","Light",IF(J2="D","Dark","")))</calculatedColumnFormula>
    </tableColumn>
    <tableColumn id="16" xr3:uid="{A93AE23B-DA75-4CD3-9413-DFC2D46E99A1}" name="Loyalty Card" dataDxfId="5">
      <calculatedColumnFormula>_xlfn.XLOOKUP($C2,customers!$A$2:$A$1001,customers!$I$2:$I$1001,,0)</calculatedColumnFormula>
    </tableColumn>
  </tableColumns>
  <tableStyleInfo name="TableStyleLight13"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96408E8-8D07-4F89-80CB-DC63881B23D6}" sourceName="Order Date">
  <pivotTables>
    <pivotTable tabId="18" name="Total_saled"/>
    <pivotTable tabId="19" name="Total_saled"/>
    <pivotTable tabId="20" name="Total_saled"/>
  </pivotTables>
  <state minimalRefreshVersion="6" lastRefreshVersion="6" pivotCacheId="118761377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419C06F-7B3B-4BFD-9DFA-636D07ED9C26}"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94B9F-4C90-43B4-AB2F-2F00B0417BE9}">
  <dimension ref="A1:A17"/>
  <sheetViews>
    <sheetView showGridLines="0" tabSelected="1" zoomScale="86" zoomScaleNormal="86" workbookViewId="0">
      <selection activeCell="U65" sqref="U65"/>
    </sheetView>
  </sheetViews>
  <sheetFormatPr defaultRowHeight="14" x14ac:dyDescent="0.3"/>
  <cols>
    <col min="1" max="1" width="1.69921875" customWidth="1"/>
    <col min="16" max="16" width="1.69921875" customWidth="1"/>
    <col min="19" max="19" width="1.69921875" customWidth="1"/>
    <col min="23" max="23" width="1.69921875" customWidth="1"/>
  </cols>
  <sheetData>
    <row r="1" ht="5" customHeight="1" x14ac:dyDescent="0.3"/>
    <row r="6" ht="5" customHeight="1" x14ac:dyDescent="0.3"/>
    <row r="11" ht="5" customHeight="1" x14ac:dyDescent="0.3"/>
    <row r="17" ht="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7ADFE-AF4D-4631-881B-B3D3269EACBB}">
  <dimension ref="A3:F48"/>
  <sheetViews>
    <sheetView topLeftCell="B1" workbookViewId="0">
      <selection activeCell="C17" sqref="C17"/>
    </sheetView>
  </sheetViews>
  <sheetFormatPr defaultRowHeight="14" x14ac:dyDescent="0.3"/>
  <cols>
    <col min="1" max="1" width="12.59765625" bestFit="1" customWidth="1"/>
    <col min="2" max="2" width="21" bestFit="1" customWidth="1"/>
    <col min="3" max="3" width="18.59765625" bestFit="1" customWidth="1"/>
    <col min="4" max="4" width="6.8984375" bestFit="1" customWidth="1"/>
    <col min="5" max="5" width="7.296875" bestFit="1" customWidth="1"/>
    <col min="6" max="6" width="7.796875" bestFit="1" customWidth="1"/>
    <col min="7" max="7" width="7.8984375" bestFit="1" customWidth="1"/>
    <col min="8" max="8" width="8.8984375" bestFit="1" customWidth="1"/>
    <col min="9" max="13" width="7.8984375" bestFit="1" customWidth="1"/>
    <col min="14" max="14" width="12" bestFit="1" customWidth="1"/>
    <col min="16" max="19" width="7.8984375" bestFit="1" customWidth="1"/>
    <col min="20" max="21" width="8.8984375" bestFit="1" customWidth="1"/>
    <col min="22" max="22" width="6.8984375" bestFit="1" customWidth="1"/>
    <col min="23" max="24" width="7.8984375" bestFit="1" customWidth="1"/>
    <col min="25" max="25" width="6.8984375" bestFit="1" customWidth="1"/>
    <col min="26" max="26" width="8.8984375" bestFit="1" customWidth="1"/>
    <col min="27" max="27" width="11.69921875" bestFit="1" customWidth="1"/>
    <col min="28" max="28" width="9.19921875" bestFit="1" customWidth="1"/>
    <col min="29" max="30" width="7.8984375" bestFit="1" customWidth="1"/>
    <col min="31" max="31" width="8.8984375" bestFit="1" customWidth="1"/>
    <col min="32" max="34" width="7.8984375" bestFit="1" customWidth="1"/>
    <col min="35" max="36" width="6.8984375" bestFit="1" customWidth="1"/>
    <col min="37" max="37" width="7.8984375" bestFit="1" customWidth="1"/>
    <col min="38" max="38" width="8.8984375" bestFit="1" customWidth="1"/>
    <col min="39" max="39" width="6.8984375" bestFit="1" customWidth="1"/>
    <col min="40" max="40" width="12.09765625" bestFit="1" customWidth="1"/>
    <col min="41" max="41" width="9.69921875" bestFit="1" customWidth="1"/>
    <col min="42" max="42" width="6.8984375" bestFit="1" customWidth="1"/>
    <col min="43" max="43" width="8.8984375" bestFit="1" customWidth="1"/>
    <col min="44" max="44" width="7.8984375" bestFit="1" customWidth="1"/>
    <col min="45" max="45" width="6.8984375" bestFit="1" customWidth="1"/>
    <col min="46" max="48" width="7.8984375" bestFit="1" customWidth="1"/>
    <col min="49" max="49" width="6.8984375" bestFit="1" customWidth="1"/>
    <col min="50" max="52" width="7.8984375" bestFit="1" customWidth="1"/>
    <col min="53" max="53" width="12.59765625" bestFit="1" customWidth="1"/>
    <col min="54" max="54" width="10.8984375" bestFit="1" customWidth="1"/>
  </cols>
  <sheetData>
    <row r="3" spans="1:6" x14ac:dyDescent="0.3">
      <c r="A3" s="8" t="s">
        <v>6218</v>
      </c>
      <c r="C3" s="8" t="s">
        <v>6196</v>
      </c>
    </row>
    <row r="4" spans="1:6" x14ac:dyDescent="0.3">
      <c r="A4" s="8" t="s">
        <v>6219</v>
      </c>
      <c r="B4" s="8" t="s">
        <v>6220</v>
      </c>
      <c r="C4" t="s">
        <v>6214</v>
      </c>
      <c r="D4" t="s">
        <v>6215</v>
      </c>
      <c r="E4" t="s">
        <v>6216</v>
      </c>
      <c r="F4" t="s">
        <v>6217</v>
      </c>
    </row>
    <row r="5" spans="1:6" x14ac:dyDescent="0.3">
      <c r="A5" t="s">
        <v>6198</v>
      </c>
      <c r="B5" t="s">
        <v>6202</v>
      </c>
      <c r="C5" s="9">
        <v>186.85499999999999</v>
      </c>
      <c r="D5" s="9">
        <v>305.97000000000003</v>
      </c>
      <c r="E5" s="9">
        <v>213.15999999999997</v>
      </c>
      <c r="F5" s="9">
        <v>123</v>
      </c>
    </row>
    <row r="6" spans="1:6" x14ac:dyDescent="0.3">
      <c r="B6" t="s">
        <v>6203</v>
      </c>
      <c r="C6" s="9">
        <v>251.96499999999997</v>
      </c>
      <c r="D6" s="9">
        <v>129.46</v>
      </c>
      <c r="E6" s="9">
        <v>434.03999999999996</v>
      </c>
      <c r="F6" s="9">
        <v>171.93999999999997</v>
      </c>
    </row>
    <row r="7" spans="1:6" x14ac:dyDescent="0.3">
      <c r="B7" t="s">
        <v>6204</v>
      </c>
      <c r="C7" s="9">
        <v>224.94499999999999</v>
      </c>
      <c r="D7" s="9">
        <v>349.12</v>
      </c>
      <c r="E7" s="9">
        <v>321.04000000000002</v>
      </c>
      <c r="F7" s="9">
        <v>126.035</v>
      </c>
    </row>
    <row r="8" spans="1:6" x14ac:dyDescent="0.3">
      <c r="B8" t="s">
        <v>6205</v>
      </c>
      <c r="C8" s="9">
        <v>307.12</v>
      </c>
      <c r="D8" s="9">
        <v>681.07499999999993</v>
      </c>
      <c r="E8" s="9">
        <v>533.70499999999993</v>
      </c>
      <c r="F8" s="9">
        <v>158.85</v>
      </c>
    </row>
    <row r="9" spans="1:6" x14ac:dyDescent="0.3">
      <c r="B9" t="s">
        <v>6206</v>
      </c>
      <c r="C9" s="9">
        <v>53.664999999999992</v>
      </c>
      <c r="D9" s="9">
        <v>83.025000000000006</v>
      </c>
      <c r="E9" s="9">
        <v>193.83499999999998</v>
      </c>
      <c r="F9" s="9">
        <v>68.039999999999992</v>
      </c>
    </row>
    <row r="10" spans="1:6" x14ac:dyDescent="0.3">
      <c r="B10" t="s">
        <v>6207</v>
      </c>
      <c r="C10" s="9">
        <v>163.01999999999998</v>
      </c>
      <c r="D10" s="9">
        <v>678.3599999999999</v>
      </c>
      <c r="E10" s="9">
        <v>171.04500000000002</v>
      </c>
      <c r="F10" s="9">
        <v>372.255</v>
      </c>
    </row>
    <row r="11" spans="1:6" x14ac:dyDescent="0.3">
      <c r="B11" t="s">
        <v>6208</v>
      </c>
      <c r="C11" s="9">
        <v>345.02</v>
      </c>
      <c r="D11" s="9">
        <v>273.86999999999995</v>
      </c>
      <c r="E11" s="9">
        <v>184.12999999999997</v>
      </c>
      <c r="F11" s="9">
        <v>201.11499999999998</v>
      </c>
    </row>
    <row r="12" spans="1:6" x14ac:dyDescent="0.3">
      <c r="B12" t="s">
        <v>6209</v>
      </c>
      <c r="C12" s="9">
        <v>334.89</v>
      </c>
      <c r="D12" s="9">
        <v>70.95</v>
      </c>
      <c r="E12" s="9">
        <v>134.23000000000002</v>
      </c>
      <c r="F12" s="9">
        <v>166.27499999999998</v>
      </c>
    </row>
    <row r="13" spans="1:6" x14ac:dyDescent="0.3">
      <c r="B13" t="s">
        <v>6210</v>
      </c>
      <c r="C13" s="9">
        <v>178.70999999999998</v>
      </c>
      <c r="D13" s="9">
        <v>166.1</v>
      </c>
      <c r="E13" s="9">
        <v>439.30999999999995</v>
      </c>
      <c r="F13" s="9">
        <v>492.9</v>
      </c>
    </row>
    <row r="14" spans="1:6" x14ac:dyDescent="0.3">
      <c r="B14" t="s">
        <v>6211</v>
      </c>
      <c r="C14" s="9">
        <v>301.98500000000001</v>
      </c>
      <c r="D14" s="9">
        <v>153.76499999999999</v>
      </c>
      <c r="E14" s="9">
        <v>215.55499999999998</v>
      </c>
      <c r="F14" s="9">
        <v>213.66499999999999</v>
      </c>
    </row>
    <row r="15" spans="1:6" x14ac:dyDescent="0.3">
      <c r="B15" t="s">
        <v>6212</v>
      </c>
      <c r="C15" s="9">
        <v>312.83499999999998</v>
      </c>
      <c r="D15" s="9">
        <v>63.249999999999993</v>
      </c>
      <c r="E15" s="9">
        <v>350.89500000000004</v>
      </c>
      <c r="F15" s="9">
        <v>96.405000000000001</v>
      </c>
    </row>
    <row r="16" spans="1:6" x14ac:dyDescent="0.3">
      <c r="B16" t="s">
        <v>6213</v>
      </c>
      <c r="C16" s="9">
        <v>265.62</v>
      </c>
      <c r="D16" s="9">
        <v>526.51499999999987</v>
      </c>
      <c r="E16" s="9">
        <v>187.06</v>
      </c>
      <c r="F16" s="9">
        <v>210.58999999999997</v>
      </c>
    </row>
    <row r="17" spans="1:6" x14ac:dyDescent="0.3">
      <c r="A17" t="s">
        <v>6199</v>
      </c>
      <c r="B17" t="s">
        <v>6202</v>
      </c>
      <c r="C17" s="9">
        <v>47.25</v>
      </c>
      <c r="D17" s="9">
        <v>65.805000000000007</v>
      </c>
      <c r="E17" s="9">
        <v>274.67500000000001</v>
      </c>
      <c r="F17" s="9">
        <v>179.22</v>
      </c>
    </row>
    <row r="18" spans="1:6" x14ac:dyDescent="0.3">
      <c r="B18" t="s">
        <v>6203</v>
      </c>
      <c r="C18" s="9">
        <v>745.44999999999993</v>
      </c>
      <c r="D18" s="9">
        <v>428.88499999999999</v>
      </c>
      <c r="E18" s="9">
        <v>194.17499999999998</v>
      </c>
      <c r="F18" s="9">
        <v>429.82999999999993</v>
      </c>
    </row>
    <row r="19" spans="1:6" x14ac:dyDescent="0.3">
      <c r="B19" t="s">
        <v>6204</v>
      </c>
      <c r="C19" s="9">
        <v>130.47</v>
      </c>
      <c r="D19" s="9">
        <v>271.48500000000001</v>
      </c>
      <c r="E19" s="9">
        <v>281.20499999999998</v>
      </c>
      <c r="F19" s="9">
        <v>231.63000000000002</v>
      </c>
    </row>
    <row r="20" spans="1:6" x14ac:dyDescent="0.3">
      <c r="B20" t="s">
        <v>6205</v>
      </c>
      <c r="C20" s="9">
        <v>27</v>
      </c>
      <c r="D20" s="9">
        <v>347.26</v>
      </c>
      <c r="E20" s="9">
        <v>147.51</v>
      </c>
      <c r="F20" s="9">
        <v>240.04</v>
      </c>
    </row>
    <row r="21" spans="1:6" x14ac:dyDescent="0.3">
      <c r="B21" t="s">
        <v>6206</v>
      </c>
      <c r="C21" s="9">
        <v>255.11499999999995</v>
      </c>
      <c r="D21" s="9">
        <v>541.73</v>
      </c>
      <c r="E21" s="9">
        <v>83.43</v>
      </c>
      <c r="F21" s="9">
        <v>59.079999999999991</v>
      </c>
    </row>
    <row r="22" spans="1:6" x14ac:dyDescent="0.3">
      <c r="B22" t="s">
        <v>6207</v>
      </c>
      <c r="C22" s="9">
        <v>584.78999999999985</v>
      </c>
      <c r="D22" s="9">
        <v>357.42999999999995</v>
      </c>
      <c r="E22" s="9">
        <v>355.34</v>
      </c>
      <c r="F22" s="9">
        <v>140.88</v>
      </c>
    </row>
    <row r="23" spans="1:6" x14ac:dyDescent="0.3">
      <c r="B23" t="s">
        <v>6208</v>
      </c>
      <c r="C23" s="9">
        <v>430.62</v>
      </c>
      <c r="D23" s="9">
        <v>227.42500000000001</v>
      </c>
      <c r="E23" s="9">
        <v>236.315</v>
      </c>
      <c r="F23" s="9">
        <v>414.58499999999992</v>
      </c>
    </row>
    <row r="24" spans="1:6" x14ac:dyDescent="0.3">
      <c r="B24" t="s">
        <v>6209</v>
      </c>
      <c r="C24" s="9">
        <v>22.5</v>
      </c>
      <c r="D24" s="9">
        <v>77.72</v>
      </c>
      <c r="E24" s="9">
        <v>60.5</v>
      </c>
      <c r="F24" s="9">
        <v>139.67999999999998</v>
      </c>
    </row>
    <row r="25" spans="1:6" x14ac:dyDescent="0.3">
      <c r="B25" t="s">
        <v>6210</v>
      </c>
      <c r="C25" s="9">
        <v>126.14999999999999</v>
      </c>
      <c r="D25" s="9">
        <v>195.11</v>
      </c>
      <c r="E25" s="9">
        <v>89.13</v>
      </c>
      <c r="F25" s="9">
        <v>302.65999999999997</v>
      </c>
    </row>
    <row r="26" spans="1:6" x14ac:dyDescent="0.3">
      <c r="B26" t="s">
        <v>6211</v>
      </c>
      <c r="C26" s="9">
        <v>376.03</v>
      </c>
      <c r="D26" s="9">
        <v>523.24</v>
      </c>
      <c r="E26" s="9">
        <v>440.96499999999997</v>
      </c>
      <c r="F26" s="9">
        <v>174.46999999999997</v>
      </c>
    </row>
    <row r="27" spans="1:6" x14ac:dyDescent="0.3">
      <c r="B27" t="s">
        <v>6212</v>
      </c>
      <c r="C27" s="9">
        <v>515.17999999999995</v>
      </c>
      <c r="D27" s="9">
        <v>142.56</v>
      </c>
      <c r="E27" s="9">
        <v>347.03999999999996</v>
      </c>
      <c r="F27" s="9">
        <v>104.08499999999999</v>
      </c>
    </row>
    <row r="28" spans="1:6" x14ac:dyDescent="0.3">
      <c r="B28" t="s">
        <v>6213</v>
      </c>
      <c r="C28" s="9">
        <v>95.859999999999985</v>
      </c>
      <c r="D28" s="9">
        <v>484.76</v>
      </c>
      <c r="E28" s="9">
        <v>94.17</v>
      </c>
      <c r="F28" s="9">
        <v>77.10499999999999</v>
      </c>
    </row>
    <row r="29" spans="1:6" x14ac:dyDescent="0.3">
      <c r="A29" t="s">
        <v>6200</v>
      </c>
      <c r="B29" t="s">
        <v>6202</v>
      </c>
      <c r="C29" s="9">
        <v>258.34500000000003</v>
      </c>
      <c r="D29" s="9">
        <v>139.625</v>
      </c>
      <c r="E29" s="9">
        <v>279.52000000000004</v>
      </c>
      <c r="F29" s="9">
        <v>160.19499999999999</v>
      </c>
    </row>
    <row r="30" spans="1:6" x14ac:dyDescent="0.3">
      <c r="B30" t="s">
        <v>6203</v>
      </c>
      <c r="C30" s="9">
        <v>342.2</v>
      </c>
      <c r="D30" s="9">
        <v>284.24999999999994</v>
      </c>
      <c r="E30" s="9">
        <v>251.83</v>
      </c>
      <c r="F30" s="9">
        <v>80.550000000000011</v>
      </c>
    </row>
    <row r="31" spans="1:6" x14ac:dyDescent="0.3">
      <c r="B31" t="s">
        <v>6204</v>
      </c>
      <c r="C31" s="9">
        <v>418.30499999999989</v>
      </c>
      <c r="D31" s="9">
        <v>468.125</v>
      </c>
      <c r="E31" s="9">
        <v>405.05500000000006</v>
      </c>
      <c r="F31" s="9">
        <v>253.15499999999997</v>
      </c>
    </row>
    <row r="32" spans="1:6" x14ac:dyDescent="0.3">
      <c r="B32" t="s">
        <v>6205</v>
      </c>
      <c r="C32" s="9">
        <v>102.32999999999998</v>
      </c>
      <c r="D32" s="9">
        <v>242.14000000000001</v>
      </c>
      <c r="E32" s="9">
        <v>554.875</v>
      </c>
      <c r="F32" s="9">
        <v>106.23999999999998</v>
      </c>
    </row>
    <row r="33" spans="1:6" x14ac:dyDescent="0.3">
      <c r="B33" t="s">
        <v>6206</v>
      </c>
      <c r="C33" s="9">
        <v>234.71999999999997</v>
      </c>
      <c r="D33" s="9">
        <v>133.08000000000001</v>
      </c>
      <c r="E33" s="9">
        <v>267.2</v>
      </c>
      <c r="F33" s="9">
        <v>272.68999999999994</v>
      </c>
    </row>
    <row r="34" spans="1:6" x14ac:dyDescent="0.3">
      <c r="B34" t="s">
        <v>6207</v>
      </c>
      <c r="C34" s="9">
        <v>430.39</v>
      </c>
      <c r="D34" s="9">
        <v>136.20500000000001</v>
      </c>
      <c r="E34" s="9">
        <v>209.6</v>
      </c>
      <c r="F34" s="9">
        <v>88.334999999999994</v>
      </c>
    </row>
    <row r="35" spans="1:6" x14ac:dyDescent="0.3">
      <c r="B35" t="s">
        <v>6208</v>
      </c>
      <c r="C35" s="9">
        <v>109.005</v>
      </c>
      <c r="D35" s="9">
        <v>393.57499999999999</v>
      </c>
      <c r="E35" s="9">
        <v>61.034999999999997</v>
      </c>
      <c r="F35" s="9">
        <v>199.48999999999998</v>
      </c>
    </row>
    <row r="36" spans="1:6" x14ac:dyDescent="0.3">
      <c r="B36" t="s">
        <v>6209</v>
      </c>
      <c r="C36" s="9">
        <v>287.52499999999998</v>
      </c>
      <c r="D36" s="9">
        <v>288.67</v>
      </c>
      <c r="E36" s="9">
        <v>125.58</v>
      </c>
      <c r="F36" s="9">
        <v>374.13499999999999</v>
      </c>
    </row>
    <row r="37" spans="1:6" x14ac:dyDescent="0.3">
      <c r="B37" t="s">
        <v>6210</v>
      </c>
      <c r="C37" s="9">
        <v>840.92999999999984</v>
      </c>
      <c r="D37" s="9">
        <v>409.875</v>
      </c>
      <c r="E37" s="9">
        <v>171.32999999999998</v>
      </c>
      <c r="F37" s="9">
        <v>221.43999999999997</v>
      </c>
    </row>
    <row r="38" spans="1:6" x14ac:dyDescent="0.3">
      <c r="B38" t="s">
        <v>6211</v>
      </c>
      <c r="C38" s="9">
        <v>299.07</v>
      </c>
      <c r="D38" s="9">
        <v>260.32499999999999</v>
      </c>
      <c r="E38" s="9">
        <v>584.64</v>
      </c>
      <c r="F38" s="9">
        <v>256.36500000000001</v>
      </c>
    </row>
    <row r="39" spans="1:6" x14ac:dyDescent="0.3">
      <c r="B39" t="s">
        <v>6212</v>
      </c>
      <c r="C39" s="9">
        <v>323.32499999999999</v>
      </c>
      <c r="D39" s="9">
        <v>565.57000000000005</v>
      </c>
      <c r="E39" s="9">
        <v>537.80999999999995</v>
      </c>
      <c r="F39" s="9">
        <v>189.47499999999999</v>
      </c>
    </row>
    <row r="40" spans="1:6" x14ac:dyDescent="0.3">
      <c r="B40" t="s">
        <v>6213</v>
      </c>
      <c r="C40" s="9">
        <v>399.48499999999996</v>
      </c>
      <c r="D40" s="9">
        <v>148.19999999999999</v>
      </c>
      <c r="E40" s="9">
        <v>388.21999999999997</v>
      </c>
      <c r="F40" s="9">
        <v>212.07499999999999</v>
      </c>
    </row>
    <row r="41" spans="1:6" x14ac:dyDescent="0.3">
      <c r="A41" t="s">
        <v>6201</v>
      </c>
      <c r="B41" t="s">
        <v>6202</v>
      </c>
      <c r="C41" s="9">
        <v>112.69499999999999</v>
      </c>
      <c r="D41" s="9">
        <v>166.32</v>
      </c>
      <c r="E41" s="9">
        <v>843.71499999999992</v>
      </c>
      <c r="F41" s="9">
        <v>146.685</v>
      </c>
    </row>
    <row r="42" spans="1:6" x14ac:dyDescent="0.3">
      <c r="B42" t="s">
        <v>6203</v>
      </c>
      <c r="C42" s="9">
        <v>114.87999999999998</v>
      </c>
      <c r="D42" s="9">
        <v>133.815</v>
      </c>
      <c r="E42" s="9">
        <v>91.175000000000011</v>
      </c>
      <c r="F42" s="9">
        <v>53.759999999999991</v>
      </c>
    </row>
    <row r="43" spans="1:6" x14ac:dyDescent="0.3">
      <c r="B43" t="s">
        <v>6204</v>
      </c>
      <c r="C43" s="9">
        <v>277.76</v>
      </c>
      <c r="D43" s="9">
        <v>175.41</v>
      </c>
      <c r="E43" s="9">
        <v>462.50999999999993</v>
      </c>
      <c r="F43" s="9">
        <v>399.52499999999998</v>
      </c>
    </row>
    <row r="44" spans="1:6" x14ac:dyDescent="0.3">
      <c r="B44" t="s">
        <v>6205</v>
      </c>
      <c r="C44" s="9">
        <v>197.89499999999998</v>
      </c>
      <c r="D44" s="9">
        <v>289.755</v>
      </c>
      <c r="E44" s="9">
        <v>88.545000000000002</v>
      </c>
      <c r="F44" s="9">
        <v>200.25499999999997</v>
      </c>
    </row>
    <row r="45" spans="1:6" x14ac:dyDescent="0.3">
      <c r="B45" t="s">
        <v>6206</v>
      </c>
      <c r="C45" s="9">
        <v>193.11499999999998</v>
      </c>
      <c r="D45" s="9">
        <v>212.49499999999998</v>
      </c>
      <c r="E45" s="9">
        <v>292.29000000000002</v>
      </c>
      <c r="F45" s="9">
        <v>304.46999999999997</v>
      </c>
    </row>
    <row r="46" spans="1:6" x14ac:dyDescent="0.3">
      <c r="B46" t="s">
        <v>6207</v>
      </c>
      <c r="C46" s="9">
        <v>179.79</v>
      </c>
      <c r="D46" s="9">
        <v>426.2</v>
      </c>
      <c r="E46" s="9">
        <v>170.08999999999997</v>
      </c>
      <c r="F46" s="9">
        <v>379.31</v>
      </c>
    </row>
    <row r="47" spans="1:6" x14ac:dyDescent="0.3">
      <c r="B47" t="s">
        <v>6208</v>
      </c>
      <c r="C47" s="9">
        <v>247.28999999999996</v>
      </c>
      <c r="D47" s="9">
        <v>246.685</v>
      </c>
      <c r="E47" s="9">
        <v>271.05499999999995</v>
      </c>
      <c r="F47" s="9">
        <v>141.69999999999999</v>
      </c>
    </row>
    <row r="48" spans="1:6" x14ac:dyDescent="0.3">
      <c r="B48" t="s">
        <v>6209</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EDFA1-3D77-4E03-A20C-637C2BFA9519}">
  <dimension ref="A3:F14"/>
  <sheetViews>
    <sheetView workbookViewId="0">
      <selection activeCell="B6" sqref="B6"/>
    </sheetView>
  </sheetViews>
  <sheetFormatPr defaultRowHeight="14" x14ac:dyDescent="0.3"/>
  <cols>
    <col min="1" max="1" width="14.5" bestFit="1" customWidth="1"/>
    <col min="2" max="3" width="11.3984375" bestFit="1" customWidth="1"/>
    <col min="4" max="4" width="6.8984375" bestFit="1" customWidth="1"/>
    <col min="5" max="5" width="14.5" bestFit="1" customWidth="1"/>
    <col min="6" max="6" width="7.796875" bestFit="1" customWidth="1"/>
    <col min="7" max="7" width="7.8984375" bestFit="1" customWidth="1"/>
    <col min="8" max="8" width="8.8984375" bestFit="1" customWidth="1"/>
    <col min="9" max="13" width="7.8984375" bestFit="1" customWidth="1"/>
    <col min="14" max="14" width="12" bestFit="1" customWidth="1"/>
    <col min="16" max="19" width="7.8984375" bestFit="1" customWidth="1"/>
    <col min="20" max="21" width="8.8984375" bestFit="1" customWidth="1"/>
    <col min="22" max="22" width="6.8984375" bestFit="1" customWidth="1"/>
    <col min="23" max="24" width="7.8984375" bestFit="1" customWidth="1"/>
    <col min="25" max="25" width="6.8984375" bestFit="1" customWidth="1"/>
    <col min="26" max="26" width="8.8984375" bestFit="1" customWidth="1"/>
    <col min="27" max="27" width="11.69921875" bestFit="1" customWidth="1"/>
    <col min="28" max="28" width="9.19921875" bestFit="1" customWidth="1"/>
    <col min="29" max="30" width="7.8984375" bestFit="1" customWidth="1"/>
    <col min="31" max="31" width="8.8984375" bestFit="1" customWidth="1"/>
    <col min="32" max="34" width="7.8984375" bestFit="1" customWidth="1"/>
    <col min="35" max="36" width="6.8984375" bestFit="1" customWidth="1"/>
    <col min="37" max="37" width="7.8984375" bestFit="1" customWidth="1"/>
    <col min="38" max="38" width="8.8984375" bestFit="1" customWidth="1"/>
    <col min="39" max="39" width="6.8984375" bestFit="1" customWidth="1"/>
    <col min="40" max="40" width="12.09765625" bestFit="1" customWidth="1"/>
    <col min="41" max="41" width="9.69921875" bestFit="1" customWidth="1"/>
    <col min="42" max="42" width="6.8984375" bestFit="1" customWidth="1"/>
    <col min="43" max="43" width="8.8984375" bestFit="1" customWidth="1"/>
    <col min="44" max="44" width="7.8984375" bestFit="1" customWidth="1"/>
    <col min="45" max="45" width="6.8984375" bestFit="1" customWidth="1"/>
    <col min="46" max="48" width="7.8984375" bestFit="1" customWidth="1"/>
    <col min="49" max="49" width="6.8984375" bestFit="1" customWidth="1"/>
    <col min="50" max="52" width="7.8984375" bestFit="1" customWidth="1"/>
    <col min="53" max="53" width="12.59765625" bestFit="1" customWidth="1"/>
    <col min="54" max="54" width="10.8984375" bestFit="1" customWidth="1"/>
  </cols>
  <sheetData>
    <row r="3" spans="1:6" x14ac:dyDescent="0.3">
      <c r="A3" s="8" t="s">
        <v>7</v>
      </c>
      <c r="B3" t="s">
        <v>6218</v>
      </c>
    </row>
    <row r="4" spans="1:6" x14ac:dyDescent="0.3">
      <c r="A4" t="s">
        <v>28</v>
      </c>
      <c r="B4" s="9">
        <v>2798.5050000000001</v>
      </c>
      <c r="E4" t="str" cm="1">
        <f t="array" ref="E4:F6">A4:B6</f>
        <v>United Kingdom</v>
      </c>
      <c r="F4">
        <v>2798.5050000000001</v>
      </c>
    </row>
    <row r="5" spans="1:6" x14ac:dyDescent="0.3">
      <c r="A5" t="s">
        <v>318</v>
      </c>
      <c r="B5" s="9">
        <v>6696.8649999999989</v>
      </c>
      <c r="E5" t="str">
        <v>Ireland</v>
      </c>
      <c r="F5">
        <v>6696.8649999999989</v>
      </c>
    </row>
    <row r="6" spans="1:6" x14ac:dyDescent="0.3">
      <c r="A6" t="s">
        <v>19</v>
      </c>
      <c r="B6" s="9">
        <v>35638.88499999998</v>
      </c>
      <c r="E6" t="str">
        <v>United States</v>
      </c>
      <c r="F6">
        <v>35638.88499999998</v>
      </c>
    </row>
    <row r="12" spans="1:6" x14ac:dyDescent="0.3">
      <c r="D12" s="5"/>
      <c r="E12" s="10"/>
    </row>
    <row r="13" spans="1:6" x14ac:dyDescent="0.3">
      <c r="D13" s="5"/>
      <c r="E13" s="10"/>
    </row>
    <row r="14" spans="1:6" x14ac:dyDescent="0.3">
      <c r="D14" s="5"/>
      <c r="E1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4360-9A1A-4C27-8A76-66E6C3327C4B}">
  <dimension ref="A3:E14"/>
  <sheetViews>
    <sheetView workbookViewId="0">
      <selection activeCell="N10" sqref="N10"/>
    </sheetView>
  </sheetViews>
  <sheetFormatPr defaultRowHeight="14" x14ac:dyDescent="0.3"/>
  <cols>
    <col min="1" max="1" width="16.796875" bestFit="1" customWidth="1"/>
    <col min="2" max="3" width="11.3984375" bestFit="1" customWidth="1"/>
    <col min="4" max="4" width="6.8984375" bestFit="1" customWidth="1"/>
    <col min="5" max="5" width="14.5" bestFit="1" customWidth="1"/>
    <col min="6" max="6" width="7.796875" bestFit="1" customWidth="1"/>
    <col min="7" max="7" width="7.8984375" bestFit="1" customWidth="1"/>
    <col min="8" max="8" width="8.8984375" bestFit="1" customWidth="1"/>
    <col min="9" max="13" width="7.8984375" bestFit="1" customWidth="1"/>
    <col min="14" max="14" width="12" bestFit="1" customWidth="1"/>
    <col min="16" max="19" width="7.8984375" bestFit="1" customWidth="1"/>
    <col min="20" max="21" width="8.8984375" bestFit="1" customWidth="1"/>
    <col min="22" max="22" width="6.8984375" bestFit="1" customWidth="1"/>
    <col min="23" max="24" width="7.8984375" bestFit="1" customWidth="1"/>
    <col min="25" max="25" width="6.8984375" bestFit="1" customWidth="1"/>
    <col min="26" max="26" width="8.8984375" bestFit="1" customWidth="1"/>
    <col min="27" max="27" width="11.69921875" bestFit="1" customWidth="1"/>
    <col min="28" max="28" width="9.19921875" bestFit="1" customWidth="1"/>
    <col min="29" max="30" width="7.8984375" bestFit="1" customWidth="1"/>
    <col min="31" max="31" width="8.8984375" bestFit="1" customWidth="1"/>
    <col min="32" max="34" width="7.8984375" bestFit="1" customWidth="1"/>
    <col min="35" max="36" width="6.8984375" bestFit="1" customWidth="1"/>
    <col min="37" max="37" width="7.8984375" bestFit="1" customWidth="1"/>
    <col min="38" max="38" width="8.8984375" bestFit="1" customWidth="1"/>
    <col min="39" max="39" width="6.8984375" bestFit="1" customWidth="1"/>
    <col min="40" max="40" width="12.09765625" bestFit="1" customWidth="1"/>
    <col min="41" max="41" width="9.69921875" bestFit="1" customWidth="1"/>
    <col min="42" max="42" width="6.8984375" bestFit="1" customWidth="1"/>
    <col min="43" max="43" width="8.8984375" bestFit="1" customWidth="1"/>
    <col min="44" max="44" width="7.8984375" bestFit="1" customWidth="1"/>
    <col min="45" max="45" width="6.8984375" bestFit="1" customWidth="1"/>
    <col min="46" max="48" width="7.8984375" bestFit="1" customWidth="1"/>
    <col min="49" max="49" width="6.8984375" bestFit="1" customWidth="1"/>
    <col min="50" max="52" width="7.8984375" bestFit="1" customWidth="1"/>
    <col min="53" max="53" width="12.59765625" bestFit="1" customWidth="1"/>
    <col min="54" max="54" width="10.8984375" bestFit="1" customWidth="1"/>
  </cols>
  <sheetData>
    <row r="3" spans="1:5" x14ac:dyDescent="0.3">
      <c r="A3" s="8" t="s">
        <v>4</v>
      </c>
      <c r="B3" t="s">
        <v>6218</v>
      </c>
    </row>
    <row r="4" spans="1:5" x14ac:dyDescent="0.3">
      <c r="A4" t="s">
        <v>3753</v>
      </c>
      <c r="B4" s="9">
        <v>278.01</v>
      </c>
    </row>
    <row r="5" spans="1:5" x14ac:dyDescent="0.3">
      <c r="A5" t="s">
        <v>1598</v>
      </c>
      <c r="B5" s="9">
        <v>281.67499999999995</v>
      </c>
    </row>
    <row r="6" spans="1:5" x14ac:dyDescent="0.3">
      <c r="A6" t="s">
        <v>2587</v>
      </c>
      <c r="B6" s="9">
        <v>289.11</v>
      </c>
    </row>
    <row r="7" spans="1:5" x14ac:dyDescent="0.3">
      <c r="A7" t="s">
        <v>5765</v>
      </c>
      <c r="B7" s="9">
        <v>307.04499999999996</v>
      </c>
    </row>
    <row r="8" spans="1:5" x14ac:dyDescent="0.3">
      <c r="A8" t="s">
        <v>5114</v>
      </c>
      <c r="B8" s="9">
        <v>317.06999999999994</v>
      </c>
    </row>
    <row r="12" spans="1:5" x14ac:dyDescent="0.3">
      <c r="D12" s="5"/>
      <c r="E12" s="10"/>
    </row>
    <row r="13" spans="1:5" x14ac:dyDescent="0.3">
      <c r="D13" s="5"/>
      <c r="E13" s="10"/>
    </row>
    <row r="14" spans="1:5" x14ac:dyDescent="0.3">
      <c r="D14" s="5"/>
      <c r="E1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2000"/>
  <sheetViews>
    <sheetView zoomScale="115" zoomScaleNormal="115" workbookViewId="0">
      <selection activeCell="A12" sqref="A12"/>
    </sheetView>
  </sheetViews>
  <sheetFormatPr defaultRowHeight="14" x14ac:dyDescent="0.3"/>
  <cols>
    <col min="1" max="1" width="16.59765625" bestFit="1" customWidth="1"/>
    <col min="2" max="2" width="12.19921875" customWidth="1"/>
    <col min="3" max="3" width="17.3984375" bestFit="1" customWidth="1"/>
    <col min="4" max="4" width="11.69921875" customWidth="1"/>
    <col min="5" max="5" width="10.09765625" customWidth="1"/>
    <col min="6" max="6" width="22.796875" bestFit="1" customWidth="1"/>
    <col min="7" max="7" width="37.3984375" bestFit="1" customWidth="1"/>
    <col min="8" max="8" width="12.296875" bestFit="1" customWidth="1"/>
    <col min="9" max="9" width="12.8984375" customWidth="1"/>
    <col min="10" max="10" width="12.09765625" customWidth="1"/>
    <col min="11" max="11" width="5.8984375" customWidth="1"/>
    <col min="12" max="12" width="11" customWidth="1"/>
    <col min="13" max="13" width="8.59765625" bestFit="1" customWidth="1"/>
    <col min="14" max="14" width="18.5" customWidth="1"/>
    <col min="15" max="15" width="17.69921875" customWidth="1"/>
    <col min="16" max="16" width="13.19921875" customWidth="1"/>
  </cols>
  <sheetData>
    <row r="1" spans="1:16" x14ac:dyDescent="0.3">
      <c r="A1" s="7" t="s">
        <v>0</v>
      </c>
      <c r="B1" s="7" t="s">
        <v>1</v>
      </c>
      <c r="C1" s="7" t="s">
        <v>3</v>
      </c>
      <c r="D1" s="7" t="s">
        <v>11</v>
      </c>
      <c r="E1" s="7" t="s">
        <v>14</v>
      </c>
      <c r="F1" s="7" t="s">
        <v>4</v>
      </c>
      <c r="G1" s="7" t="s">
        <v>2</v>
      </c>
      <c r="H1" s="7" t="s">
        <v>7</v>
      </c>
      <c r="I1" s="7" t="s">
        <v>9</v>
      </c>
      <c r="J1" s="7" t="s">
        <v>10</v>
      </c>
      <c r="K1" s="7" t="s">
        <v>12</v>
      </c>
      <c r="L1" s="7" t="s">
        <v>13</v>
      </c>
      <c r="M1" s="7" t="s">
        <v>15</v>
      </c>
      <c r="N1" s="7" t="s">
        <v>6196</v>
      </c>
      <c r="O1" s="7" t="s">
        <v>6197</v>
      </c>
      <c r="P1" s="7" t="s">
        <v>6189</v>
      </c>
    </row>
    <row r="2" spans="1:16" x14ac:dyDescent="0.3">
      <c r="A2" s="2" t="s">
        <v>490</v>
      </c>
      <c r="B2" s="4">
        <v>43713</v>
      </c>
      <c r="C2" s="2" t="s">
        <v>491</v>
      </c>
      <c r="D2" t="s">
        <v>6138</v>
      </c>
      <c r="E2" s="2">
        <v>2</v>
      </c>
      <c r="F2" s="2" t="str">
        <f>_xlfn.XLOOKUP(C2,customers!$A$2:$A$1001,customers!$B$2:$B$1001,,0)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3">
        <f>INDEX(products!$A$1:$G$49,MATCH(orders!$D2,products!$A$1:$A$49,0),MATCH(orders!L$1,products!$A$1:$G$1,0))</f>
        <v>9.9499999999999993</v>
      </c>
      <c r="M2" s="3">
        <f>E2*L2</f>
        <v>19.899999999999999</v>
      </c>
      <c r="N2" t="str" cm="1">
        <f t="array" ref="N2">_xlfn.IFS(I2="Rob","Robusta",I2="Exc","Excelsa",I2="Ara","Arabica",I2="Lib","Liberica")</f>
        <v>Robusta</v>
      </c>
      <c r="O2" t="str">
        <f>IF(J2="M","Medium",IF(J2="L","Light",IF(J2="D","Dark","")))</f>
        <v>Medium</v>
      </c>
      <c r="P2" s="2" t="str">
        <f>_xlfn.XLOOKUP($C2,customers!$A$2:$A$1001,customers!$I$2:$I$1001,,0)</f>
        <v>Yes</v>
      </c>
    </row>
    <row r="3" spans="1:16" x14ac:dyDescent="0.3">
      <c r="A3" s="2" t="s">
        <v>490</v>
      </c>
      <c r="B3" s="4">
        <v>43713</v>
      </c>
      <c r="C3" s="2" t="s">
        <v>491</v>
      </c>
      <c r="D3" t="s">
        <v>6139</v>
      </c>
      <c r="E3" s="2">
        <v>5</v>
      </c>
      <c r="F3" s="2" t="str">
        <f>_xlfn.XLOOKUP(C3,customers!$A$2:$A$1001,customers!$B$2:$B$1001,,0)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3">
        <f>INDEX(products!$A$1:$G$49,MATCH(orders!$D3,products!$A$1:$A$49,0),MATCH(orders!L$1,products!$A$1:$G$1,0))</f>
        <v>8.25</v>
      </c>
      <c r="M3" s="3">
        <f t="shared" ref="M3:M66" si="0">E3*L3</f>
        <v>41.25</v>
      </c>
      <c r="N3" t="str" cm="1">
        <f t="array" ref="N3">_xlfn.IFS(I3="Rob","Robusta",I3="Exc","Excelsa",I3="Ara","Arabica",I3="Lib","Liberica")</f>
        <v>Excelsa</v>
      </c>
      <c r="O3" t="str">
        <f t="shared" ref="O3:O66" si="1">IF(J3="M","Medium",IF(J3="L","Light",IF(J3="D","Dark","")))</f>
        <v>Medium</v>
      </c>
      <c r="P3" s="2" t="str">
        <f>_xlfn.XLOOKUP($C3,customers!$A$2:$A$1001,customers!$I$2:$I$1001,,0)</f>
        <v>Yes</v>
      </c>
    </row>
    <row r="4" spans="1:16" x14ac:dyDescent="0.3">
      <c r="A4" s="2" t="s">
        <v>501</v>
      </c>
      <c r="B4" s="4">
        <v>44364</v>
      </c>
      <c r="C4" s="2" t="s">
        <v>502</v>
      </c>
      <c r="D4" t="s">
        <v>6140</v>
      </c>
      <c r="E4" s="2">
        <v>1</v>
      </c>
      <c r="F4" s="2" t="str">
        <f>_xlfn.XLOOKUP(C4,customers!$A$2:$A$1001,customers!$B$2:$B$1001,,0)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3">
        <f>INDEX(products!$A$1:$G$49,MATCH(orders!$D4,products!$A$1:$A$49,0),MATCH(orders!L$1,products!$A$1:$G$1,0))</f>
        <v>12.95</v>
      </c>
      <c r="M4" s="3">
        <f t="shared" si="0"/>
        <v>12.95</v>
      </c>
      <c r="N4" t="str" cm="1">
        <f t="array" ref="N4">_xlfn.IFS(I4="Rob","Robusta",I4="Exc","Excelsa",I4="Ara","Arabica",I4="Lib","Liberica")</f>
        <v>Arabica</v>
      </c>
      <c r="O4" t="str">
        <f t="shared" si="1"/>
        <v>Light</v>
      </c>
      <c r="P4" s="2" t="str">
        <f>_xlfn.XLOOKUP($C4,customers!$A$2:$A$1001,customers!$I$2:$I$1001,,0)</f>
        <v>Yes</v>
      </c>
    </row>
    <row r="5" spans="1:16" x14ac:dyDescent="0.3">
      <c r="A5" s="2" t="s">
        <v>512</v>
      </c>
      <c r="B5" s="4">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3">
        <f>INDEX(products!$A$1:$G$49,MATCH(orders!$D5,products!$A$1:$A$49,0),MATCH(orders!L$1,products!$A$1:$G$1,0))</f>
        <v>13.75</v>
      </c>
      <c r="M5" s="3">
        <f t="shared" si="0"/>
        <v>27.5</v>
      </c>
      <c r="N5" t="str" cm="1">
        <f t="array" ref="N5">_xlfn.IFS(I5="Rob","Robusta",I5="Exc","Excelsa",I5="Ara","Arabica",I5="Lib","Liberica")</f>
        <v>Excelsa</v>
      </c>
      <c r="O5" t="str">
        <f t="shared" si="1"/>
        <v>Medium</v>
      </c>
      <c r="P5" s="2" t="str">
        <f>_xlfn.XLOOKUP($C5,customers!$A$2:$A$1001,customers!$I$2:$I$1001,,0)</f>
        <v>No</v>
      </c>
    </row>
    <row r="6" spans="1:16" x14ac:dyDescent="0.3">
      <c r="A6" s="2" t="s">
        <v>512</v>
      </c>
      <c r="B6" s="4">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3">
        <f>INDEX(products!$A$1:$G$49,MATCH(orders!$D6,products!$A$1:$A$49,0),MATCH(orders!L$1,products!$A$1:$G$1,0))</f>
        <v>27.484999999999996</v>
      </c>
      <c r="M6" s="3">
        <f t="shared" si="0"/>
        <v>54.969999999999992</v>
      </c>
      <c r="N6" t="str" cm="1">
        <f t="array" ref="N6">_xlfn.IFS(I6="Rob","Robusta",I6="Exc","Excelsa",I6="Ara","Arabica",I6="Lib","Liberica")</f>
        <v>Robusta</v>
      </c>
      <c r="O6" t="str">
        <f t="shared" si="1"/>
        <v>Light</v>
      </c>
      <c r="P6" s="2" t="str">
        <f>_xlfn.XLOOKUP($C6,customers!$A$2:$A$1001,customers!$I$2:$I$1001,,0)</f>
        <v>No</v>
      </c>
    </row>
    <row r="7" spans="1:16" x14ac:dyDescent="0.3">
      <c r="A7" s="2" t="s">
        <v>519</v>
      </c>
      <c r="B7" s="4">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3">
        <f>INDEX(products!$A$1:$G$49,MATCH(orders!$D7,products!$A$1:$A$49,0),MATCH(orders!L$1,products!$A$1:$G$1,0))</f>
        <v>12.95</v>
      </c>
      <c r="M7" s="3">
        <f t="shared" si="0"/>
        <v>38.849999999999994</v>
      </c>
      <c r="N7" t="str" cm="1">
        <f t="array" ref="N7">_xlfn.IFS(I7="Rob","Robusta",I7="Exc","Excelsa",I7="Ara","Arabica",I7="Lib","Liberica")</f>
        <v>Liberica</v>
      </c>
      <c r="O7" t="str">
        <f t="shared" si="1"/>
        <v>Dark</v>
      </c>
      <c r="P7" s="2" t="str">
        <f>_xlfn.XLOOKUP($C7,customers!$A$2:$A$1001,customers!$I$2:$I$1001,,0)</f>
        <v>No</v>
      </c>
    </row>
    <row r="8" spans="1:16" x14ac:dyDescent="0.3">
      <c r="A8" s="2" t="s">
        <v>524</v>
      </c>
      <c r="B8" s="4">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3">
        <f>INDEX(products!$A$1:$G$49,MATCH(orders!$D8,products!$A$1:$A$49,0),MATCH(orders!L$1,products!$A$1:$G$1,0))</f>
        <v>7.29</v>
      </c>
      <c r="M8" s="3">
        <f t="shared" si="0"/>
        <v>21.87</v>
      </c>
      <c r="N8" t="str" cm="1">
        <f t="array" ref="N8">_xlfn.IFS(I8="Rob","Robusta",I8="Exc","Excelsa",I8="Ara","Arabica",I8="Lib","Liberica")</f>
        <v>Excelsa</v>
      </c>
      <c r="O8" t="str">
        <f t="shared" si="1"/>
        <v>Dark</v>
      </c>
      <c r="P8" s="2" t="str">
        <f>_xlfn.XLOOKUP($C8,customers!$A$2:$A$1001,customers!$I$2:$I$1001,,0)</f>
        <v>Yes</v>
      </c>
    </row>
    <row r="9" spans="1:16" x14ac:dyDescent="0.3">
      <c r="A9" s="2" t="s">
        <v>530</v>
      </c>
      <c r="B9" s="4">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_xlfn.XLOOKUP($C9,customers!$A$2:$A$1001,customers!$G$2:$G$1001,,0)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3">
        <f>INDEX(products!$A$1:$G$49,MATCH(orders!$D9,products!$A$1:$A$49,0),MATCH(orders!L$1,products!$A$1:$G$1,0))</f>
        <v>4.7549999999999999</v>
      </c>
      <c r="M9" s="3">
        <f t="shared" si="0"/>
        <v>4.7549999999999999</v>
      </c>
      <c r="N9" t="str" cm="1">
        <f t="array" ref="N9">_xlfn.IFS(I9="Rob","Robusta",I9="Exc","Excelsa",I9="Ara","Arabica",I9="Lib","Liberica")</f>
        <v>Liberica</v>
      </c>
      <c r="O9" t="str">
        <f t="shared" si="1"/>
        <v>Light</v>
      </c>
      <c r="P9" s="2" t="str">
        <f>_xlfn.XLOOKUP($C9,customers!$A$2:$A$1001,customers!$I$2:$I$1001,,0)</f>
        <v>Yes</v>
      </c>
    </row>
    <row r="10" spans="1:16" x14ac:dyDescent="0.3">
      <c r="A10" s="2" t="s">
        <v>535</v>
      </c>
      <c r="B10" s="4">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3">
        <f>INDEX(products!$A$1:$G$49,MATCH(orders!$D10,products!$A$1:$A$49,0),MATCH(orders!L$1,products!$A$1:$G$1,0))</f>
        <v>5.97</v>
      </c>
      <c r="M10" s="3">
        <f t="shared" si="0"/>
        <v>17.91</v>
      </c>
      <c r="N10" t="str" cm="1">
        <f t="array" ref="N10">_xlfn.IFS(I10="Rob","Robusta",I10="Exc","Excelsa",I10="Ara","Arabica",I10="Lib","Liberica")</f>
        <v>Robusta</v>
      </c>
      <c r="O10" t="str">
        <f t="shared" si="1"/>
        <v>Medium</v>
      </c>
      <c r="P10" s="2" t="str">
        <f>_xlfn.XLOOKUP($C10,customers!$A$2:$A$1001,customers!$I$2:$I$1001,,0)</f>
        <v>No</v>
      </c>
    </row>
    <row r="11" spans="1:16" x14ac:dyDescent="0.3">
      <c r="A11" s="2" t="s">
        <v>541</v>
      </c>
      <c r="B11" s="4">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3">
        <f>INDEX(products!$A$1:$G$49,MATCH(orders!$D11,products!$A$1:$A$49,0),MATCH(orders!L$1,products!$A$1:$G$1,0))</f>
        <v>5.97</v>
      </c>
      <c r="M11" s="3">
        <f t="shared" si="0"/>
        <v>5.97</v>
      </c>
      <c r="N11" t="str" cm="1">
        <f t="array" ref="N11">_xlfn.IFS(I11="Rob","Robusta",I11="Exc","Excelsa",I11="Ara","Arabica",I11="Lib","Liberica")</f>
        <v>Robusta</v>
      </c>
      <c r="O11" t="str">
        <f t="shared" si="1"/>
        <v>Medium</v>
      </c>
      <c r="P11" s="2" t="str">
        <f>_xlfn.XLOOKUP($C11,customers!$A$2:$A$1001,customers!$I$2:$I$1001,,0)</f>
        <v>No</v>
      </c>
    </row>
    <row r="12" spans="1:16" x14ac:dyDescent="0.3">
      <c r="A12" s="2" t="s">
        <v>547</v>
      </c>
      <c r="B12" s="4">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3">
        <f>INDEX(products!$A$1:$G$49,MATCH(orders!$D12,products!$A$1:$A$49,0),MATCH(orders!L$1,products!$A$1:$G$1,0))</f>
        <v>9.9499999999999993</v>
      </c>
      <c r="M12" s="3">
        <f t="shared" si="0"/>
        <v>39.799999999999997</v>
      </c>
      <c r="N12" t="str" cm="1">
        <f t="array" ref="N12">_xlfn.IFS(I12="Rob","Robusta",I12="Exc","Excelsa",I12="Ara","Arabica",I12="Lib","Liberica")</f>
        <v>Arabica</v>
      </c>
      <c r="O12" t="str">
        <f t="shared" si="1"/>
        <v>Dark</v>
      </c>
      <c r="P12" s="2" t="str">
        <f>_xlfn.XLOOKUP($C12,customers!$A$2:$A$1001,customers!$I$2:$I$1001,,0)</f>
        <v>No</v>
      </c>
    </row>
    <row r="13" spans="1:16" x14ac:dyDescent="0.3">
      <c r="A13" s="2" t="s">
        <v>553</v>
      </c>
      <c r="B13" s="4">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3">
        <f>INDEX(products!$A$1:$G$49,MATCH(orders!$D13,products!$A$1:$A$49,0),MATCH(orders!L$1,products!$A$1:$G$1,0))</f>
        <v>34.154999999999994</v>
      </c>
      <c r="M13" s="3">
        <f t="shared" si="0"/>
        <v>170.77499999999998</v>
      </c>
      <c r="N13" t="str" cm="1">
        <f t="array" ref="N13">_xlfn.IFS(I13="Rob","Robusta",I13="Exc","Excelsa",I13="Ara","Arabica",I13="Lib","Liberica")</f>
        <v>Excelsa</v>
      </c>
      <c r="O13" t="str">
        <f t="shared" si="1"/>
        <v>Light</v>
      </c>
      <c r="P13" s="2" t="str">
        <f>_xlfn.XLOOKUP($C13,customers!$A$2:$A$1001,customers!$I$2:$I$1001,,0)</f>
        <v>Yes</v>
      </c>
    </row>
    <row r="14" spans="1:16" x14ac:dyDescent="0.3">
      <c r="A14" s="2" t="s">
        <v>559</v>
      </c>
      <c r="B14" s="4">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3">
        <f>INDEX(products!$A$1:$G$49,MATCH(orders!$D14,products!$A$1:$A$49,0),MATCH(orders!L$1,products!$A$1:$G$1,0))</f>
        <v>9.9499999999999993</v>
      </c>
      <c r="M14" s="3">
        <f t="shared" si="0"/>
        <v>49.75</v>
      </c>
      <c r="N14" t="str" cm="1">
        <f t="array" ref="N14">_xlfn.IFS(I14="Rob","Robusta",I14="Exc","Excelsa",I14="Ara","Arabica",I14="Lib","Liberica")</f>
        <v>Robusta</v>
      </c>
      <c r="O14" t="str">
        <f t="shared" si="1"/>
        <v>Medium</v>
      </c>
      <c r="P14" s="2" t="str">
        <f>_xlfn.XLOOKUP($C14,customers!$A$2:$A$1001,customers!$I$2:$I$1001,,0)</f>
        <v>No</v>
      </c>
    </row>
    <row r="15" spans="1:16" x14ac:dyDescent="0.3">
      <c r="A15" s="2" t="s">
        <v>565</v>
      </c>
      <c r="B15" s="4">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3">
        <f>INDEX(products!$A$1:$G$49,MATCH(orders!$D15,products!$A$1:$A$49,0),MATCH(orders!L$1,products!$A$1:$G$1,0))</f>
        <v>20.584999999999997</v>
      </c>
      <c r="M15" s="3">
        <f t="shared" si="0"/>
        <v>41.169999999999995</v>
      </c>
      <c r="N15" t="str" cm="1">
        <f t="array" ref="N15">_xlfn.IFS(I15="Rob","Robusta",I15="Exc","Excelsa",I15="Ara","Arabica",I15="Lib","Liberica")</f>
        <v>Robusta</v>
      </c>
      <c r="O15" t="str">
        <f t="shared" si="1"/>
        <v>Dark</v>
      </c>
      <c r="P15" s="2" t="str">
        <f>_xlfn.XLOOKUP($C15,customers!$A$2:$A$1001,customers!$I$2:$I$1001,,0)</f>
        <v>No</v>
      </c>
    </row>
    <row r="16" spans="1:16" x14ac:dyDescent="0.3">
      <c r="A16" s="2" t="s">
        <v>570</v>
      </c>
      <c r="B16" s="4">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3">
        <f>INDEX(products!$A$1:$G$49,MATCH(orders!$D16,products!$A$1:$A$49,0),MATCH(orders!L$1,products!$A$1:$G$1,0))</f>
        <v>3.8849999999999998</v>
      </c>
      <c r="M16" s="3">
        <f t="shared" si="0"/>
        <v>11.654999999999999</v>
      </c>
      <c r="N16" t="str" cm="1">
        <f t="array" ref="N16">_xlfn.IFS(I16="Rob","Robusta",I16="Exc","Excelsa",I16="Ara","Arabica",I16="Lib","Liberica")</f>
        <v>Liberica</v>
      </c>
      <c r="O16" t="str">
        <f t="shared" si="1"/>
        <v>Dark</v>
      </c>
      <c r="P16" s="2" t="str">
        <f>_xlfn.XLOOKUP($C16,customers!$A$2:$A$1001,customers!$I$2:$I$1001,,0)</f>
        <v>Yes</v>
      </c>
    </row>
    <row r="17" spans="1:16" x14ac:dyDescent="0.3">
      <c r="A17" s="2" t="s">
        <v>576</v>
      </c>
      <c r="B17" s="4">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3">
        <f>INDEX(products!$A$1:$G$49,MATCH(orders!$D17,products!$A$1:$A$49,0),MATCH(orders!L$1,products!$A$1:$G$1,0))</f>
        <v>22.884999999999998</v>
      </c>
      <c r="M17" s="3">
        <f t="shared" si="0"/>
        <v>114.42499999999998</v>
      </c>
      <c r="N17" t="str" cm="1">
        <f t="array" ref="N17">_xlfn.IFS(I17="Rob","Robusta",I17="Exc","Excelsa",I17="Ara","Arabica",I17="Lib","Liberica")</f>
        <v>Robusta</v>
      </c>
      <c r="O17" t="str">
        <f t="shared" si="1"/>
        <v>Medium</v>
      </c>
      <c r="P17" s="2" t="str">
        <f>_xlfn.XLOOKUP($C17,customers!$A$2:$A$1001,customers!$I$2:$I$1001,,0)</f>
        <v>No</v>
      </c>
    </row>
    <row r="18" spans="1:16" x14ac:dyDescent="0.3">
      <c r="A18" s="2" t="s">
        <v>581</v>
      </c>
      <c r="B18" s="4">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3">
        <f>INDEX(products!$A$1:$G$49,MATCH(orders!$D18,products!$A$1:$A$49,0),MATCH(orders!L$1,products!$A$1:$G$1,0))</f>
        <v>3.375</v>
      </c>
      <c r="M18" s="3">
        <f t="shared" si="0"/>
        <v>20.25</v>
      </c>
      <c r="N18" t="str" cm="1">
        <f t="array" ref="N18">_xlfn.IFS(I18="Rob","Robusta",I18="Exc","Excelsa",I18="Ara","Arabica",I18="Lib","Liberica")</f>
        <v>Arabica</v>
      </c>
      <c r="O18" t="str">
        <f t="shared" si="1"/>
        <v>Medium</v>
      </c>
      <c r="P18" s="2" t="str">
        <f>_xlfn.XLOOKUP($C18,customers!$A$2:$A$1001,customers!$I$2:$I$1001,,0)</f>
        <v>No</v>
      </c>
    </row>
    <row r="19" spans="1:16" x14ac:dyDescent="0.3">
      <c r="A19" s="2" t="s">
        <v>587</v>
      </c>
      <c r="B19" s="4">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3">
        <f>INDEX(products!$A$1:$G$49,MATCH(orders!$D19,products!$A$1:$A$49,0),MATCH(orders!L$1,products!$A$1:$G$1,0))</f>
        <v>12.95</v>
      </c>
      <c r="M19" s="3">
        <f t="shared" si="0"/>
        <v>77.699999999999989</v>
      </c>
      <c r="N19" t="str" cm="1">
        <f t="array" ref="N19">_xlfn.IFS(I19="Rob","Robusta",I19="Exc","Excelsa",I19="Ara","Arabica",I19="Lib","Liberica")</f>
        <v>Arabica</v>
      </c>
      <c r="O19" t="str">
        <f t="shared" si="1"/>
        <v>Light</v>
      </c>
      <c r="P19" s="2" t="str">
        <f>_xlfn.XLOOKUP($C19,customers!$A$2:$A$1001,customers!$I$2:$I$1001,,0)</f>
        <v>No</v>
      </c>
    </row>
    <row r="20" spans="1:16" x14ac:dyDescent="0.3">
      <c r="A20" s="2" t="s">
        <v>593</v>
      </c>
      <c r="B20" s="4">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3">
        <f>INDEX(products!$A$1:$G$49,MATCH(orders!$D20,products!$A$1:$A$49,0),MATCH(orders!L$1,products!$A$1:$G$1,0))</f>
        <v>20.584999999999997</v>
      </c>
      <c r="M20" s="3">
        <f t="shared" si="0"/>
        <v>82.339999999999989</v>
      </c>
      <c r="N20" t="str" cm="1">
        <f t="array" ref="N20">_xlfn.IFS(I20="Rob","Robusta",I20="Exc","Excelsa",I20="Ara","Arabica",I20="Lib","Liberica")</f>
        <v>Robusta</v>
      </c>
      <c r="O20" t="str">
        <f t="shared" si="1"/>
        <v>Dark</v>
      </c>
      <c r="P20" s="2" t="str">
        <f>_xlfn.XLOOKUP($C20,customers!$A$2:$A$1001,customers!$I$2:$I$1001,,0)</f>
        <v>Yes</v>
      </c>
    </row>
    <row r="21" spans="1:16" x14ac:dyDescent="0.3">
      <c r="A21" s="2" t="s">
        <v>598</v>
      </c>
      <c r="B21" s="4">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3">
        <f>INDEX(products!$A$1:$G$49,MATCH(orders!$D21,products!$A$1:$A$49,0),MATCH(orders!L$1,products!$A$1:$G$1,0))</f>
        <v>3.375</v>
      </c>
      <c r="M21" s="3">
        <f t="shared" si="0"/>
        <v>16.875</v>
      </c>
      <c r="N21" t="str" cm="1">
        <f t="array" ref="N21">_xlfn.IFS(I21="Rob","Robusta",I21="Exc","Excelsa",I21="Ara","Arabica",I21="Lib","Liberica")</f>
        <v>Arabica</v>
      </c>
      <c r="O21" t="str">
        <f t="shared" si="1"/>
        <v>Medium</v>
      </c>
      <c r="P21" s="2" t="str">
        <f>_xlfn.XLOOKUP($C21,customers!$A$2:$A$1001,customers!$I$2:$I$1001,,0)</f>
        <v>Yes</v>
      </c>
    </row>
    <row r="22" spans="1:16" x14ac:dyDescent="0.3">
      <c r="A22" s="2" t="s">
        <v>598</v>
      </c>
      <c r="B22" s="4">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3">
        <f>INDEX(products!$A$1:$G$49,MATCH(orders!$D22,products!$A$1:$A$49,0),MATCH(orders!L$1,products!$A$1:$G$1,0))</f>
        <v>3.645</v>
      </c>
      <c r="M22" s="3">
        <f t="shared" si="0"/>
        <v>14.58</v>
      </c>
      <c r="N22" t="str" cm="1">
        <f t="array" ref="N22">_xlfn.IFS(I22="Rob","Robusta",I22="Exc","Excelsa",I22="Ara","Arabica",I22="Lib","Liberica")</f>
        <v>Excelsa</v>
      </c>
      <c r="O22" t="str">
        <f t="shared" si="1"/>
        <v>Dark</v>
      </c>
      <c r="P22" s="2" t="str">
        <f>_xlfn.XLOOKUP($C22,customers!$A$2:$A$1001,customers!$I$2:$I$1001,,0)</f>
        <v>Yes</v>
      </c>
    </row>
    <row r="23" spans="1:16" x14ac:dyDescent="0.3">
      <c r="A23" s="2" t="s">
        <v>608</v>
      </c>
      <c r="B23" s="4">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3">
        <f>INDEX(products!$A$1:$G$49,MATCH(orders!$D23,products!$A$1:$A$49,0),MATCH(orders!L$1,products!$A$1:$G$1,0))</f>
        <v>2.9849999999999999</v>
      </c>
      <c r="M23" s="3">
        <f t="shared" si="0"/>
        <v>17.91</v>
      </c>
      <c r="N23" t="str" cm="1">
        <f t="array" ref="N23">_xlfn.IFS(I23="Rob","Robusta",I23="Exc","Excelsa",I23="Ara","Arabica",I23="Lib","Liberica")</f>
        <v>Arabica</v>
      </c>
      <c r="O23" t="str">
        <f t="shared" si="1"/>
        <v>Dark</v>
      </c>
      <c r="P23" s="2" t="str">
        <f>_xlfn.XLOOKUP($C23,customers!$A$2:$A$1001,customers!$I$2:$I$1001,,0)</f>
        <v>No</v>
      </c>
    </row>
    <row r="24" spans="1:16" x14ac:dyDescent="0.3">
      <c r="A24" s="2" t="s">
        <v>614</v>
      </c>
      <c r="B24" s="4">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3">
        <f>INDEX(products!$A$1:$G$49,MATCH(orders!$D24,products!$A$1:$A$49,0),MATCH(orders!L$1,products!$A$1:$G$1,0))</f>
        <v>22.884999999999998</v>
      </c>
      <c r="M24" s="3">
        <f t="shared" si="0"/>
        <v>91.539999999999992</v>
      </c>
      <c r="N24" t="str" cm="1">
        <f t="array" ref="N24">_xlfn.IFS(I24="Rob","Robusta",I24="Exc","Excelsa",I24="Ara","Arabica",I24="Lib","Liberica")</f>
        <v>Robusta</v>
      </c>
      <c r="O24" t="str">
        <f t="shared" si="1"/>
        <v>Medium</v>
      </c>
      <c r="P24" s="2" t="str">
        <f>_xlfn.XLOOKUP($C24,customers!$A$2:$A$1001,customers!$I$2:$I$1001,,0)</f>
        <v>Yes</v>
      </c>
    </row>
    <row r="25" spans="1:16" x14ac:dyDescent="0.3">
      <c r="A25" s="2" t="s">
        <v>620</v>
      </c>
      <c r="B25" s="4">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3">
        <f>INDEX(products!$A$1:$G$49,MATCH(orders!$D25,products!$A$1:$A$49,0),MATCH(orders!L$1,products!$A$1:$G$1,0))</f>
        <v>2.9849999999999999</v>
      </c>
      <c r="M25" s="3">
        <f t="shared" si="0"/>
        <v>11.94</v>
      </c>
      <c r="N25" t="str" cm="1">
        <f t="array" ref="N25">_xlfn.IFS(I25="Rob","Robusta",I25="Exc","Excelsa",I25="Ara","Arabica",I25="Lib","Liberica")</f>
        <v>Arabica</v>
      </c>
      <c r="O25" t="str">
        <f t="shared" si="1"/>
        <v>Dark</v>
      </c>
      <c r="P25" s="2" t="str">
        <f>_xlfn.XLOOKUP($C25,customers!$A$2:$A$1001,customers!$I$2:$I$1001,,0)</f>
        <v>Yes</v>
      </c>
    </row>
    <row r="26" spans="1:16" x14ac:dyDescent="0.3">
      <c r="A26" s="2" t="s">
        <v>626</v>
      </c>
      <c r="B26" s="4">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3">
        <f>INDEX(products!$A$1:$G$49,MATCH(orders!$D26,products!$A$1:$A$49,0),MATCH(orders!L$1,products!$A$1:$G$1,0))</f>
        <v>11.25</v>
      </c>
      <c r="M26" s="3">
        <f t="shared" si="0"/>
        <v>11.25</v>
      </c>
      <c r="N26" t="str" cm="1">
        <f t="array" ref="N26">_xlfn.IFS(I26="Rob","Robusta",I26="Exc","Excelsa",I26="Ara","Arabica",I26="Lib","Liberica")</f>
        <v>Arabica</v>
      </c>
      <c r="O26" t="str">
        <f t="shared" si="1"/>
        <v>Medium</v>
      </c>
      <c r="P26" s="2" t="str">
        <f>_xlfn.XLOOKUP($C26,customers!$A$2:$A$1001,customers!$I$2:$I$1001,,0)</f>
        <v>No</v>
      </c>
    </row>
    <row r="27" spans="1:16" x14ac:dyDescent="0.3">
      <c r="A27" s="2" t="s">
        <v>632</v>
      </c>
      <c r="B27" s="4">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3">
        <f>INDEX(products!$A$1:$G$49,MATCH(orders!$D27,products!$A$1:$A$49,0),MATCH(orders!L$1,products!$A$1:$G$1,0))</f>
        <v>4.125</v>
      </c>
      <c r="M27" s="3">
        <f t="shared" si="0"/>
        <v>12.375</v>
      </c>
      <c r="N27" t="str" cm="1">
        <f t="array" ref="N27">_xlfn.IFS(I27="Rob","Robusta",I27="Exc","Excelsa",I27="Ara","Arabica",I27="Lib","Liberica")</f>
        <v>Excelsa</v>
      </c>
      <c r="O27" t="str">
        <f t="shared" si="1"/>
        <v>Medium</v>
      </c>
      <c r="P27" s="2" t="str">
        <f>_xlfn.XLOOKUP($C27,customers!$A$2:$A$1001,customers!$I$2:$I$1001,,0)</f>
        <v>Yes</v>
      </c>
    </row>
    <row r="28" spans="1:16" x14ac:dyDescent="0.3">
      <c r="A28" s="2" t="s">
        <v>637</v>
      </c>
      <c r="B28" s="4">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3">
        <f>INDEX(products!$A$1:$G$49,MATCH(orders!$D28,products!$A$1:$A$49,0),MATCH(orders!L$1,products!$A$1:$G$1,0))</f>
        <v>6.75</v>
      </c>
      <c r="M28" s="3">
        <f t="shared" si="0"/>
        <v>27</v>
      </c>
      <c r="N28" t="str" cm="1">
        <f t="array" ref="N28">_xlfn.IFS(I28="Rob","Robusta",I28="Exc","Excelsa",I28="Ara","Arabica",I28="Lib","Liberica")</f>
        <v>Arabica</v>
      </c>
      <c r="O28" t="str">
        <f t="shared" si="1"/>
        <v>Medium</v>
      </c>
      <c r="P28" s="2" t="str">
        <f>_xlfn.XLOOKUP($C28,customers!$A$2:$A$1001,customers!$I$2:$I$1001,,0)</f>
        <v>Yes</v>
      </c>
    </row>
    <row r="29" spans="1:16" x14ac:dyDescent="0.3">
      <c r="A29" s="2" t="s">
        <v>643</v>
      </c>
      <c r="B29" s="4">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3">
        <f>INDEX(products!$A$1:$G$49,MATCH(orders!$D29,products!$A$1:$A$49,0),MATCH(orders!L$1,products!$A$1:$G$1,0))</f>
        <v>3.375</v>
      </c>
      <c r="M29" s="3">
        <f t="shared" si="0"/>
        <v>16.875</v>
      </c>
      <c r="N29" t="str" cm="1">
        <f t="array" ref="N29">_xlfn.IFS(I29="Rob","Robusta",I29="Exc","Excelsa",I29="Ara","Arabica",I29="Lib","Liberica")</f>
        <v>Arabica</v>
      </c>
      <c r="O29" t="str">
        <f t="shared" si="1"/>
        <v>Medium</v>
      </c>
      <c r="P29" s="2" t="str">
        <f>_xlfn.XLOOKUP($C29,customers!$A$2:$A$1001,customers!$I$2:$I$1001,,0)</f>
        <v>No</v>
      </c>
    </row>
    <row r="30" spans="1:16" x14ac:dyDescent="0.3">
      <c r="A30" s="2" t="s">
        <v>649</v>
      </c>
      <c r="B30" s="4">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3">
        <f>INDEX(products!$A$1:$G$49,MATCH(orders!$D30,products!$A$1:$A$49,0),MATCH(orders!L$1,products!$A$1:$G$1,0))</f>
        <v>5.97</v>
      </c>
      <c r="M30" s="3">
        <f t="shared" si="0"/>
        <v>17.91</v>
      </c>
      <c r="N30" t="str" cm="1">
        <f t="array" ref="N30">_xlfn.IFS(I30="Rob","Robusta",I30="Exc","Excelsa",I30="Ara","Arabica",I30="Lib","Liberica")</f>
        <v>Arabica</v>
      </c>
      <c r="O30" t="str">
        <f t="shared" si="1"/>
        <v>Dark</v>
      </c>
      <c r="P30" s="2" t="str">
        <f>_xlfn.XLOOKUP($C30,customers!$A$2:$A$1001,customers!$I$2:$I$1001,,0)</f>
        <v>No</v>
      </c>
    </row>
    <row r="31" spans="1:16" x14ac:dyDescent="0.3">
      <c r="A31" s="2" t="s">
        <v>655</v>
      </c>
      <c r="B31" s="4">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3">
        <f>INDEX(products!$A$1:$G$49,MATCH(orders!$D31,products!$A$1:$A$49,0),MATCH(orders!L$1,products!$A$1:$G$1,0))</f>
        <v>9.9499999999999993</v>
      </c>
      <c r="M31" s="3">
        <f t="shared" si="0"/>
        <v>39.799999999999997</v>
      </c>
      <c r="N31" t="str" cm="1">
        <f t="array" ref="N31">_xlfn.IFS(I31="Rob","Robusta",I31="Exc","Excelsa",I31="Ara","Arabica",I31="Lib","Liberica")</f>
        <v>Arabica</v>
      </c>
      <c r="O31" t="str">
        <f t="shared" si="1"/>
        <v>Dark</v>
      </c>
      <c r="P31" s="2" t="str">
        <f>_xlfn.XLOOKUP($C31,customers!$A$2:$A$1001,customers!$I$2:$I$1001,,0)</f>
        <v>Yes</v>
      </c>
    </row>
    <row r="32" spans="1:16" x14ac:dyDescent="0.3">
      <c r="A32" s="2" t="s">
        <v>661</v>
      </c>
      <c r="B32" s="4">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3">
        <f>INDEX(products!$A$1:$G$49,MATCH(orders!$D32,products!$A$1:$A$49,0),MATCH(orders!L$1,products!$A$1:$G$1,0))</f>
        <v>4.3650000000000002</v>
      </c>
      <c r="M32" s="3">
        <f t="shared" si="0"/>
        <v>21.825000000000003</v>
      </c>
      <c r="N32" t="str" cm="1">
        <f t="array" ref="N32">_xlfn.IFS(I32="Rob","Robusta",I32="Exc","Excelsa",I32="Ara","Arabica",I32="Lib","Liberica")</f>
        <v>Liberica</v>
      </c>
      <c r="O32" t="str">
        <f t="shared" si="1"/>
        <v>Medium</v>
      </c>
      <c r="P32" s="2" t="str">
        <f>_xlfn.XLOOKUP($C32,customers!$A$2:$A$1001,customers!$I$2:$I$1001,,0)</f>
        <v>No</v>
      </c>
    </row>
    <row r="33" spans="1:16" x14ac:dyDescent="0.3">
      <c r="A33" s="2" t="s">
        <v>661</v>
      </c>
      <c r="B33" s="4">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3">
        <f>INDEX(products!$A$1:$G$49,MATCH(orders!$D33,products!$A$1:$A$49,0),MATCH(orders!L$1,products!$A$1:$G$1,0))</f>
        <v>5.97</v>
      </c>
      <c r="M33" s="3">
        <f t="shared" si="0"/>
        <v>35.82</v>
      </c>
      <c r="N33" t="str" cm="1">
        <f t="array" ref="N33">_xlfn.IFS(I33="Rob","Robusta",I33="Exc","Excelsa",I33="Ara","Arabica",I33="Lib","Liberica")</f>
        <v>Arabica</v>
      </c>
      <c r="O33" t="str">
        <f t="shared" si="1"/>
        <v>Dark</v>
      </c>
      <c r="P33" s="2" t="str">
        <f>_xlfn.XLOOKUP($C33,customers!$A$2:$A$1001,customers!$I$2:$I$1001,,0)</f>
        <v>No</v>
      </c>
    </row>
    <row r="34" spans="1:16" x14ac:dyDescent="0.3">
      <c r="A34" s="2" t="s">
        <v>661</v>
      </c>
      <c r="B34" s="4">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3">
        <f>INDEX(products!$A$1:$G$49,MATCH(orders!$D34,products!$A$1:$A$49,0),MATCH(orders!L$1,products!$A$1:$G$1,0))</f>
        <v>8.73</v>
      </c>
      <c r="M34" s="3">
        <f t="shared" si="0"/>
        <v>52.38</v>
      </c>
      <c r="N34" t="str" cm="1">
        <f t="array" ref="N34">_xlfn.IFS(I34="Rob","Robusta",I34="Exc","Excelsa",I34="Ara","Arabica",I34="Lib","Liberica")</f>
        <v>Liberica</v>
      </c>
      <c r="O34" t="str">
        <f t="shared" si="1"/>
        <v>Medium</v>
      </c>
      <c r="P34" s="2" t="str">
        <f>_xlfn.XLOOKUP($C34,customers!$A$2:$A$1001,customers!$I$2:$I$1001,,0)</f>
        <v>No</v>
      </c>
    </row>
    <row r="35" spans="1:16" x14ac:dyDescent="0.3">
      <c r="A35" s="2" t="s">
        <v>676</v>
      </c>
      <c r="B35" s="4">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3">
        <f>INDEX(products!$A$1:$G$49,MATCH(orders!$D35,products!$A$1:$A$49,0),MATCH(orders!L$1,products!$A$1:$G$1,0))</f>
        <v>4.7549999999999999</v>
      </c>
      <c r="M35" s="3">
        <f t="shared" si="0"/>
        <v>23.774999999999999</v>
      </c>
      <c r="N35" t="str" cm="1">
        <f t="array" ref="N35">_xlfn.IFS(I35="Rob","Robusta",I35="Exc","Excelsa",I35="Ara","Arabica",I35="Lib","Liberica")</f>
        <v>Liberica</v>
      </c>
      <c r="O35" t="str">
        <f t="shared" si="1"/>
        <v>Light</v>
      </c>
      <c r="P35" s="2" t="str">
        <f>_xlfn.XLOOKUP($C35,customers!$A$2:$A$1001,customers!$I$2:$I$1001,,0)</f>
        <v>No</v>
      </c>
    </row>
    <row r="36" spans="1:16" x14ac:dyDescent="0.3">
      <c r="A36" s="2" t="s">
        <v>681</v>
      </c>
      <c r="B36" s="4">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3">
        <f>INDEX(products!$A$1:$G$49,MATCH(orders!$D36,products!$A$1:$A$49,0),MATCH(orders!L$1,products!$A$1:$G$1,0))</f>
        <v>9.51</v>
      </c>
      <c r="M36" s="3">
        <f t="shared" si="0"/>
        <v>57.06</v>
      </c>
      <c r="N36" t="str" cm="1">
        <f t="array" ref="N36">_xlfn.IFS(I36="Rob","Robusta",I36="Exc","Excelsa",I36="Ara","Arabica",I36="Lib","Liberica")</f>
        <v>Liberica</v>
      </c>
      <c r="O36" t="str">
        <f t="shared" si="1"/>
        <v>Light</v>
      </c>
      <c r="P36" s="2" t="str">
        <f>_xlfn.XLOOKUP($C36,customers!$A$2:$A$1001,customers!$I$2:$I$1001,,0)</f>
        <v>Yes</v>
      </c>
    </row>
    <row r="37" spans="1:16" x14ac:dyDescent="0.3">
      <c r="A37" s="2" t="s">
        <v>687</v>
      </c>
      <c r="B37" s="4">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3">
        <f>INDEX(products!$A$1:$G$49,MATCH(orders!$D37,products!$A$1:$A$49,0),MATCH(orders!L$1,products!$A$1:$G$1,0))</f>
        <v>5.97</v>
      </c>
      <c r="M37" s="3">
        <f t="shared" si="0"/>
        <v>35.82</v>
      </c>
      <c r="N37" t="str" cm="1">
        <f t="array" ref="N37">_xlfn.IFS(I37="Rob","Robusta",I37="Exc","Excelsa",I37="Ara","Arabica",I37="Lib","Liberica")</f>
        <v>Arabica</v>
      </c>
      <c r="O37" t="str">
        <f t="shared" si="1"/>
        <v>Dark</v>
      </c>
      <c r="P37" s="2" t="str">
        <f>_xlfn.XLOOKUP($C37,customers!$A$2:$A$1001,customers!$I$2:$I$1001,,0)</f>
        <v>No</v>
      </c>
    </row>
    <row r="38" spans="1:16" x14ac:dyDescent="0.3">
      <c r="A38" s="2" t="s">
        <v>693</v>
      </c>
      <c r="B38" s="4">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3">
        <f>INDEX(products!$A$1:$G$49,MATCH(orders!$D38,products!$A$1:$A$49,0),MATCH(orders!L$1,products!$A$1:$G$1,0))</f>
        <v>4.3650000000000002</v>
      </c>
      <c r="M38" s="3">
        <f t="shared" si="0"/>
        <v>8.73</v>
      </c>
      <c r="N38" t="str" cm="1">
        <f t="array" ref="N38">_xlfn.IFS(I38="Rob","Robusta",I38="Exc","Excelsa",I38="Ara","Arabica",I38="Lib","Liberica")</f>
        <v>Liberica</v>
      </c>
      <c r="O38" t="str">
        <f t="shared" si="1"/>
        <v>Medium</v>
      </c>
      <c r="P38" s="2" t="str">
        <f>_xlfn.XLOOKUP($C38,customers!$A$2:$A$1001,customers!$I$2:$I$1001,,0)</f>
        <v>No</v>
      </c>
    </row>
    <row r="39" spans="1:16" x14ac:dyDescent="0.3">
      <c r="A39" s="2" t="s">
        <v>699</v>
      </c>
      <c r="B39" s="4">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3">
        <f>INDEX(products!$A$1:$G$49,MATCH(orders!$D39,products!$A$1:$A$49,0),MATCH(orders!L$1,products!$A$1:$G$1,0))</f>
        <v>9.51</v>
      </c>
      <c r="M39" s="3">
        <f t="shared" si="0"/>
        <v>28.53</v>
      </c>
      <c r="N39" t="str" cm="1">
        <f t="array" ref="N39">_xlfn.IFS(I39="Rob","Robusta",I39="Exc","Excelsa",I39="Ara","Arabica",I39="Lib","Liberica")</f>
        <v>Liberica</v>
      </c>
      <c r="O39" t="str">
        <f t="shared" si="1"/>
        <v>Light</v>
      </c>
      <c r="P39" s="2" t="str">
        <f>_xlfn.XLOOKUP($C39,customers!$A$2:$A$1001,customers!$I$2:$I$1001,,0)</f>
        <v>No</v>
      </c>
    </row>
    <row r="40" spans="1:16" x14ac:dyDescent="0.3">
      <c r="A40" s="2" t="s">
        <v>705</v>
      </c>
      <c r="B40" s="4">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3">
        <f>INDEX(products!$A$1:$G$49,MATCH(orders!$D40,products!$A$1:$A$49,0),MATCH(orders!L$1,products!$A$1:$G$1,0))</f>
        <v>22.884999999999998</v>
      </c>
      <c r="M40" s="3">
        <f t="shared" si="0"/>
        <v>114.42499999999998</v>
      </c>
      <c r="N40" t="str" cm="1">
        <f t="array" ref="N40">_xlfn.IFS(I40="Rob","Robusta",I40="Exc","Excelsa",I40="Ara","Arabica",I40="Lib","Liberica")</f>
        <v>Robusta</v>
      </c>
      <c r="O40" t="str">
        <f t="shared" si="1"/>
        <v>Medium</v>
      </c>
      <c r="P40" s="2" t="str">
        <f>_xlfn.XLOOKUP($C40,customers!$A$2:$A$1001,customers!$I$2:$I$1001,,0)</f>
        <v>No</v>
      </c>
    </row>
    <row r="41" spans="1:16" x14ac:dyDescent="0.3">
      <c r="A41" s="2" t="s">
        <v>711</v>
      </c>
      <c r="B41" s="4">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3">
        <f>INDEX(products!$A$1:$G$49,MATCH(orders!$D41,products!$A$1:$A$49,0),MATCH(orders!L$1,products!$A$1:$G$1,0))</f>
        <v>9.9499999999999993</v>
      </c>
      <c r="M41" s="3">
        <f t="shared" si="0"/>
        <v>59.699999999999996</v>
      </c>
      <c r="N41" t="str" cm="1">
        <f t="array" ref="N41">_xlfn.IFS(I41="Rob","Robusta",I41="Exc","Excelsa",I41="Ara","Arabica",I41="Lib","Liberica")</f>
        <v>Robusta</v>
      </c>
      <c r="O41" t="str">
        <f t="shared" si="1"/>
        <v>Medium</v>
      </c>
      <c r="P41" s="2" t="str">
        <f>_xlfn.XLOOKUP($C41,customers!$A$2:$A$1001,customers!$I$2:$I$1001,,0)</f>
        <v>Yes</v>
      </c>
    </row>
    <row r="42" spans="1:16" x14ac:dyDescent="0.3">
      <c r="A42" s="2" t="s">
        <v>715</v>
      </c>
      <c r="B42" s="4">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3">
        <f>INDEX(products!$A$1:$G$49,MATCH(orders!$D42,products!$A$1:$A$49,0),MATCH(orders!L$1,products!$A$1:$G$1,0))</f>
        <v>14.55</v>
      </c>
      <c r="M42" s="3">
        <f t="shared" si="0"/>
        <v>43.650000000000006</v>
      </c>
      <c r="N42" t="str" cm="1">
        <f t="array" ref="N42">_xlfn.IFS(I42="Rob","Robusta",I42="Exc","Excelsa",I42="Ara","Arabica",I42="Lib","Liberica")</f>
        <v>Liberica</v>
      </c>
      <c r="O42" t="str">
        <f t="shared" si="1"/>
        <v>Medium</v>
      </c>
      <c r="P42" s="2" t="str">
        <f>_xlfn.XLOOKUP($C42,customers!$A$2:$A$1001,customers!$I$2:$I$1001,,0)</f>
        <v>No</v>
      </c>
    </row>
    <row r="43" spans="1:16" x14ac:dyDescent="0.3">
      <c r="A43" s="2" t="s">
        <v>720</v>
      </c>
      <c r="B43" s="4">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3">
        <f>INDEX(products!$A$1:$G$49,MATCH(orders!$D43,products!$A$1:$A$49,0),MATCH(orders!L$1,products!$A$1:$G$1,0))</f>
        <v>3.645</v>
      </c>
      <c r="M43" s="3">
        <f t="shared" si="0"/>
        <v>7.29</v>
      </c>
      <c r="N43" t="str" cm="1">
        <f t="array" ref="N43">_xlfn.IFS(I43="Rob","Robusta",I43="Exc","Excelsa",I43="Ara","Arabica",I43="Lib","Liberica")</f>
        <v>Excelsa</v>
      </c>
      <c r="O43" t="str">
        <f t="shared" si="1"/>
        <v>Dark</v>
      </c>
      <c r="P43" s="2" t="str">
        <f>_xlfn.XLOOKUP($C43,customers!$A$2:$A$1001,customers!$I$2:$I$1001,,0)</f>
        <v>Yes</v>
      </c>
    </row>
    <row r="44" spans="1:16" x14ac:dyDescent="0.3">
      <c r="A44" s="2" t="s">
        <v>726</v>
      </c>
      <c r="B44" s="4">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3">
        <f>INDEX(products!$A$1:$G$49,MATCH(orders!$D44,products!$A$1:$A$49,0),MATCH(orders!L$1,products!$A$1:$G$1,0))</f>
        <v>2.6849999999999996</v>
      </c>
      <c r="M44" s="3">
        <f t="shared" si="0"/>
        <v>8.0549999999999997</v>
      </c>
      <c r="N44" t="str" cm="1">
        <f t="array" ref="N44">_xlfn.IFS(I44="Rob","Robusta",I44="Exc","Excelsa",I44="Ara","Arabica",I44="Lib","Liberica")</f>
        <v>Robusta</v>
      </c>
      <c r="O44" t="str">
        <f t="shared" si="1"/>
        <v>Dark</v>
      </c>
      <c r="P44" s="2" t="str">
        <f>_xlfn.XLOOKUP($C44,customers!$A$2:$A$1001,customers!$I$2:$I$1001,,0)</f>
        <v>Yes</v>
      </c>
    </row>
    <row r="45" spans="1:16" x14ac:dyDescent="0.3">
      <c r="A45" s="2" t="s">
        <v>733</v>
      </c>
      <c r="B45" s="4">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3">
        <f>INDEX(products!$A$1:$G$49,MATCH(orders!$D45,products!$A$1:$A$49,0),MATCH(orders!L$1,products!$A$1:$G$1,0))</f>
        <v>36.454999999999998</v>
      </c>
      <c r="M45" s="3">
        <f t="shared" si="0"/>
        <v>72.91</v>
      </c>
      <c r="N45" t="str" cm="1">
        <f t="array" ref="N45">_xlfn.IFS(I45="Rob","Robusta",I45="Exc","Excelsa",I45="Ara","Arabica",I45="Lib","Liberica")</f>
        <v>Liberica</v>
      </c>
      <c r="O45" t="str">
        <f t="shared" si="1"/>
        <v>Light</v>
      </c>
      <c r="P45" s="2" t="str">
        <f>_xlfn.XLOOKUP($C45,customers!$A$2:$A$1001,customers!$I$2:$I$1001,,0)</f>
        <v>No</v>
      </c>
    </row>
    <row r="46" spans="1:16" x14ac:dyDescent="0.3">
      <c r="A46" s="2" t="s">
        <v>738</v>
      </c>
      <c r="B46" s="4">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3">
        <f>INDEX(products!$A$1:$G$49,MATCH(orders!$D46,products!$A$1:$A$49,0),MATCH(orders!L$1,products!$A$1:$G$1,0))</f>
        <v>8.25</v>
      </c>
      <c r="M46" s="3">
        <f t="shared" si="0"/>
        <v>16.5</v>
      </c>
      <c r="N46" t="str" cm="1">
        <f t="array" ref="N46">_xlfn.IFS(I46="Rob","Robusta",I46="Exc","Excelsa",I46="Ara","Arabica",I46="Lib","Liberica")</f>
        <v>Excelsa</v>
      </c>
      <c r="O46" t="str">
        <f t="shared" si="1"/>
        <v>Medium</v>
      </c>
      <c r="P46" s="2" t="str">
        <f>_xlfn.XLOOKUP($C46,customers!$A$2:$A$1001,customers!$I$2:$I$1001,,0)</f>
        <v>Yes</v>
      </c>
    </row>
    <row r="47" spans="1:16" x14ac:dyDescent="0.3">
      <c r="A47" s="2" t="s">
        <v>744</v>
      </c>
      <c r="B47" s="4">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3">
        <f>INDEX(products!$A$1:$G$49,MATCH(orders!$D47,products!$A$1:$A$49,0),MATCH(orders!L$1,products!$A$1:$G$1,0))</f>
        <v>29.784999999999997</v>
      </c>
      <c r="M47" s="3">
        <f t="shared" si="0"/>
        <v>178.70999999999998</v>
      </c>
      <c r="N47" t="str" cm="1">
        <f t="array" ref="N47">_xlfn.IFS(I47="Rob","Robusta",I47="Exc","Excelsa",I47="Ara","Arabica",I47="Lib","Liberica")</f>
        <v>Liberica</v>
      </c>
      <c r="O47" t="str">
        <f t="shared" si="1"/>
        <v>Dark</v>
      </c>
      <c r="P47" s="2" t="str">
        <f>_xlfn.XLOOKUP($C47,customers!$A$2:$A$1001,customers!$I$2:$I$1001,,0)</f>
        <v>No</v>
      </c>
    </row>
    <row r="48" spans="1:16" x14ac:dyDescent="0.3">
      <c r="A48" s="2" t="s">
        <v>750</v>
      </c>
      <c r="B48" s="4">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3">
        <f>INDEX(products!$A$1:$G$49,MATCH(orders!$D48,products!$A$1:$A$49,0),MATCH(orders!L$1,products!$A$1:$G$1,0))</f>
        <v>31.624999999999996</v>
      </c>
      <c r="M48" s="3">
        <f t="shared" si="0"/>
        <v>63.249999999999993</v>
      </c>
      <c r="N48" t="str" cm="1">
        <f t="array" ref="N48">_xlfn.IFS(I48="Rob","Robusta",I48="Exc","Excelsa",I48="Ara","Arabica",I48="Lib","Liberica")</f>
        <v>Excelsa</v>
      </c>
      <c r="O48" t="str">
        <f t="shared" si="1"/>
        <v>Medium</v>
      </c>
      <c r="P48" s="2" t="str">
        <f>_xlfn.XLOOKUP($C48,customers!$A$2:$A$1001,customers!$I$2:$I$1001,,0)</f>
        <v>Yes</v>
      </c>
    </row>
    <row r="49" spans="1:16" x14ac:dyDescent="0.3">
      <c r="A49" s="2" t="s">
        <v>755</v>
      </c>
      <c r="B49" s="4">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3">
        <f>INDEX(products!$A$1:$G$49,MATCH(orders!$D49,products!$A$1:$A$49,0),MATCH(orders!L$1,products!$A$1:$G$1,0))</f>
        <v>3.8849999999999998</v>
      </c>
      <c r="M49" s="3">
        <f t="shared" si="0"/>
        <v>7.77</v>
      </c>
      <c r="N49" t="str" cm="1">
        <f t="array" ref="N49">_xlfn.IFS(I49="Rob","Robusta",I49="Exc","Excelsa",I49="Ara","Arabica",I49="Lib","Liberica")</f>
        <v>Arabica</v>
      </c>
      <c r="O49" t="str">
        <f t="shared" si="1"/>
        <v>Light</v>
      </c>
      <c r="P49" s="2" t="str">
        <f>_xlfn.XLOOKUP($C49,customers!$A$2:$A$1001,customers!$I$2:$I$1001,,0)</f>
        <v>Yes</v>
      </c>
    </row>
    <row r="50" spans="1:16" x14ac:dyDescent="0.3">
      <c r="A50" s="2" t="s">
        <v>761</v>
      </c>
      <c r="B50" s="4">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3">
        <f>INDEX(products!$A$1:$G$49,MATCH(orders!$D50,products!$A$1:$A$49,0),MATCH(orders!L$1,products!$A$1:$G$1,0))</f>
        <v>22.884999999999998</v>
      </c>
      <c r="M50" s="3">
        <f t="shared" si="0"/>
        <v>91.539999999999992</v>
      </c>
      <c r="N50" t="str" cm="1">
        <f t="array" ref="N50">_xlfn.IFS(I50="Rob","Robusta",I50="Exc","Excelsa",I50="Ara","Arabica",I50="Lib","Liberica")</f>
        <v>Arabica</v>
      </c>
      <c r="O50" t="str">
        <f t="shared" si="1"/>
        <v>Dark</v>
      </c>
      <c r="P50" s="2" t="str">
        <f>_xlfn.XLOOKUP($C50,customers!$A$2:$A$1001,customers!$I$2:$I$1001,,0)</f>
        <v>No</v>
      </c>
    </row>
    <row r="51" spans="1:16" x14ac:dyDescent="0.3">
      <c r="A51" s="2" t="s">
        <v>766</v>
      </c>
      <c r="B51" s="4">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3">
        <f>INDEX(products!$A$1:$G$49,MATCH(orders!$D51,products!$A$1:$A$49,0),MATCH(orders!L$1,products!$A$1:$G$1,0))</f>
        <v>12.95</v>
      </c>
      <c r="M51" s="3">
        <f t="shared" si="0"/>
        <v>38.849999999999994</v>
      </c>
      <c r="N51" t="str" cm="1">
        <f t="array" ref="N51">_xlfn.IFS(I51="Rob","Robusta",I51="Exc","Excelsa",I51="Ara","Arabica",I51="Lib","Liberica")</f>
        <v>Arabica</v>
      </c>
      <c r="O51" t="str">
        <f t="shared" si="1"/>
        <v>Light</v>
      </c>
      <c r="P51" s="2" t="str">
        <f>_xlfn.XLOOKUP($C51,customers!$A$2:$A$1001,customers!$I$2:$I$1001,,0)</f>
        <v>No</v>
      </c>
    </row>
    <row r="52" spans="1:16" x14ac:dyDescent="0.3">
      <c r="A52" s="2" t="s">
        <v>772</v>
      </c>
      <c r="B52" s="4">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3">
        <f>INDEX(products!$A$1:$G$49,MATCH(orders!$D52,products!$A$1:$A$49,0),MATCH(orders!L$1,products!$A$1:$G$1,0))</f>
        <v>7.77</v>
      </c>
      <c r="M52" s="3">
        <f t="shared" si="0"/>
        <v>15.54</v>
      </c>
      <c r="N52" t="str" cm="1">
        <f t="array" ref="N52">_xlfn.IFS(I52="Rob","Robusta",I52="Exc","Excelsa",I52="Ara","Arabica",I52="Lib","Liberica")</f>
        <v>Liberica</v>
      </c>
      <c r="O52" t="str">
        <f t="shared" si="1"/>
        <v>Dark</v>
      </c>
      <c r="P52" s="2" t="str">
        <f>_xlfn.XLOOKUP($C52,customers!$A$2:$A$1001,customers!$I$2:$I$1001,,0)</f>
        <v>No</v>
      </c>
    </row>
    <row r="53" spans="1:16" x14ac:dyDescent="0.3">
      <c r="A53" s="2" t="s">
        <v>778</v>
      </c>
      <c r="B53" s="4">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3">
        <f>INDEX(products!$A$1:$G$49,MATCH(orders!$D53,products!$A$1:$A$49,0),MATCH(orders!L$1,products!$A$1:$G$1,0))</f>
        <v>36.454999999999998</v>
      </c>
      <c r="M53" s="3">
        <f t="shared" si="0"/>
        <v>145.82</v>
      </c>
      <c r="N53" t="str" cm="1">
        <f t="array" ref="N53">_xlfn.IFS(I53="Rob","Robusta",I53="Exc","Excelsa",I53="Ara","Arabica",I53="Lib","Liberica")</f>
        <v>Liberica</v>
      </c>
      <c r="O53" t="str">
        <f t="shared" si="1"/>
        <v>Light</v>
      </c>
      <c r="P53" s="2" t="str">
        <f>_xlfn.XLOOKUP($C53,customers!$A$2:$A$1001,customers!$I$2:$I$1001,,0)</f>
        <v>Yes</v>
      </c>
    </row>
    <row r="54" spans="1:16" x14ac:dyDescent="0.3">
      <c r="A54" s="2" t="s">
        <v>784</v>
      </c>
      <c r="B54" s="4">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3">
        <f>INDEX(products!$A$1:$G$49,MATCH(orders!$D54,products!$A$1:$A$49,0),MATCH(orders!L$1,products!$A$1:$G$1,0))</f>
        <v>5.97</v>
      </c>
      <c r="M54" s="3">
        <f t="shared" si="0"/>
        <v>29.849999999999998</v>
      </c>
      <c r="N54" t="str" cm="1">
        <f t="array" ref="N54">_xlfn.IFS(I54="Rob","Robusta",I54="Exc","Excelsa",I54="Ara","Arabica",I54="Lib","Liberica")</f>
        <v>Robusta</v>
      </c>
      <c r="O54" t="str">
        <f t="shared" si="1"/>
        <v>Medium</v>
      </c>
      <c r="P54" s="2" t="str">
        <f>_xlfn.XLOOKUP($C54,customers!$A$2:$A$1001,customers!$I$2:$I$1001,,0)</f>
        <v>No</v>
      </c>
    </row>
    <row r="55" spans="1:16" x14ac:dyDescent="0.3">
      <c r="A55" s="2" t="s">
        <v>784</v>
      </c>
      <c r="B55" s="4">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3">
        <f>INDEX(products!$A$1:$G$49,MATCH(orders!$D55,products!$A$1:$A$49,0),MATCH(orders!L$1,products!$A$1:$G$1,0))</f>
        <v>36.454999999999998</v>
      </c>
      <c r="M55" s="3">
        <f t="shared" si="0"/>
        <v>72.91</v>
      </c>
      <c r="N55" t="str" cm="1">
        <f t="array" ref="N55">_xlfn.IFS(I55="Rob","Robusta",I55="Exc","Excelsa",I55="Ara","Arabica",I55="Lib","Liberica")</f>
        <v>Liberica</v>
      </c>
      <c r="O55" t="str">
        <f t="shared" si="1"/>
        <v>Light</v>
      </c>
      <c r="P55" s="2" t="str">
        <f>_xlfn.XLOOKUP($C55,customers!$A$2:$A$1001,customers!$I$2:$I$1001,,0)</f>
        <v>No</v>
      </c>
    </row>
    <row r="56" spans="1:16" x14ac:dyDescent="0.3">
      <c r="A56" s="2" t="s">
        <v>794</v>
      </c>
      <c r="B56" s="4">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3">
        <f>INDEX(products!$A$1:$G$49,MATCH(orders!$D56,products!$A$1:$A$49,0),MATCH(orders!L$1,products!$A$1:$G$1,0))</f>
        <v>14.55</v>
      </c>
      <c r="M56" s="3">
        <f t="shared" si="0"/>
        <v>72.75</v>
      </c>
      <c r="N56" t="str" cm="1">
        <f t="array" ref="N56">_xlfn.IFS(I56="Rob","Robusta",I56="Exc","Excelsa",I56="Ara","Arabica",I56="Lib","Liberica")</f>
        <v>Liberica</v>
      </c>
      <c r="O56" t="str">
        <f t="shared" si="1"/>
        <v>Medium</v>
      </c>
      <c r="P56" s="2" t="str">
        <f>_xlfn.XLOOKUP($C56,customers!$A$2:$A$1001,customers!$I$2:$I$1001,,0)</f>
        <v>No</v>
      </c>
    </row>
    <row r="57" spans="1:16" x14ac:dyDescent="0.3">
      <c r="A57" s="2" t="s">
        <v>800</v>
      </c>
      <c r="B57" s="4">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3">
        <f>INDEX(products!$A$1:$G$49,MATCH(orders!$D57,products!$A$1:$A$49,0),MATCH(orders!L$1,products!$A$1:$G$1,0))</f>
        <v>15.85</v>
      </c>
      <c r="M57" s="3">
        <f t="shared" si="0"/>
        <v>47.55</v>
      </c>
      <c r="N57" t="str" cm="1">
        <f t="array" ref="N57">_xlfn.IFS(I57="Rob","Robusta",I57="Exc","Excelsa",I57="Ara","Arabica",I57="Lib","Liberica")</f>
        <v>Liberica</v>
      </c>
      <c r="O57" t="str">
        <f t="shared" si="1"/>
        <v>Light</v>
      </c>
      <c r="P57" s="2" t="str">
        <f>_xlfn.XLOOKUP($C57,customers!$A$2:$A$1001,customers!$I$2:$I$1001,,0)</f>
        <v>No</v>
      </c>
    </row>
    <row r="58" spans="1:16" x14ac:dyDescent="0.3">
      <c r="A58" s="2" t="s">
        <v>805</v>
      </c>
      <c r="B58" s="4">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3">
        <f>INDEX(products!$A$1:$G$49,MATCH(orders!$D58,products!$A$1:$A$49,0),MATCH(orders!L$1,products!$A$1:$G$1,0))</f>
        <v>3.645</v>
      </c>
      <c r="M58" s="3">
        <f t="shared" si="0"/>
        <v>10.935</v>
      </c>
      <c r="N58" t="str" cm="1">
        <f t="array" ref="N58">_xlfn.IFS(I58="Rob","Robusta",I58="Exc","Excelsa",I58="Ara","Arabica",I58="Lib","Liberica")</f>
        <v>Excelsa</v>
      </c>
      <c r="O58" t="str">
        <f t="shared" si="1"/>
        <v>Dark</v>
      </c>
      <c r="P58" s="2" t="str">
        <f>_xlfn.XLOOKUP($C58,customers!$A$2:$A$1001,customers!$I$2:$I$1001,,0)</f>
        <v>Yes</v>
      </c>
    </row>
    <row r="59" spans="1:16" x14ac:dyDescent="0.3">
      <c r="A59" s="2" t="s">
        <v>811</v>
      </c>
      <c r="B59" s="4">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3">
        <f>INDEX(products!$A$1:$G$49,MATCH(orders!$D59,products!$A$1:$A$49,0),MATCH(orders!L$1,products!$A$1:$G$1,0))</f>
        <v>14.85</v>
      </c>
      <c r="M59" s="3">
        <f t="shared" si="0"/>
        <v>59.4</v>
      </c>
      <c r="N59" t="str" cm="1">
        <f t="array" ref="N59">_xlfn.IFS(I59="Rob","Robusta",I59="Exc","Excelsa",I59="Ara","Arabica",I59="Lib","Liberica")</f>
        <v>Excelsa</v>
      </c>
      <c r="O59" t="str">
        <f t="shared" si="1"/>
        <v>Light</v>
      </c>
      <c r="P59" s="2" t="str">
        <f>_xlfn.XLOOKUP($C59,customers!$A$2:$A$1001,customers!$I$2:$I$1001,,0)</f>
        <v>No</v>
      </c>
    </row>
    <row r="60" spans="1:16" x14ac:dyDescent="0.3">
      <c r="A60" s="2" t="s">
        <v>817</v>
      </c>
      <c r="B60" s="4">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3">
        <f>INDEX(products!$A$1:$G$49,MATCH(orders!$D60,products!$A$1:$A$49,0),MATCH(orders!L$1,products!$A$1:$G$1,0))</f>
        <v>29.784999999999997</v>
      </c>
      <c r="M60" s="3">
        <f t="shared" si="0"/>
        <v>89.35499999999999</v>
      </c>
      <c r="N60" t="str" cm="1">
        <f t="array" ref="N60">_xlfn.IFS(I60="Rob","Robusta",I60="Exc","Excelsa",I60="Ara","Arabica",I60="Lib","Liberica")</f>
        <v>Liberica</v>
      </c>
      <c r="O60" t="str">
        <f t="shared" si="1"/>
        <v>Dark</v>
      </c>
      <c r="P60" s="2" t="str">
        <f>_xlfn.XLOOKUP($C60,customers!$A$2:$A$1001,customers!$I$2:$I$1001,,0)</f>
        <v>Yes</v>
      </c>
    </row>
    <row r="61" spans="1:16" x14ac:dyDescent="0.3">
      <c r="A61" s="2" t="s">
        <v>822</v>
      </c>
      <c r="B61" s="4">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3">
        <f>INDEX(products!$A$1:$G$49,MATCH(orders!$D61,products!$A$1:$A$49,0),MATCH(orders!L$1,products!$A$1:$G$1,0))</f>
        <v>8.73</v>
      </c>
      <c r="M61" s="3">
        <f t="shared" si="0"/>
        <v>26.19</v>
      </c>
      <c r="N61" t="str" cm="1">
        <f t="array" ref="N61">_xlfn.IFS(I61="Rob","Robusta",I61="Exc","Excelsa",I61="Ara","Arabica",I61="Lib","Liberica")</f>
        <v>Liberica</v>
      </c>
      <c r="O61" t="str">
        <f t="shared" si="1"/>
        <v>Medium</v>
      </c>
      <c r="P61" s="2" t="str">
        <f>_xlfn.XLOOKUP($C61,customers!$A$2:$A$1001,customers!$I$2:$I$1001,,0)</f>
        <v>Yes</v>
      </c>
    </row>
    <row r="62" spans="1:16" x14ac:dyDescent="0.3">
      <c r="A62" s="2" t="s">
        <v>827</v>
      </c>
      <c r="B62" s="4">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3">
        <f>INDEX(products!$A$1:$G$49,MATCH(orders!$D62,products!$A$1:$A$49,0),MATCH(orders!L$1,products!$A$1:$G$1,0))</f>
        <v>22.884999999999998</v>
      </c>
      <c r="M62" s="3">
        <f t="shared" si="0"/>
        <v>114.42499999999998</v>
      </c>
      <c r="N62" t="str" cm="1">
        <f t="array" ref="N62">_xlfn.IFS(I62="Rob","Robusta",I62="Exc","Excelsa",I62="Ara","Arabica",I62="Lib","Liberica")</f>
        <v>Arabica</v>
      </c>
      <c r="O62" t="str">
        <f t="shared" si="1"/>
        <v>Dark</v>
      </c>
      <c r="P62" s="2" t="str">
        <f>_xlfn.XLOOKUP($C62,customers!$A$2:$A$1001,customers!$I$2:$I$1001,,0)</f>
        <v>No</v>
      </c>
    </row>
    <row r="63" spans="1:16" x14ac:dyDescent="0.3">
      <c r="A63" s="2" t="s">
        <v>833</v>
      </c>
      <c r="B63" s="4">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3">
        <f>INDEX(products!$A$1:$G$49,MATCH(orders!$D63,products!$A$1:$A$49,0),MATCH(orders!L$1,products!$A$1:$G$1,0))</f>
        <v>5.3699999999999992</v>
      </c>
      <c r="M63" s="3">
        <f t="shared" si="0"/>
        <v>26.849999999999994</v>
      </c>
      <c r="N63" t="str" cm="1">
        <f t="array" ref="N63">_xlfn.IFS(I63="Rob","Robusta",I63="Exc","Excelsa",I63="Ara","Arabica",I63="Lib","Liberica")</f>
        <v>Robusta</v>
      </c>
      <c r="O63" t="str">
        <f t="shared" si="1"/>
        <v>Dark</v>
      </c>
      <c r="P63" s="2" t="str">
        <f>_xlfn.XLOOKUP($C63,customers!$A$2:$A$1001,customers!$I$2:$I$1001,,0)</f>
        <v>Yes</v>
      </c>
    </row>
    <row r="64" spans="1:16" x14ac:dyDescent="0.3">
      <c r="A64" s="2" t="s">
        <v>838</v>
      </c>
      <c r="B64" s="4">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3">
        <f>INDEX(products!$A$1:$G$49,MATCH(orders!$D64,products!$A$1:$A$49,0),MATCH(orders!L$1,products!$A$1:$G$1,0))</f>
        <v>4.7549999999999999</v>
      </c>
      <c r="M64" s="3">
        <f t="shared" si="0"/>
        <v>23.774999999999999</v>
      </c>
      <c r="N64" t="str" cm="1">
        <f t="array" ref="N64">_xlfn.IFS(I64="Rob","Robusta",I64="Exc","Excelsa",I64="Ara","Arabica",I64="Lib","Liberica")</f>
        <v>Liberica</v>
      </c>
      <c r="O64" t="str">
        <f t="shared" si="1"/>
        <v>Light</v>
      </c>
      <c r="P64" s="2" t="str">
        <f>_xlfn.XLOOKUP($C64,customers!$A$2:$A$1001,customers!$I$2:$I$1001,,0)</f>
        <v>Yes</v>
      </c>
    </row>
    <row r="65" spans="1:16" x14ac:dyDescent="0.3">
      <c r="A65" s="2" t="s">
        <v>843</v>
      </c>
      <c r="B65" s="4">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3">
        <f>INDEX(products!$A$1:$G$49,MATCH(orders!$D65,products!$A$1:$A$49,0),MATCH(orders!L$1,products!$A$1:$G$1,0))</f>
        <v>6.75</v>
      </c>
      <c r="M65" s="3">
        <f t="shared" si="0"/>
        <v>6.75</v>
      </c>
      <c r="N65" t="str" cm="1">
        <f t="array" ref="N65">_xlfn.IFS(I65="Rob","Robusta",I65="Exc","Excelsa",I65="Ara","Arabica",I65="Lib","Liberica")</f>
        <v>Arabica</v>
      </c>
      <c r="O65" t="str">
        <f t="shared" si="1"/>
        <v>Medium</v>
      </c>
      <c r="P65" s="2" t="str">
        <f>_xlfn.XLOOKUP($C65,customers!$A$2:$A$1001,customers!$I$2:$I$1001,,0)</f>
        <v>No</v>
      </c>
    </row>
    <row r="66" spans="1:16" x14ac:dyDescent="0.3">
      <c r="A66" s="2" t="s">
        <v>849</v>
      </c>
      <c r="B66" s="4">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3">
        <f>INDEX(products!$A$1:$G$49,MATCH(orders!$D66,products!$A$1:$A$49,0),MATCH(orders!L$1,products!$A$1:$G$1,0))</f>
        <v>5.97</v>
      </c>
      <c r="M66" s="3">
        <f t="shared" si="0"/>
        <v>35.82</v>
      </c>
      <c r="N66" t="str" cm="1">
        <f t="array" ref="N66">_xlfn.IFS(I66="Rob","Robusta",I66="Exc","Excelsa",I66="Ara","Arabica",I66="Lib","Liberica")</f>
        <v>Robusta</v>
      </c>
      <c r="O66" t="str">
        <f t="shared" si="1"/>
        <v>Medium</v>
      </c>
      <c r="P66" s="2" t="str">
        <f>_xlfn.XLOOKUP($C66,customers!$A$2:$A$1001,customers!$I$2:$I$1001,,0)</f>
        <v>Yes</v>
      </c>
    </row>
    <row r="67" spans="1:16" x14ac:dyDescent="0.3">
      <c r="A67" s="2" t="s">
        <v>854</v>
      </c>
      <c r="B67" s="4">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3">
        <f>INDEX(products!$A$1:$G$49,MATCH(orders!$D67,products!$A$1:$A$49,0),MATCH(orders!L$1,products!$A$1:$G$1,0))</f>
        <v>20.584999999999997</v>
      </c>
      <c r="M67" s="3">
        <f t="shared" ref="M67:M130" si="2">E67*L67</f>
        <v>82.339999999999989</v>
      </c>
      <c r="N67" t="str" cm="1">
        <f t="array" ref="N67">_xlfn.IFS(I67="Rob","Robusta",I67="Exc","Excelsa",I67="Ara","Arabica",I67="Lib","Liberica")</f>
        <v>Robusta</v>
      </c>
      <c r="O67" t="str">
        <f t="shared" ref="O67:O130" si="3">IF(J67="M","Medium",IF(J67="L","Light",IF(J67="D","Dark","")))</f>
        <v>Dark</v>
      </c>
      <c r="P67" s="2" t="str">
        <f>_xlfn.XLOOKUP($C67,customers!$A$2:$A$1001,customers!$I$2:$I$1001,,0)</f>
        <v>Yes</v>
      </c>
    </row>
    <row r="68" spans="1:16" x14ac:dyDescent="0.3">
      <c r="A68" s="2" t="s">
        <v>860</v>
      </c>
      <c r="B68" s="4">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3">
        <f>INDEX(products!$A$1:$G$49,MATCH(orders!$D68,products!$A$1:$A$49,0),MATCH(orders!L$1,products!$A$1:$G$1,0))</f>
        <v>7.169999999999999</v>
      </c>
      <c r="M68" s="3">
        <f t="shared" si="2"/>
        <v>7.169999999999999</v>
      </c>
      <c r="N68" t="str" cm="1">
        <f t="array" ref="N68">_xlfn.IFS(I68="Rob","Robusta",I68="Exc","Excelsa",I68="Ara","Arabica",I68="Lib","Liberica")</f>
        <v>Robusta</v>
      </c>
      <c r="O68" t="str">
        <f t="shared" si="3"/>
        <v>Light</v>
      </c>
      <c r="P68" s="2" t="str">
        <f>_xlfn.XLOOKUP($C68,customers!$A$2:$A$1001,customers!$I$2:$I$1001,,0)</f>
        <v>Yes</v>
      </c>
    </row>
    <row r="69" spans="1:16" x14ac:dyDescent="0.3">
      <c r="A69" s="2" t="s">
        <v>866</v>
      </c>
      <c r="B69" s="4">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3">
        <f>INDEX(products!$A$1:$G$49,MATCH(orders!$D69,products!$A$1:$A$49,0),MATCH(orders!L$1,products!$A$1:$G$1,0))</f>
        <v>4.7549999999999999</v>
      </c>
      <c r="M69" s="3">
        <f t="shared" si="2"/>
        <v>9.51</v>
      </c>
      <c r="N69" t="str" cm="1">
        <f t="array" ref="N69">_xlfn.IFS(I69="Rob","Robusta",I69="Exc","Excelsa",I69="Ara","Arabica",I69="Lib","Liberica")</f>
        <v>Liberica</v>
      </c>
      <c r="O69" t="str">
        <f t="shared" si="3"/>
        <v>Light</v>
      </c>
      <c r="P69" s="2" t="str">
        <f>_xlfn.XLOOKUP($C69,customers!$A$2:$A$1001,customers!$I$2:$I$1001,,0)</f>
        <v>No</v>
      </c>
    </row>
    <row r="70" spans="1:16" x14ac:dyDescent="0.3">
      <c r="A70" s="2" t="s">
        <v>872</v>
      </c>
      <c r="B70" s="4">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3">
        <f>INDEX(products!$A$1:$G$49,MATCH(orders!$D70,products!$A$1:$A$49,0),MATCH(orders!L$1,products!$A$1:$G$1,0))</f>
        <v>2.9849999999999999</v>
      </c>
      <c r="M70" s="3">
        <f t="shared" si="2"/>
        <v>2.9849999999999999</v>
      </c>
      <c r="N70" t="str" cm="1">
        <f t="array" ref="N70">_xlfn.IFS(I70="Rob","Robusta",I70="Exc","Excelsa",I70="Ara","Arabica",I70="Lib","Liberica")</f>
        <v>Robusta</v>
      </c>
      <c r="O70" t="str">
        <f t="shared" si="3"/>
        <v>Medium</v>
      </c>
      <c r="P70" s="2" t="str">
        <f>_xlfn.XLOOKUP($C70,customers!$A$2:$A$1001,customers!$I$2:$I$1001,,0)</f>
        <v>No</v>
      </c>
    </row>
    <row r="71" spans="1:16" x14ac:dyDescent="0.3">
      <c r="A71" s="2" t="s">
        <v>878</v>
      </c>
      <c r="B71" s="4">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3">
        <f>INDEX(products!$A$1:$G$49,MATCH(orders!$D71,products!$A$1:$A$49,0),MATCH(orders!L$1,products!$A$1:$G$1,0))</f>
        <v>9.9499999999999993</v>
      </c>
      <c r="M71" s="3">
        <f t="shared" si="2"/>
        <v>59.699999999999996</v>
      </c>
      <c r="N71" t="str" cm="1">
        <f t="array" ref="N71">_xlfn.IFS(I71="Rob","Robusta",I71="Exc","Excelsa",I71="Ara","Arabica",I71="Lib","Liberica")</f>
        <v>Robusta</v>
      </c>
      <c r="O71" t="str">
        <f t="shared" si="3"/>
        <v>Medium</v>
      </c>
      <c r="P71" s="2" t="str">
        <f>_xlfn.XLOOKUP($C71,customers!$A$2:$A$1001,customers!$I$2:$I$1001,,0)</f>
        <v>Yes</v>
      </c>
    </row>
    <row r="72" spans="1:16" x14ac:dyDescent="0.3">
      <c r="A72" s="2" t="s">
        <v>885</v>
      </c>
      <c r="B72" s="4">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3">
        <f>INDEX(products!$A$1:$G$49,MATCH(orders!$D72,products!$A$1:$A$49,0),MATCH(orders!L$1,products!$A$1:$G$1,0))</f>
        <v>34.154999999999994</v>
      </c>
      <c r="M72" s="3">
        <f t="shared" si="2"/>
        <v>136.61999999999998</v>
      </c>
      <c r="N72" t="str" cm="1">
        <f t="array" ref="N72">_xlfn.IFS(I72="Rob","Robusta",I72="Exc","Excelsa",I72="Ara","Arabica",I72="Lib","Liberica")</f>
        <v>Excelsa</v>
      </c>
      <c r="O72" t="str">
        <f t="shared" si="3"/>
        <v>Light</v>
      </c>
      <c r="P72" s="2" t="str">
        <f>_xlfn.XLOOKUP($C72,customers!$A$2:$A$1001,customers!$I$2:$I$1001,,0)</f>
        <v>No</v>
      </c>
    </row>
    <row r="73" spans="1:16" x14ac:dyDescent="0.3">
      <c r="A73" s="2" t="s">
        <v>891</v>
      </c>
      <c r="B73" s="4">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3">
        <f>INDEX(products!$A$1:$G$49,MATCH(orders!$D73,products!$A$1:$A$49,0),MATCH(orders!L$1,products!$A$1:$G$1,0))</f>
        <v>4.7549999999999999</v>
      </c>
      <c r="M73" s="3">
        <f t="shared" si="2"/>
        <v>9.51</v>
      </c>
      <c r="N73" t="str" cm="1">
        <f t="array" ref="N73">_xlfn.IFS(I73="Rob","Robusta",I73="Exc","Excelsa",I73="Ara","Arabica",I73="Lib","Liberica")</f>
        <v>Liberica</v>
      </c>
      <c r="O73" t="str">
        <f t="shared" si="3"/>
        <v>Light</v>
      </c>
      <c r="P73" s="2" t="str">
        <f>_xlfn.XLOOKUP($C73,customers!$A$2:$A$1001,customers!$I$2:$I$1001,,0)</f>
        <v>No</v>
      </c>
    </row>
    <row r="74" spans="1:16" x14ac:dyDescent="0.3">
      <c r="A74" s="2" t="s">
        <v>897</v>
      </c>
      <c r="B74" s="4">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3">
        <f>INDEX(products!$A$1:$G$49,MATCH(orders!$D74,products!$A$1:$A$49,0),MATCH(orders!L$1,products!$A$1:$G$1,0))</f>
        <v>25.874999999999996</v>
      </c>
      <c r="M74" s="3">
        <f t="shared" si="2"/>
        <v>77.624999999999986</v>
      </c>
      <c r="N74" t="str" cm="1">
        <f t="array" ref="N74">_xlfn.IFS(I74="Rob","Robusta",I74="Exc","Excelsa",I74="Ara","Arabica",I74="Lib","Liberica")</f>
        <v>Arabica</v>
      </c>
      <c r="O74" t="str">
        <f t="shared" si="3"/>
        <v>Medium</v>
      </c>
      <c r="P74" s="2" t="str">
        <f>_xlfn.XLOOKUP($C74,customers!$A$2:$A$1001,customers!$I$2:$I$1001,,0)</f>
        <v>No</v>
      </c>
    </row>
    <row r="75" spans="1:16" x14ac:dyDescent="0.3">
      <c r="A75" s="2" t="s">
        <v>902</v>
      </c>
      <c r="B75" s="4">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3">
        <f>INDEX(products!$A$1:$G$49,MATCH(orders!$D75,products!$A$1:$A$49,0),MATCH(orders!L$1,products!$A$1:$G$1,0))</f>
        <v>4.3650000000000002</v>
      </c>
      <c r="M75" s="3">
        <f t="shared" si="2"/>
        <v>21.825000000000003</v>
      </c>
      <c r="N75" t="str" cm="1">
        <f t="array" ref="N75">_xlfn.IFS(I75="Rob","Robusta",I75="Exc","Excelsa",I75="Ara","Arabica",I75="Lib","Liberica")</f>
        <v>Liberica</v>
      </c>
      <c r="O75" t="str">
        <f t="shared" si="3"/>
        <v>Medium</v>
      </c>
      <c r="P75" s="2" t="str">
        <f>_xlfn.XLOOKUP($C75,customers!$A$2:$A$1001,customers!$I$2:$I$1001,,0)</f>
        <v>Yes</v>
      </c>
    </row>
    <row r="76" spans="1:16" x14ac:dyDescent="0.3">
      <c r="A76" s="2" t="s">
        <v>907</v>
      </c>
      <c r="B76" s="4">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3">
        <f>INDEX(products!$A$1:$G$49,MATCH(orders!$D76,products!$A$1:$A$49,0),MATCH(orders!L$1,products!$A$1:$G$1,0))</f>
        <v>8.91</v>
      </c>
      <c r="M76" s="3">
        <f t="shared" si="2"/>
        <v>17.82</v>
      </c>
      <c r="N76" t="str" cm="1">
        <f t="array" ref="N76">_xlfn.IFS(I76="Rob","Robusta",I76="Exc","Excelsa",I76="Ara","Arabica",I76="Lib","Liberica")</f>
        <v>Excelsa</v>
      </c>
      <c r="O76" t="str">
        <f t="shared" si="3"/>
        <v>Light</v>
      </c>
      <c r="P76" s="2" t="str">
        <f>_xlfn.XLOOKUP($C76,customers!$A$2:$A$1001,customers!$I$2:$I$1001,,0)</f>
        <v>Yes</v>
      </c>
    </row>
    <row r="77" spans="1:16" x14ac:dyDescent="0.3">
      <c r="A77" s="2" t="s">
        <v>913</v>
      </c>
      <c r="B77" s="4">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3">
        <f>INDEX(products!$A$1:$G$49,MATCH(orders!$D77,products!$A$1:$A$49,0),MATCH(orders!L$1,products!$A$1:$G$1,0))</f>
        <v>8.9499999999999993</v>
      </c>
      <c r="M77" s="3">
        <f t="shared" si="2"/>
        <v>53.699999999999996</v>
      </c>
      <c r="N77" t="str" cm="1">
        <f t="array" ref="N77">_xlfn.IFS(I77="Rob","Robusta",I77="Exc","Excelsa",I77="Ara","Arabica",I77="Lib","Liberica")</f>
        <v>Robusta</v>
      </c>
      <c r="O77" t="str">
        <f t="shared" si="3"/>
        <v>Dark</v>
      </c>
      <c r="P77" s="2" t="str">
        <f>_xlfn.XLOOKUP($C77,customers!$A$2:$A$1001,customers!$I$2:$I$1001,,0)</f>
        <v>Yes</v>
      </c>
    </row>
    <row r="78" spans="1:16" x14ac:dyDescent="0.3">
      <c r="A78" s="2" t="s">
        <v>919</v>
      </c>
      <c r="B78" s="4">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3">
        <f>INDEX(products!$A$1:$G$49,MATCH(orders!$D78,products!$A$1:$A$49,0),MATCH(orders!L$1,products!$A$1:$G$1,0))</f>
        <v>3.5849999999999995</v>
      </c>
      <c r="M78" s="3">
        <f t="shared" si="2"/>
        <v>3.5849999999999995</v>
      </c>
      <c r="N78" t="str" cm="1">
        <f t="array" ref="N78">_xlfn.IFS(I78="Rob","Robusta",I78="Exc","Excelsa",I78="Ara","Arabica",I78="Lib","Liberica")</f>
        <v>Robusta</v>
      </c>
      <c r="O78" t="str">
        <f t="shared" si="3"/>
        <v>Light</v>
      </c>
      <c r="P78" s="2" t="str">
        <f>_xlfn.XLOOKUP($C78,customers!$A$2:$A$1001,customers!$I$2:$I$1001,,0)</f>
        <v>Yes</v>
      </c>
    </row>
    <row r="79" spans="1:16" x14ac:dyDescent="0.3">
      <c r="A79" s="2" t="s">
        <v>924</v>
      </c>
      <c r="B79" s="4">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3">
        <f>INDEX(products!$A$1:$G$49,MATCH(orders!$D79,products!$A$1:$A$49,0),MATCH(orders!L$1,products!$A$1:$G$1,0))</f>
        <v>3.645</v>
      </c>
      <c r="M79" s="3">
        <f t="shared" si="2"/>
        <v>7.29</v>
      </c>
      <c r="N79" t="str" cm="1">
        <f t="array" ref="N79">_xlfn.IFS(I79="Rob","Robusta",I79="Exc","Excelsa",I79="Ara","Arabica",I79="Lib","Liberica")</f>
        <v>Excelsa</v>
      </c>
      <c r="O79" t="str">
        <f t="shared" si="3"/>
        <v>Dark</v>
      </c>
      <c r="P79" s="2" t="str">
        <f>_xlfn.XLOOKUP($C79,customers!$A$2:$A$1001,customers!$I$2:$I$1001,,0)</f>
        <v>No</v>
      </c>
    </row>
    <row r="80" spans="1:16" x14ac:dyDescent="0.3">
      <c r="A80" s="2" t="s">
        <v>930</v>
      </c>
      <c r="B80" s="4">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3">
        <f>INDEX(products!$A$1:$G$49,MATCH(orders!$D80,products!$A$1:$A$49,0),MATCH(orders!L$1,products!$A$1:$G$1,0))</f>
        <v>6.75</v>
      </c>
      <c r="M80" s="3">
        <f t="shared" si="2"/>
        <v>40.5</v>
      </c>
      <c r="N80" t="str" cm="1">
        <f t="array" ref="N80">_xlfn.IFS(I80="Rob","Robusta",I80="Exc","Excelsa",I80="Ara","Arabica",I80="Lib","Liberica")</f>
        <v>Arabica</v>
      </c>
      <c r="O80" t="str">
        <f t="shared" si="3"/>
        <v>Medium</v>
      </c>
      <c r="P80" s="2" t="str">
        <f>_xlfn.XLOOKUP($C80,customers!$A$2:$A$1001,customers!$I$2:$I$1001,,0)</f>
        <v>Yes</v>
      </c>
    </row>
    <row r="81" spans="1:16" x14ac:dyDescent="0.3">
      <c r="A81" s="2" t="s">
        <v>936</v>
      </c>
      <c r="B81" s="4">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3">
        <f>INDEX(products!$A$1:$G$49,MATCH(orders!$D81,products!$A$1:$A$49,0),MATCH(orders!L$1,products!$A$1:$G$1,0))</f>
        <v>11.95</v>
      </c>
      <c r="M81" s="3">
        <f t="shared" si="2"/>
        <v>47.8</v>
      </c>
      <c r="N81" t="str" cm="1">
        <f t="array" ref="N81">_xlfn.IFS(I81="Rob","Robusta",I81="Exc","Excelsa",I81="Ara","Arabica",I81="Lib","Liberica")</f>
        <v>Robusta</v>
      </c>
      <c r="O81" t="str">
        <f t="shared" si="3"/>
        <v>Light</v>
      </c>
      <c r="P81" s="2" t="str">
        <f>_xlfn.XLOOKUP($C81,customers!$A$2:$A$1001,customers!$I$2:$I$1001,,0)</f>
        <v>No</v>
      </c>
    </row>
    <row r="82" spans="1:16" x14ac:dyDescent="0.3">
      <c r="A82" s="2" t="s">
        <v>942</v>
      </c>
      <c r="B82" s="4">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3">
        <f>INDEX(products!$A$1:$G$49,MATCH(orders!$D82,products!$A$1:$A$49,0),MATCH(orders!L$1,products!$A$1:$G$1,0))</f>
        <v>7.77</v>
      </c>
      <c r="M82" s="3">
        <f t="shared" si="2"/>
        <v>38.849999999999994</v>
      </c>
      <c r="N82" t="str" cm="1">
        <f t="array" ref="N82">_xlfn.IFS(I82="Rob","Robusta",I82="Exc","Excelsa",I82="Ara","Arabica",I82="Lib","Liberica")</f>
        <v>Arabica</v>
      </c>
      <c r="O82" t="str">
        <f t="shared" si="3"/>
        <v>Light</v>
      </c>
      <c r="P82" s="2" t="str">
        <f>_xlfn.XLOOKUP($C82,customers!$A$2:$A$1001,customers!$I$2:$I$1001,,0)</f>
        <v>Yes</v>
      </c>
    </row>
    <row r="83" spans="1:16" x14ac:dyDescent="0.3">
      <c r="A83" s="2" t="s">
        <v>948</v>
      </c>
      <c r="B83" s="4">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3">
        <f>INDEX(products!$A$1:$G$49,MATCH(orders!$D83,products!$A$1:$A$49,0),MATCH(orders!L$1,products!$A$1:$G$1,0))</f>
        <v>36.454999999999998</v>
      </c>
      <c r="M83" s="3">
        <f t="shared" si="2"/>
        <v>109.36499999999999</v>
      </c>
      <c r="N83" t="str" cm="1">
        <f t="array" ref="N83">_xlfn.IFS(I83="Rob","Robusta",I83="Exc","Excelsa",I83="Ara","Arabica",I83="Lib","Liberica")</f>
        <v>Liberica</v>
      </c>
      <c r="O83" t="str">
        <f t="shared" si="3"/>
        <v>Light</v>
      </c>
      <c r="P83" s="2" t="str">
        <f>_xlfn.XLOOKUP($C83,customers!$A$2:$A$1001,customers!$I$2:$I$1001,,0)</f>
        <v>Yes</v>
      </c>
    </row>
    <row r="84" spans="1:16" x14ac:dyDescent="0.3">
      <c r="A84" s="2" t="s">
        <v>954</v>
      </c>
      <c r="B84" s="4">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3">
        <f>INDEX(products!$A$1:$G$49,MATCH(orders!$D84,products!$A$1:$A$49,0),MATCH(orders!L$1,products!$A$1:$G$1,0))</f>
        <v>33.464999999999996</v>
      </c>
      <c r="M84" s="3">
        <f t="shared" si="2"/>
        <v>100.39499999999998</v>
      </c>
      <c r="N84" t="str" cm="1">
        <f t="array" ref="N84">_xlfn.IFS(I84="Rob","Robusta",I84="Exc","Excelsa",I84="Ara","Arabica",I84="Lib","Liberica")</f>
        <v>Liberica</v>
      </c>
      <c r="O84" t="str">
        <f t="shared" si="3"/>
        <v>Medium</v>
      </c>
      <c r="P84" s="2" t="str">
        <f>_xlfn.XLOOKUP($C84,customers!$A$2:$A$1001,customers!$I$2:$I$1001,,0)</f>
        <v>Yes</v>
      </c>
    </row>
    <row r="85" spans="1:16" x14ac:dyDescent="0.3">
      <c r="A85" s="2" t="s">
        <v>960</v>
      </c>
      <c r="B85" s="4">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3">
        <f>INDEX(products!$A$1:$G$49,MATCH(orders!$D85,products!$A$1:$A$49,0),MATCH(orders!L$1,products!$A$1:$G$1,0))</f>
        <v>20.584999999999997</v>
      </c>
      <c r="M85" s="3">
        <f t="shared" si="2"/>
        <v>82.339999999999989</v>
      </c>
      <c r="N85" t="str" cm="1">
        <f t="array" ref="N85">_xlfn.IFS(I85="Rob","Robusta",I85="Exc","Excelsa",I85="Ara","Arabica",I85="Lib","Liberica")</f>
        <v>Robusta</v>
      </c>
      <c r="O85" t="str">
        <f t="shared" si="3"/>
        <v>Dark</v>
      </c>
      <c r="P85" s="2" t="str">
        <f>_xlfn.XLOOKUP($C85,customers!$A$2:$A$1001,customers!$I$2:$I$1001,,0)</f>
        <v>Yes</v>
      </c>
    </row>
    <row r="86" spans="1:16" x14ac:dyDescent="0.3">
      <c r="A86" s="2" t="s">
        <v>965</v>
      </c>
      <c r="B86" s="4">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3">
        <f>INDEX(products!$A$1:$G$49,MATCH(orders!$D86,products!$A$1:$A$49,0),MATCH(orders!L$1,products!$A$1:$G$1,0))</f>
        <v>9.51</v>
      </c>
      <c r="M86" s="3">
        <f t="shared" si="2"/>
        <v>9.51</v>
      </c>
      <c r="N86" t="str" cm="1">
        <f t="array" ref="N86">_xlfn.IFS(I86="Rob","Robusta",I86="Exc","Excelsa",I86="Ara","Arabica",I86="Lib","Liberica")</f>
        <v>Liberica</v>
      </c>
      <c r="O86" t="str">
        <f t="shared" si="3"/>
        <v>Light</v>
      </c>
      <c r="P86" s="2" t="str">
        <f>_xlfn.XLOOKUP($C86,customers!$A$2:$A$1001,customers!$I$2:$I$1001,,0)</f>
        <v>No</v>
      </c>
    </row>
    <row r="87" spans="1:16" x14ac:dyDescent="0.3">
      <c r="A87" s="2" t="s">
        <v>971</v>
      </c>
      <c r="B87" s="4">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3">
        <f>INDEX(products!$A$1:$G$49,MATCH(orders!$D87,products!$A$1:$A$49,0),MATCH(orders!L$1,products!$A$1:$G$1,0))</f>
        <v>29.784999999999997</v>
      </c>
      <c r="M87" s="3">
        <f t="shared" si="2"/>
        <v>89.35499999999999</v>
      </c>
      <c r="N87" t="str" cm="1">
        <f t="array" ref="N87">_xlfn.IFS(I87="Rob","Robusta",I87="Exc","Excelsa",I87="Ara","Arabica",I87="Lib","Liberica")</f>
        <v>Arabica</v>
      </c>
      <c r="O87" t="str">
        <f t="shared" si="3"/>
        <v>Light</v>
      </c>
      <c r="P87" s="2" t="str">
        <f>_xlfn.XLOOKUP($C87,customers!$A$2:$A$1001,customers!$I$2:$I$1001,,0)</f>
        <v>No</v>
      </c>
    </row>
    <row r="88" spans="1:16" x14ac:dyDescent="0.3">
      <c r="A88" s="2" t="s">
        <v>971</v>
      </c>
      <c r="B88" s="4">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3">
        <f>INDEX(products!$A$1:$G$49,MATCH(orders!$D88,products!$A$1:$A$49,0),MATCH(orders!L$1,products!$A$1:$G$1,0))</f>
        <v>2.9849999999999999</v>
      </c>
      <c r="M88" s="3">
        <f t="shared" si="2"/>
        <v>11.94</v>
      </c>
      <c r="N88" t="str" cm="1">
        <f t="array" ref="N88">_xlfn.IFS(I88="Rob","Robusta",I88="Exc","Excelsa",I88="Ara","Arabica",I88="Lib","Liberica")</f>
        <v>Arabica</v>
      </c>
      <c r="O88" t="str">
        <f t="shared" si="3"/>
        <v>Dark</v>
      </c>
      <c r="P88" s="2" t="str">
        <f>_xlfn.XLOOKUP($C88,customers!$A$2:$A$1001,customers!$I$2:$I$1001,,0)</f>
        <v>No</v>
      </c>
    </row>
    <row r="89" spans="1:16" x14ac:dyDescent="0.3">
      <c r="A89" s="2" t="s">
        <v>980</v>
      </c>
      <c r="B89" s="4">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3">
        <f>INDEX(products!$A$1:$G$49,MATCH(orders!$D89,products!$A$1:$A$49,0),MATCH(orders!L$1,products!$A$1:$G$1,0))</f>
        <v>11.25</v>
      </c>
      <c r="M89" s="3">
        <f t="shared" si="2"/>
        <v>33.75</v>
      </c>
      <c r="N89" t="str" cm="1">
        <f t="array" ref="N89">_xlfn.IFS(I89="Rob","Robusta",I89="Exc","Excelsa",I89="Ara","Arabica",I89="Lib","Liberica")</f>
        <v>Arabica</v>
      </c>
      <c r="O89" t="str">
        <f t="shared" si="3"/>
        <v>Medium</v>
      </c>
      <c r="P89" s="2" t="str">
        <f>_xlfn.XLOOKUP($C89,customers!$A$2:$A$1001,customers!$I$2:$I$1001,,0)</f>
        <v>No</v>
      </c>
    </row>
    <row r="90" spans="1:16" x14ac:dyDescent="0.3">
      <c r="A90" s="2" t="s">
        <v>985</v>
      </c>
      <c r="B90" s="4">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3">
        <f>INDEX(products!$A$1:$G$49,MATCH(orders!$D90,products!$A$1:$A$49,0),MATCH(orders!L$1,products!$A$1:$G$1,0))</f>
        <v>11.95</v>
      </c>
      <c r="M90" s="3">
        <f t="shared" si="2"/>
        <v>35.849999999999994</v>
      </c>
      <c r="N90" t="str" cm="1">
        <f t="array" ref="N90">_xlfn.IFS(I90="Rob","Robusta",I90="Exc","Excelsa",I90="Ara","Arabica",I90="Lib","Liberica")</f>
        <v>Robusta</v>
      </c>
      <c r="O90" t="str">
        <f t="shared" si="3"/>
        <v>Light</v>
      </c>
      <c r="P90" s="2" t="str">
        <f>_xlfn.XLOOKUP($C90,customers!$A$2:$A$1001,customers!$I$2:$I$1001,,0)</f>
        <v>No</v>
      </c>
    </row>
    <row r="91" spans="1:16" x14ac:dyDescent="0.3">
      <c r="A91" s="2" t="s">
        <v>990</v>
      </c>
      <c r="B91" s="4">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3">
        <f>INDEX(products!$A$1:$G$49,MATCH(orders!$D91,products!$A$1:$A$49,0),MATCH(orders!L$1,products!$A$1:$G$1,0))</f>
        <v>12.95</v>
      </c>
      <c r="M91" s="3">
        <f t="shared" si="2"/>
        <v>77.699999999999989</v>
      </c>
      <c r="N91" t="str" cm="1">
        <f t="array" ref="N91">_xlfn.IFS(I91="Rob","Robusta",I91="Exc","Excelsa",I91="Ara","Arabica",I91="Lib","Liberica")</f>
        <v>Arabica</v>
      </c>
      <c r="O91" t="str">
        <f t="shared" si="3"/>
        <v>Light</v>
      </c>
      <c r="P91" s="2" t="str">
        <f>_xlfn.XLOOKUP($C91,customers!$A$2:$A$1001,customers!$I$2:$I$1001,,0)</f>
        <v>No</v>
      </c>
    </row>
    <row r="92" spans="1:16" x14ac:dyDescent="0.3">
      <c r="A92" s="2" t="s">
        <v>996</v>
      </c>
      <c r="B92" s="4">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3">
        <f>INDEX(products!$A$1:$G$49,MATCH(orders!$D92,products!$A$1:$A$49,0),MATCH(orders!L$1,products!$A$1:$G$1,0))</f>
        <v>12.95</v>
      </c>
      <c r="M92" s="3">
        <f t="shared" si="2"/>
        <v>51.8</v>
      </c>
      <c r="N92" t="str" cm="1">
        <f t="array" ref="N92">_xlfn.IFS(I92="Rob","Robusta",I92="Exc","Excelsa",I92="Ara","Arabica",I92="Lib","Liberica")</f>
        <v>Arabica</v>
      </c>
      <c r="O92" t="str">
        <f t="shared" si="3"/>
        <v>Light</v>
      </c>
      <c r="P92" s="2" t="str">
        <f>_xlfn.XLOOKUP($C92,customers!$A$2:$A$1001,customers!$I$2:$I$1001,,0)</f>
        <v>Yes</v>
      </c>
    </row>
    <row r="93" spans="1:16" x14ac:dyDescent="0.3">
      <c r="A93" s="2" t="s">
        <v>1001</v>
      </c>
      <c r="B93" s="4">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3">
        <f>INDEX(products!$A$1:$G$49,MATCH(orders!$D93,products!$A$1:$A$49,0),MATCH(orders!L$1,products!$A$1:$G$1,0))</f>
        <v>25.874999999999996</v>
      </c>
      <c r="M93" s="3">
        <f t="shared" si="2"/>
        <v>103.49999999999999</v>
      </c>
      <c r="N93" t="str" cm="1">
        <f t="array" ref="N93">_xlfn.IFS(I93="Rob","Robusta",I93="Exc","Excelsa",I93="Ara","Arabica",I93="Lib","Liberica")</f>
        <v>Arabica</v>
      </c>
      <c r="O93" t="str">
        <f t="shared" si="3"/>
        <v>Medium</v>
      </c>
      <c r="P93" s="2" t="str">
        <f>_xlfn.XLOOKUP($C93,customers!$A$2:$A$1001,customers!$I$2:$I$1001,,0)</f>
        <v>No</v>
      </c>
    </row>
    <row r="94" spans="1:16" x14ac:dyDescent="0.3">
      <c r="A94" s="2" t="s">
        <v>1007</v>
      </c>
      <c r="B94" s="4">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3">
        <f>INDEX(products!$A$1:$G$49,MATCH(orders!$D94,products!$A$1:$A$49,0),MATCH(orders!L$1,products!$A$1:$G$1,0))</f>
        <v>14.85</v>
      </c>
      <c r="M94" s="3">
        <f t="shared" si="2"/>
        <v>44.55</v>
      </c>
      <c r="N94" t="str" cm="1">
        <f t="array" ref="N94">_xlfn.IFS(I94="Rob","Robusta",I94="Exc","Excelsa",I94="Ara","Arabica",I94="Lib","Liberica")</f>
        <v>Excelsa</v>
      </c>
      <c r="O94" t="str">
        <f t="shared" si="3"/>
        <v>Light</v>
      </c>
      <c r="P94" s="2" t="str">
        <f>_xlfn.XLOOKUP($C94,customers!$A$2:$A$1001,customers!$I$2:$I$1001,,0)</f>
        <v>Yes</v>
      </c>
    </row>
    <row r="95" spans="1:16" x14ac:dyDescent="0.3">
      <c r="A95" s="2" t="s">
        <v>1012</v>
      </c>
      <c r="B95" s="4">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3">
        <f>INDEX(products!$A$1:$G$49,MATCH(orders!$D95,products!$A$1:$A$49,0),MATCH(orders!L$1,products!$A$1:$G$1,0))</f>
        <v>8.91</v>
      </c>
      <c r="M95" s="3">
        <f t="shared" si="2"/>
        <v>35.64</v>
      </c>
      <c r="N95" t="str" cm="1">
        <f t="array" ref="N95">_xlfn.IFS(I95="Rob","Robusta",I95="Exc","Excelsa",I95="Ara","Arabica",I95="Lib","Liberica")</f>
        <v>Excelsa</v>
      </c>
      <c r="O95" t="str">
        <f t="shared" si="3"/>
        <v>Light</v>
      </c>
      <c r="P95" s="2" t="str">
        <f>_xlfn.XLOOKUP($C95,customers!$A$2:$A$1001,customers!$I$2:$I$1001,,0)</f>
        <v>Yes</v>
      </c>
    </row>
    <row r="96" spans="1:16" x14ac:dyDescent="0.3">
      <c r="A96" s="2" t="s">
        <v>1018</v>
      </c>
      <c r="B96" s="4">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3">
        <f>INDEX(products!$A$1:$G$49,MATCH(orders!$D96,products!$A$1:$A$49,0),MATCH(orders!L$1,products!$A$1:$G$1,0))</f>
        <v>2.9849999999999999</v>
      </c>
      <c r="M96" s="3">
        <f t="shared" si="2"/>
        <v>17.91</v>
      </c>
      <c r="N96" t="str" cm="1">
        <f t="array" ref="N96">_xlfn.IFS(I96="Rob","Robusta",I96="Exc","Excelsa",I96="Ara","Arabica",I96="Lib","Liberica")</f>
        <v>Arabica</v>
      </c>
      <c r="O96" t="str">
        <f t="shared" si="3"/>
        <v>Dark</v>
      </c>
      <c r="P96" s="2" t="str">
        <f>_xlfn.XLOOKUP($C96,customers!$A$2:$A$1001,customers!$I$2:$I$1001,,0)</f>
        <v>Yes</v>
      </c>
    </row>
    <row r="97" spans="1:16" x14ac:dyDescent="0.3">
      <c r="A97" s="2" t="s">
        <v>1022</v>
      </c>
      <c r="B97" s="4">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3">
        <f>INDEX(products!$A$1:$G$49,MATCH(orders!$D97,products!$A$1:$A$49,0),MATCH(orders!L$1,products!$A$1:$G$1,0))</f>
        <v>25.874999999999996</v>
      </c>
      <c r="M97" s="3">
        <f t="shared" si="2"/>
        <v>155.24999999999997</v>
      </c>
      <c r="N97" t="str" cm="1">
        <f t="array" ref="N97">_xlfn.IFS(I97="Rob","Robusta",I97="Exc","Excelsa",I97="Ara","Arabica",I97="Lib","Liberica")</f>
        <v>Arabica</v>
      </c>
      <c r="O97" t="str">
        <f t="shared" si="3"/>
        <v>Medium</v>
      </c>
      <c r="P97" s="2" t="str">
        <f>_xlfn.XLOOKUP($C97,customers!$A$2:$A$1001,customers!$I$2:$I$1001,,0)</f>
        <v>No</v>
      </c>
    </row>
    <row r="98" spans="1:16" x14ac:dyDescent="0.3">
      <c r="A98" s="2" t="s">
        <v>1027</v>
      </c>
      <c r="B98" s="4">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3">
        <f>INDEX(products!$A$1:$G$49,MATCH(orders!$D98,products!$A$1:$A$49,0),MATCH(orders!L$1,products!$A$1:$G$1,0))</f>
        <v>2.9849999999999999</v>
      </c>
      <c r="M98" s="3">
        <f t="shared" si="2"/>
        <v>5.97</v>
      </c>
      <c r="N98" t="str" cm="1">
        <f t="array" ref="N98">_xlfn.IFS(I98="Rob","Robusta",I98="Exc","Excelsa",I98="Ara","Arabica",I98="Lib","Liberica")</f>
        <v>Arabica</v>
      </c>
      <c r="O98" t="str">
        <f t="shared" si="3"/>
        <v>Dark</v>
      </c>
      <c r="P98" s="2" t="str">
        <f>_xlfn.XLOOKUP($C98,customers!$A$2:$A$1001,customers!$I$2:$I$1001,,0)</f>
        <v>No</v>
      </c>
    </row>
    <row r="99" spans="1:16" x14ac:dyDescent="0.3">
      <c r="A99" s="2" t="s">
        <v>1032</v>
      </c>
      <c r="B99" s="4">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3">
        <f>INDEX(products!$A$1:$G$49,MATCH(orders!$D99,products!$A$1:$A$49,0),MATCH(orders!L$1,products!$A$1:$G$1,0))</f>
        <v>6.75</v>
      </c>
      <c r="M99" s="3">
        <f t="shared" si="2"/>
        <v>13.5</v>
      </c>
      <c r="N99" t="str" cm="1">
        <f t="array" ref="N99">_xlfn.IFS(I99="Rob","Robusta",I99="Exc","Excelsa",I99="Ara","Arabica",I99="Lib","Liberica")</f>
        <v>Arabica</v>
      </c>
      <c r="O99" t="str">
        <f t="shared" si="3"/>
        <v>Medium</v>
      </c>
      <c r="P99" s="2" t="str">
        <f>_xlfn.XLOOKUP($C99,customers!$A$2:$A$1001,customers!$I$2:$I$1001,,0)</f>
        <v>No</v>
      </c>
    </row>
    <row r="100" spans="1:16" x14ac:dyDescent="0.3">
      <c r="A100" s="2" t="s">
        <v>1038</v>
      </c>
      <c r="B100" s="4">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3">
        <f>INDEX(products!$A$1:$G$49,MATCH(orders!$D100,products!$A$1:$A$49,0),MATCH(orders!L$1,products!$A$1:$G$1,0))</f>
        <v>2.9849999999999999</v>
      </c>
      <c r="M100" s="3">
        <f t="shared" si="2"/>
        <v>2.9849999999999999</v>
      </c>
      <c r="N100" t="str" cm="1">
        <f t="array" ref="N100">_xlfn.IFS(I100="Rob","Robusta",I100="Exc","Excelsa",I100="Ara","Arabica",I100="Lib","Liberica")</f>
        <v>Arabica</v>
      </c>
      <c r="O100" t="str">
        <f t="shared" si="3"/>
        <v>Dark</v>
      </c>
      <c r="P100" s="2" t="str">
        <f>_xlfn.XLOOKUP($C100,customers!$A$2:$A$1001,customers!$I$2:$I$1001,,0)</f>
        <v>No</v>
      </c>
    </row>
    <row r="101" spans="1:16" x14ac:dyDescent="0.3">
      <c r="A101" s="2" t="s">
        <v>1043</v>
      </c>
      <c r="B101" s="4">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3">
        <f>INDEX(products!$A$1:$G$49,MATCH(orders!$D101,products!$A$1:$A$49,0),MATCH(orders!L$1,products!$A$1:$G$1,0))</f>
        <v>4.3650000000000002</v>
      </c>
      <c r="M101" s="3">
        <f t="shared" si="2"/>
        <v>13.095000000000001</v>
      </c>
      <c r="N101" t="str" cm="1">
        <f t="array" ref="N101">_xlfn.IFS(I101="Rob","Robusta",I101="Exc","Excelsa",I101="Ara","Arabica",I101="Lib","Liberica")</f>
        <v>Liberica</v>
      </c>
      <c r="O101" t="str">
        <f t="shared" si="3"/>
        <v>Medium</v>
      </c>
      <c r="P101" s="2" t="str">
        <f>_xlfn.XLOOKUP($C101,customers!$A$2:$A$1001,customers!$I$2:$I$1001,,0)</f>
        <v>Yes</v>
      </c>
    </row>
    <row r="102" spans="1:16" x14ac:dyDescent="0.3">
      <c r="A102" s="2" t="s">
        <v>1048</v>
      </c>
      <c r="B102" s="4">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3">
        <f>INDEX(products!$A$1:$G$49,MATCH(orders!$D102,products!$A$1:$A$49,0),MATCH(orders!L$1,products!$A$1:$G$1,0))</f>
        <v>3.8849999999999998</v>
      </c>
      <c r="M102" s="3">
        <f t="shared" si="2"/>
        <v>7.77</v>
      </c>
      <c r="N102" t="str" cm="1">
        <f t="array" ref="N102">_xlfn.IFS(I102="Rob","Robusta",I102="Exc","Excelsa",I102="Ara","Arabica",I102="Lib","Liberica")</f>
        <v>Arabica</v>
      </c>
      <c r="O102" t="str">
        <f t="shared" si="3"/>
        <v>Light</v>
      </c>
      <c r="P102" s="2" t="str">
        <f>_xlfn.XLOOKUP($C102,customers!$A$2:$A$1001,customers!$I$2:$I$1001,,0)</f>
        <v>Yes</v>
      </c>
    </row>
    <row r="103" spans="1:16" x14ac:dyDescent="0.3">
      <c r="A103" s="2" t="s">
        <v>1053</v>
      </c>
      <c r="B103" s="4">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3">
        <f>INDEX(products!$A$1:$G$49,MATCH(orders!$D103,products!$A$1:$A$49,0),MATCH(orders!L$1,products!$A$1:$G$1,0))</f>
        <v>29.784999999999997</v>
      </c>
      <c r="M103" s="3">
        <f t="shared" si="2"/>
        <v>148.92499999999998</v>
      </c>
      <c r="N103" t="str" cm="1">
        <f t="array" ref="N103">_xlfn.IFS(I103="Rob","Robusta",I103="Exc","Excelsa",I103="Ara","Arabica",I103="Lib","Liberica")</f>
        <v>Liberica</v>
      </c>
      <c r="O103" t="str">
        <f t="shared" si="3"/>
        <v>Dark</v>
      </c>
      <c r="P103" s="2" t="str">
        <f>_xlfn.XLOOKUP($C103,customers!$A$2:$A$1001,customers!$I$2:$I$1001,,0)</f>
        <v>Yes</v>
      </c>
    </row>
    <row r="104" spans="1:16" x14ac:dyDescent="0.3">
      <c r="A104" s="2" t="s">
        <v>1059</v>
      </c>
      <c r="B104" s="4">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3">
        <f>INDEX(products!$A$1:$G$49,MATCH(orders!$D104,products!$A$1:$A$49,0),MATCH(orders!L$1,products!$A$1:$G$1,0))</f>
        <v>12.95</v>
      </c>
      <c r="M104" s="3">
        <f t="shared" si="2"/>
        <v>38.849999999999994</v>
      </c>
      <c r="N104" t="str" cm="1">
        <f t="array" ref="N104">_xlfn.IFS(I104="Rob","Robusta",I104="Exc","Excelsa",I104="Ara","Arabica",I104="Lib","Liberica")</f>
        <v>Liberica</v>
      </c>
      <c r="O104" t="str">
        <f t="shared" si="3"/>
        <v>Dark</v>
      </c>
      <c r="P104" s="2" t="str">
        <f>_xlfn.XLOOKUP($C104,customers!$A$2:$A$1001,customers!$I$2:$I$1001,,0)</f>
        <v>Yes</v>
      </c>
    </row>
    <row r="105" spans="1:16" x14ac:dyDescent="0.3">
      <c r="A105" s="2" t="s">
        <v>1065</v>
      </c>
      <c r="B105" s="4">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3">
        <f>INDEX(products!$A$1:$G$49,MATCH(orders!$D105,products!$A$1:$A$49,0),MATCH(orders!L$1,products!$A$1:$G$1,0))</f>
        <v>2.9849999999999999</v>
      </c>
      <c r="M105" s="3">
        <f t="shared" si="2"/>
        <v>11.94</v>
      </c>
      <c r="N105" t="str" cm="1">
        <f t="array" ref="N105">_xlfn.IFS(I105="Rob","Robusta",I105="Exc","Excelsa",I105="Ara","Arabica",I105="Lib","Liberica")</f>
        <v>Robusta</v>
      </c>
      <c r="O105" t="str">
        <f t="shared" si="3"/>
        <v>Medium</v>
      </c>
      <c r="P105" s="2" t="str">
        <f>_xlfn.XLOOKUP($C105,customers!$A$2:$A$1001,customers!$I$2:$I$1001,,0)</f>
        <v>No</v>
      </c>
    </row>
    <row r="106" spans="1:16" x14ac:dyDescent="0.3">
      <c r="A106" s="2" t="s">
        <v>1071</v>
      </c>
      <c r="B106" s="4">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3">
        <f>INDEX(products!$A$1:$G$49,MATCH(orders!$D106,products!$A$1:$A$49,0),MATCH(orders!L$1,products!$A$1:$G$1,0))</f>
        <v>14.55</v>
      </c>
      <c r="M106" s="3">
        <f t="shared" si="2"/>
        <v>87.300000000000011</v>
      </c>
      <c r="N106" t="str" cm="1">
        <f t="array" ref="N106">_xlfn.IFS(I106="Rob","Robusta",I106="Exc","Excelsa",I106="Ara","Arabica",I106="Lib","Liberica")</f>
        <v>Liberica</v>
      </c>
      <c r="O106" t="str">
        <f t="shared" si="3"/>
        <v>Medium</v>
      </c>
      <c r="P106" s="2" t="str">
        <f>_xlfn.XLOOKUP($C106,customers!$A$2:$A$1001,customers!$I$2:$I$1001,,0)</f>
        <v>No</v>
      </c>
    </row>
    <row r="107" spans="1:16" x14ac:dyDescent="0.3">
      <c r="A107" s="2" t="s">
        <v>1077</v>
      </c>
      <c r="B107" s="4">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3">
        <f>INDEX(products!$A$1:$G$49,MATCH(orders!$D107,products!$A$1:$A$49,0),MATCH(orders!L$1,products!$A$1:$G$1,0))</f>
        <v>6.75</v>
      </c>
      <c r="M107" s="3">
        <f t="shared" si="2"/>
        <v>40.5</v>
      </c>
      <c r="N107" t="str" cm="1">
        <f t="array" ref="N107">_xlfn.IFS(I107="Rob","Robusta",I107="Exc","Excelsa",I107="Ara","Arabica",I107="Lib","Liberica")</f>
        <v>Arabica</v>
      </c>
      <c r="O107" t="str">
        <f t="shared" si="3"/>
        <v>Medium</v>
      </c>
      <c r="P107" s="2" t="str">
        <f>_xlfn.XLOOKUP($C107,customers!$A$2:$A$1001,customers!$I$2:$I$1001,,0)</f>
        <v>Yes</v>
      </c>
    </row>
    <row r="108" spans="1:16" x14ac:dyDescent="0.3">
      <c r="A108" s="2" t="s">
        <v>1083</v>
      </c>
      <c r="B108" s="4">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3">
        <f>INDEX(products!$A$1:$G$49,MATCH(orders!$D108,products!$A$1:$A$49,0),MATCH(orders!L$1,products!$A$1:$G$1,0))</f>
        <v>12.15</v>
      </c>
      <c r="M108" s="3">
        <f t="shared" si="2"/>
        <v>24.3</v>
      </c>
      <c r="N108" t="str" cm="1">
        <f t="array" ref="N108">_xlfn.IFS(I108="Rob","Robusta",I108="Exc","Excelsa",I108="Ara","Arabica",I108="Lib","Liberica")</f>
        <v>Excelsa</v>
      </c>
      <c r="O108" t="str">
        <f t="shared" si="3"/>
        <v>Dark</v>
      </c>
      <c r="P108" s="2" t="str">
        <f>_xlfn.XLOOKUP($C108,customers!$A$2:$A$1001,customers!$I$2:$I$1001,,0)</f>
        <v>No</v>
      </c>
    </row>
    <row r="109" spans="1:16" x14ac:dyDescent="0.3">
      <c r="A109" s="2" t="s">
        <v>1089</v>
      </c>
      <c r="B109" s="4">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3">
        <f>INDEX(products!$A$1:$G$49,MATCH(orders!$D109,products!$A$1:$A$49,0),MATCH(orders!L$1,products!$A$1:$G$1,0))</f>
        <v>5.97</v>
      </c>
      <c r="M109" s="3">
        <f t="shared" si="2"/>
        <v>17.91</v>
      </c>
      <c r="N109" t="str" cm="1">
        <f t="array" ref="N109">_xlfn.IFS(I109="Rob","Robusta",I109="Exc","Excelsa",I109="Ara","Arabica",I109="Lib","Liberica")</f>
        <v>Robusta</v>
      </c>
      <c r="O109" t="str">
        <f t="shared" si="3"/>
        <v>Medium</v>
      </c>
      <c r="P109" s="2" t="str">
        <f>_xlfn.XLOOKUP($C109,customers!$A$2:$A$1001,customers!$I$2:$I$1001,,0)</f>
        <v>Yes</v>
      </c>
    </row>
    <row r="110" spans="1:16" x14ac:dyDescent="0.3">
      <c r="A110" s="2" t="s">
        <v>1095</v>
      </c>
      <c r="B110" s="4">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3">
        <f>INDEX(products!$A$1:$G$49,MATCH(orders!$D110,products!$A$1:$A$49,0),MATCH(orders!L$1,products!$A$1:$G$1,0))</f>
        <v>6.75</v>
      </c>
      <c r="M110" s="3">
        <f t="shared" si="2"/>
        <v>27</v>
      </c>
      <c r="N110" t="str" cm="1">
        <f t="array" ref="N110">_xlfn.IFS(I110="Rob","Robusta",I110="Exc","Excelsa",I110="Ara","Arabica",I110="Lib","Liberica")</f>
        <v>Arabica</v>
      </c>
      <c r="O110" t="str">
        <f t="shared" si="3"/>
        <v>Medium</v>
      </c>
      <c r="P110" s="2" t="str">
        <f>_xlfn.XLOOKUP($C110,customers!$A$2:$A$1001,customers!$I$2:$I$1001,,0)</f>
        <v>No</v>
      </c>
    </row>
    <row r="111" spans="1:16" x14ac:dyDescent="0.3">
      <c r="A111" s="2" t="s">
        <v>1100</v>
      </c>
      <c r="B111" s="4">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3">
        <f>INDEX(products!$A$1:$G$49,MATCH(orders!$D111,products!$A$1:$A$49,0),MATCH(orders!L$1,products!$A$1:$G$1,0))</f>
        <v>7.77</v>
      </c>
      <c r="M111" s="3">
        <f t="shared" si="2"/>
        <v>7.77</v>
      </c>
      <c r="N111" t="str" cm="1">
        <f t="array" ref="N111">_xlfn.IFS(I111="Rob","Robusta",I111="Exc","Excelsa",I111="Ara","Arabica",I111="Lib","Liberica")</f>
        <v>Liberica</v>
      </c>
      <c r="O111" t="str">
        <f t="shared" si="3"/>
        <v>Dark</v>
      </c>
      <c r="P111" s="2" t="str">
        <f>_xlfn.XLOOKUP($C111,customers!$A$2:$A$1001,customers!$I$2:$I$1001,,0)</f>
        <v>Yes</v>
      </c>
    </row>
    <row r="112" spans="1:16" x14ac:dyDescent="0.3">
      <c r="A112" s="2" t="s">
        <v>1106</v>
      </c>
      <c r="B112" s="4">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3">
        <f>INDEX(products!$A$1:$G$49,MATCH(orders!$D112,products!$A$1:$A$49,0),MATCH(orders!L$1,products!$A$1:$G$1,0))</f>
        <v>4.4550000000000001</v>
      </c>
      <c r="M112" s="3">
        <f t="shared" si="2"/>
        <v>13.365</v>
      </c>
      <c r="N112" t="str" cm="1">
        <f t="array" ref="N112">_xlfn.IFS(I112="Rob","Robusta",I112="Exc","Excelsa",I112="Ara","Arabica",I112="Lib","Liberica")</f>
        <v>Excelsa</v>
      </c>
      <c r="O112" t="str">
        <f t="shared" si="3"/>
        <v>Light</v>
      </c>
      <c r="P112" s="2" t="str">
        <f>_xlfn.XLOOKUP($C112,customers!$A$2:$A$1001,customers!$I$2:$I$1001,,0)</f>
        <v>Yes</v>
      </c>
    </row>
    <row r="113" spans="1:16" x14ac:dyDescent="0.3">
      <c r="A113" s="2" t="s">
        <v>1112</v>
      </c>
      <c r="B113" s="4">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3">
        <f>INDEX(products!$A$1:$G$49,MATCH(orders!$D113,products!$A$1:$A$49,0),MATCH(orders!L$1,products!$A$1:$G$1,0))</f>
        <v>5.3699999999999992</v>
      </c>
      <c r="M113" s="3">
        <f t="shared" si="2"/>
        <v>26.849999999999994</v>
      </c>
      <c r="N113" t="str" cm="1">
        <f t="array" ref="N113">_xlfn.IFS(I113="Rob","Robusta",I113="Exc","Excelsa",I113="Ara","Arabica",I113="Lib","Liberica")</f>
        <v>Robusta</v>
      </c>
      <c r="O113" t="str">
        <f t="shared" si="3"/>
        <v>Dark</v>
      </c>
      <c r="P113" s="2" t="str">
        <f>_xlfn.XLOOKUP($C113,customers!$A$2:$A$1001,customers!$I$2:$I$1001,,0)</f>
        <v>No</v>
      </c>
    </row>
    <row r="114" spans="1:16" x14ac:dyDescent="0.3">
      <c r="A114" s="2" t="s">
        <v>1117</v>
      </c>
      <c r="B114" s="4">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3">
        <f>INDEX(products!$A$1:$G$49,MATCH(orders!$D114,products!$A$1:$A$49,0),MATCH(orders!L$1,products!$A$1:$G$1,0))</f>
        <v>11.25</v>
      </c>
      <c r="M114" s="3">
        <f t="shared" si="2"/>
        <v>11.25</v>
      </c>
      <c r="N114" t="str" cm="1">
        <f t="array" ref="N114">_xlfn.IFS(I114="Rob","Robusta",I114="Exc","Excelsa",I114="Ara","Arabica",I114="Lib","Liberica")</f>
        <v>Arabica</v>
      </c>
      <c r="O114" t="str">
        <f t="shared" si="3"/>
        <v>Medium</v>
      </c>
      <c r="P114" s="2" t="str">
        <f>_xlfn.XLOOKUP($C114,customers!$A$2:$A$1001,customers!$I$2:$I$1001,,0)</f>
        <v>No</v>
      </c>
    </row>
    <row r="115" spans="1:16" x14ac:dyDescent="0.3">
      <c r="A115" s="2" t="s">
        <v>1123</v>
      </c>
      <c r="B115" s="4">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3">
        <f>INDEX(products!$A$1:$G$49,MATCH(orders!$D115,products!$A$1:$A$49,0),MATCH(orders!L$1,products!$A$1:$G$1,0))</f>
        <v>14.55</v>
      </c>
      <c r="M115" s="3">
        <f t="shared" si="2"/>
        <v>14.55</v>
      </c>
      <c r="N115" t="str" cm="1">
        <f t="array" ref="N115">_xlfn.IFS(I115="Rob","Robusta",I115="Exc","Excelsa",I115="Ara","Arabica",I115="Lib","Liberica")</f>
        <v>Liberica</v>
      </c>
      <c r="O115" t="str">
        <f t="shared" si="3"/>
        <v>Medium</v>
      </c>
      <c r="P115" s="2" t="str">
        <f>_xlfn.XLOOKUP($C115,customers!$A$2:$A$1001,customers!$I$2:$I$1001,,0)</f>
        <v>No</v>
      </c>
    </row>
    <row r="116" spans="1:16" x14ac:dyDescent="0.3">
      <c r="A116" s="2" t="s">
        <v>1129</v>
      </c>
      <c r="B116" s="4">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3">
        <f>INDEX(products!$A$1:$G$49,MATCH(orders!$D116,products!$A$1:$A$49,0),MATCH(orders!L$1,products!$A$1:$G$1,0))</f>
        <v>3.5849999999999995</v>
      </c>
      <c r="M116" s="3">
        <f t="shared" si="2"/>
        <v>14.339999999999998</v>
      </c>
      <c r="N116" t="str" cm="1">
        <f t="array" ref="N116">_xlfn.IFS(I116="Rob","Robusta",I116="Exc","Excelsa",I116="Ara","Arabica",I116="Lib","Liberica")</f>
        <v>Robusta</v>
      </c>
      <c r="O116" t="str">
        <f t="shared" si="3"/>
        <v>Light</v>
      </c>
      <c r="P116" s="2" t="str">
        <f>_xlfn.XLOOKUP($C116,customers!$A$2:$A$1001,customers!$I$2:$I$1001,,0)</f>
        <v>No</v>
      </c>
    </row>
    <row r="117" spans="1:16" x14ac:dyDescent="0.3">
      <c r="A117" s="2" t="s">
        <v>1134</v>
      </c>
      <c r="B117" s="4">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3">
        <f>INDEX(products!$A$1:$G$49,MATCH(orders!$D117,products!$A$1:$A$49,0),MATCH(orders!L$1,products!$A$1:$G$1,0))</f>
        <v>15.85</v>
      </c>
      <c r="M117" s="3">
        <f t="shared" si="2"/>
        <v>15.85</v>
      </c>
      <c r="N117" t="str" cm="1">
        <f t="array" ref="N117">_xlfn.IFS(I117="Rob","Robusta",I117="Exc","Excelsa",I117="Ara","Arabica",I117="Lib","Liberica")</f>
        <v>Liberica</v>
      </c>
      <c r="O117" t="str">
        <f t="shared" si="3"/>
        <v>Light</v>
      </c>
      <c r="P117" s="2" t="str">
        <f>_xlfn.XLOOKUP($C117,customers!$A$2:$A$1001,customers!$I$2:$I$1001,,0)</f>
        <v>No</v>
      </c>
    </row>
    <row r="118" spans="1:16" x14ac:dyDescent="0.3">
      <c r="A118" s="2" t="s">
        <v>1140</v>
      </c>
      <c r="B118" s="4">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3">
        <f>INDEX(products!$A$1:$G$49,MATCH(orders!$D118,products!$A$1:$A$49,0),MATCH(orders!L$1,products!$A$1:$G$1,0))</f>
        <v>4.7549999999999999</v>
      </c>
      <c r="M118" s="3">
        <f t="shared" si="2"/>
        <v>19.02</v>
      </c>
      <c r="N118" t="str" cm="1">
        <f t="array" ref="N118">_xlfn.IFS(I118="Rob","Robusta",I118="Exc","Excelsa",I118="Ara","Arabica",I118="Lib","Liberica")</f>
        <v>Liberica</v>
      </c>
      <c r="O118" t="str">
        <f t="shared" si="3"/>
        <v>Light</v>
      </c>
      <c r="P118" s="2" t="str">
        <f>_xlfn.XLOOKUP($C118,customers!$A$2:$A$1001,customers!$I$2:$I$1001,,0)</f>
        <v>Yes</v>
      </c>
    </row>
    <row r="119" spans="1:16" x14ac:dyDescent="0.3">
      <c r="A119" s="2" t="s">
        <v>1146</v>
      </c>
      <c r="B119" s="4">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3">
        <f>INDEX(products!$A$1:$G$49,MATCH(orders!$D119,products!$A$1:$A$49,0),MATCH(orders!L$1,products!$A$1:$G$1,0))</f>
        <v>9.51</v>
      </c>
      <c r="M119" s="3">
        <f t="shared" si="2"/>
        <v>38.04</v>
      </c>
      <c r="N119" t="str" cm="1">
        <f t="array" ref="N119">_xlfn.IFS(I119="Rob","Robusta",I119="Exc","Excelsa",I119="Ara","Arabica",I119="Lib","Liberica")</f>
        <v>Liberica</v>
      </c>
      <c r="O119" t="str">
        <f t="shared" si="3"/>
        <v>Light</v>
      </c>
      <c r="P119" s="2" t="str">
        <f>_xlfn.XLOOKUP($C119,customers!$A$2:$A$1001,customers!$I$2:$I$1001,,0)</f>
        <v>No</v>
      </c>
    </row>
    <row r="120" spans="1:16" x14ac:dyDescent="0.3">
      <c r="A120" s="2" t="s">
        <v>1152</v>
      </c>
      <c r="B120" s="4">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3">
        <f>INDEX(products!$A$1:$G$49,MATCH(orders!$D120,products!$A$1:$A$49,0),MATCH(orders!L$1,products!$A$1:$G$1,0))</f>
        <v>7.29</v>
      </c>
      <c r="M120" s="3">
        <f t="shared" si="2"/>
        <v>21.87</v>
      </c>
      <c r="N120" t="str" cm="1">
        <f t="array" ref="N120">_xlfn.IFS(I120="Rob","Robusta",I120="Exc","Excelsa",I120="Ara","Arabica",I120="Lib","Liberica")</f>
        <v>Excelsa</v>
      </c>
      <c r="O120" t="str">
        <f t="shared" si="3"/>
        <v>Dark</v>
      </c>
      <c r="P120" s="2" t="str">
        <f>_xlfn.XLOOKUP($C120,customers!$A$2:$A$1001,customers!$I$2:$I$1001,,0)</f>
        <v>Yes</v>
      </c>
    </row>
    <row r="121" spans="1:16" x14ac:dyDescent="0.3">
      <c r="A121" s="2" t="s">
        <v>1158</v>
      </c>
      <c r="B121" s="4">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3">
        <f>INDEX(products!$A$1:$G$49,MATCH(orders!$D121,products!$A$1:$A$49,0),MATCH(orders!L$1,products!$A$1:$G$1,0))</f>
        <v>4.125</v>
      </c>
      <c r="M121" s="3">
        <f t="shared" si="2"/>
        <v>4.125</v>
      </c>
      <c r="N121" t="str" cm="1">
        <f t="array" ref="N121">_xlfn.IFS(I121="Rob","Robusta",I121="Exc","Excelsa",I121="Ara","Arabica",I121="Lib","Liberica")</f>
        <v>Excelsa</v>
      </c>
      <c r="O121" t="str">
        <f t="shared" si="3"/>
        <v>Medium</v>
      </c>
      <c r="P121" s="2" t="str">
        <f>_xlfn.XLOOKUP($C121,customers!$A$2:$A$1001,customers!$I$2:$I$1001,,0)</f>
        <v>No</v>
      </c>
    </row>
    <row r="122" spans="1:16" x14ac:dyDescent="0.3">
      <c r="A122" s="2" t="s">
        <v>1158</v>
      </c>
      <c r="B122" s="4">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3">
        <f>INDEX(products!$A$1:$G$49,MATCH(orders!$D122,products!$A$1:$A$49,0),MATCH(orders!L$1,products!$A$1:$G$1,0))</f>
        <v>3.8849999999999998</v>
      </c>
      <c r="M122" s="3">
        <f t="shared" si="2"/>
        <v>3.8849999999999998</v>
      </c>
      <c r="N122" t="str" cm="1">
        <f t="array" ref="N122">_xlfn.IFS(I122="Rob","Robusta",I122="Exc","Excelsa",I122="Ara","Arabica",I122="Lib","Liberica")</f>
        <v>Arabica</v>
      </c>
      <c r="O122" t="str">
        <f t="shared" si="3"/>
        <v>Light</v>
      </c>
      <c r="P122" s="2" t="str">
        <f>_xlfn.XLOOKUP($C122,customers!$A$2:$A$1001,customers!$I$2:$I$1001,,0)</f>
        <v>No</v>
      </c>
    </row>
    <row r="123" spans="1:16" x14ac:dyDescent="0.3">
      <c r="A123" s="2" t="s">
        <v>1158</v>
      </c>
      <c r="B123" s="4">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3">
        <f>INDEX(products!$A$1:$G$49,MATCH(orders!$D123,products!$A$1:$A$49,0),MATCH(orders!L$1,products!$A$1:$G$1,0))</f>
        <v>13.75</v>
      </c>
      <c r="M123" s="3">
        <f t="shared" si="2"/>
        <v>68.75</v>
      </c>
      <c r="N123" t="str" cm="1">
        <f t="array" ref="N123">_xlfn.IFS(I123="Rob","Robusta",I123="Exc","Excelsa",I123="Ara","Arabica",I123="Lib","Liberica")</f>
        <v>Excelsa</v>
      </c>
      <c r="O123" t="str">
        <f t="shared" si="3"/>
        <v>Medium</v>
      </c>
      <c r="P123" s="2" t="str">
        <f>_xlfn.XLOOKUP($C123,customers!$A$2:$A$1001,customers!$I$2:$I$1001,,0)</f>
        <v>No</v>
      </c>
    </row>
    <row r="124" spans="1:16" x14ac:dyDescent="0.3">
      <c r="A124" s="2" t="s">
        <v>1174</v>
      </c>
      <c r="B124" s="4">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3">
        <f>INDEX(products!$A$1:$G$49,MATCH(orders!$D124,products!$A$1:$A$49,0),MATCH(orders!L$1,products!$A$1:$G$1,0))</f>
        <v>5.97</v>
      </c>
      <c r="M124" s="3">
        <f t="shared" si="2"/>
        <v>23.88</v>
      </c>
      <c r="N124" t="str" cm="1">
        <f t="array" ref="N124">_xlfn.IFS(I124="Rob","Robusta",I124="Exc","Excelsa",I124="Ara","Arabica",I124="Lib","Liberica")</f>
        <v>Arabica</v>
      </c>
      <c r="O124" t="str">
        <f t="shared" si="3"/>
        <v>Dark</v>
      </c>
      <c r="P124" s="2" t="str">
        <f>_xlfn.XLOOKUP($C124,customers!$A$2:$A$1001,customers!$I$2:$I$1001,,0)</f>
        <v>Yes</v>
      </c>
    </row>
    <row r="125" spans="1:16" x14ac:dyDescent="0.3">
      <c r="A125" s="2" t="s">
        <v>1180</v>
      </c>
      <c r="B125" s="4">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3">
        <f>INDEX(products!$A$1:$G$49,MATCH(orders!$D125,products!$A$1:$A$49,0),MATCH(orders!L$1,products!$A$1:$G$1,0))</f>
        <v>36.454999999999998</v>
      </c>
      <c r="M125" s="3">
        <f t="shared" si="2"/>
        <v>145.82</v>
      </c>
      <c r="N125" t="str" cm="1">
        <f t="array" ref="N125">_xlfn.IFS(I125="Rob","Robusta",I125="Exc","Excelsa",I125="Ara","Arabica",I125="Lib","Liberica")</f>
        <v>Liberica</v>
      </c>
      <c r="O125" t="str">
        <f t="shared" si="3"/>
        <v>Light</v>
      </c>
      <c r="P125" s="2" t="str">
        <f>_xlfn.XLOOKUP($C125,customers!$A$2:$A$1001,customers!$I$2:$I$1001,,0)</f>
        <v>No</v>
      </c>
    </row>
    <row r="126" spans="1:16" x14ac:dyDescent="0.3">
      <c r="A126" s="2" t="s">
        <v>1186</v>
      </c>
      <c r="B126" s="4">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3">
        <f>INDEX(products!$A$1:$G$49,MATCH(orders!$D126,products!$A$1:$A$49,0),MATCH(orders!L$1,products!$A$1:$G$1,0))</f>
        <v>4.3650000000000002</v>
      </c>
      <c r="M126" s="3">
        <f t="shared" si="2"/>
        <v>21.825000000000003</v>
      </c>
      <c r="N126" t="str" cm="1">
        <f t="array" ref="N126">_xlfn.IFS(I126="Rob","Robusta",I126="Exc","Excelsa",I126="Ara","Arabica",I126="Lib","Liberica")</f>
        <v>Liberica</v>
      </c>
      <c r="O126" t="str">
        <f t="shared" si="3"/>
        <v>Medium</v>
      </c>
      <c r="P126" s="2" t="str">
        <f>_xlfn.XLOOKUP($C126,customers!$A$2:$A$1001,customers!$I$2:$I$1001,,0)</f>
        <v>Yes</v>
      </c>
    </row>
    <row r="127" spans="1:16" x14ac:dyDescent="0.3">
      <c r="A127" s="2" t="s">
        <v>1192</v>
      </c>
      <c r="B127" s="4">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3">
        <f>INDEX(products!$A$1:$G$49,MATCH(orders!$D127,products!$A$1:$A$49,0),MATCH(orders!L$1,products!$A$1:$G$1,0))</f>
        <v>8.73</v>
      </c>
      <c r="M127" s="3">
        <f t="shared" si="2"/>
        <v>26.19</v>
      </c>
      <c r="N127" t="str" cm="1">
        <f t="array" ref="N127">_xlfn.IFS(I127="Rob","Robusta",I127="Exc","Excelsa",I127="Ara","Arabica",I127="Lib","Liberica")</f>
        <v>Liberica</v>
      </c>
      <c r="O127" t="str">
        <f t="shared" si="3"/>
        <v>Medium</v>
      </c>
      <c r="P127" s="2" t="str">
        <f>_xlfn.XLOOKUP($C127,customers!$A$2:$A$1001,customers!$I$2:$I$1001,,0)</f>
        <v>Yes</v>
      </c>
    </row>
    <row r="128" spans="1:16" x14ac:dyDescent="0.3">
      <c r="A128" s="2" t="s">
        <v>1198</v>
      </c>
      <c r="B128" s="4">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3">
        <f>INDEX(products!$A$1:$G$49,MATCH(orders!$D128,products!$A$1:$A$49,0),MATCH(orders!L$1,products!$A$1:$G$1,0))</f>
        <v>11.25</v>
      </c>
      <c r="M128" s="3">
        <f t="shared" si="2"/>
        <v>11.25</v>
      </c>
      <c r="N128" t="str" cm="1">
        <f t="array" ref="N128">_xlfn.IFS(I128="Rob","Robusta",I128="Exc","Excelsa",I128="Ara","Arabica",I128="Lib","Liberica")</f>
        <v>Arabica</v>
      </c>
      <c r="O128" t="str">
        <f t="shared" si="3"/>
        <v>Medium</v>
      </c>
      <c r="P128" s="2" t="str">
        <f>_xlfn.XLOOKUP($C128,customers!$A$2:$A$1001,customers!$I$2:$I$1001,,0)</f>
        <v>No</v>
      </c>
    </row>
    <row r="129" spans="1:16" x14ac:dyDescent="0.3">
      <c r="A129" s="2" t="s">
        <v>1204</v>
      </c>
      <c r="B129" s="4">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3">
        <f>INDEX(products!$A$1:$G$49,MATCH(orders!$D129,products!$A$1:$A$49,0),MATCH(orders!L$1,products!$A$1:$G$1,0))</f>
        <v>12.95</v>
      </c>
      <c r="M129" s="3">
        <f t="shared" si="2"/>
        <v>77.699999999999989</v>
      </c>
      <c r="N129" t="str" cm="1">
        <f t="array" ref="N129">_xlfn.IFS(I129="Rob","Robusta",I129="Exc","Excelsa",I129="Ara","Arabica",I129="Lib","Liberica")</f>
        <v>Liberica</v>
      </c>
      <c r="O129" t="str">
        <f t="shared" si="3"/>
        <v>Dark</v>
      </c>
      <c r="P129" s="2" t="str">
        <f>_xlfn.XLOOKUP($C129,customers!$A$2:$A$1001,customers!$I$2:$I$1001,,0)</f>
        <v>No</v>
      </c>
    </row>
    <row r="130" spans="1:16" x14ac:dyDescent="0.3">
      <c r="A130" s="2" t="s">
        <v>1210</v>
      </c>
      <c r="B130" s="4">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3">
        <f>INDEX(products!$A$1:$G$49,MATCH(orders!$D130,products!$A$1:$A$49,0),MATCH(orders!L$1,products!$A$1:$G$1,0))</f>
        <v>6.75</v>
      </c>
      <c r="M130" s="3">
        <f t="shared" si="2"/>
        <v>6.75</v>
      </c>
      <c r="N130" t="str" cm="1">
        <f t="array" ref="N130">_xlfn.IFS(I130="Rob","Robusta",I130="Exc","Excelsa",I130="Ara","Arabica",I130="Lib","Liberica")</f>
        <v>Arabica</v>
      </c>
      <c r="O130" t="str">
        <f t="shared" si="3"/>
        <v>Medium</v>
      </c>
      <c r="P130" s="2" t="str">
        <f>_xlfn.XLOOKUP($C130,customers!$A$2:$A$1001,customers!$I$2:$I$1001,,0)</f>
        <v>No</v>
      </c>
    </row>
    <row r="131" spans="1:16" x14ac:dyDescent="0.3">
      <c r="A131" s="2" t="s">
        <v>1216</v>
      </c>
      <c r="B131" s="4">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3">
        <f>INDEX(products!$A$1:$G$49,MATCH(orders!$D131,products!$A$1:$A$49,0),MATCH(orders!L$1,products!$A$1:$G$1,0))</f>
        <v>12.15</v>
      </c>
      <c r="M131" s="3">
        <f t="shared" ref="M131:M194" si="4">E131*L131</f>
        <v>12.15</v>
      </c>
      <c r="N131" t="str" cm="1">
        <f t="array" ref="N131">_xlfn.IFS(I131="Rob","Robusta",I131="Exc","Excelsa",I131="Ara","Arabica",I131="Lib","Liberica")</f>
        <v>Excelsa</v>
      </c>
      <c r="O131" t="str">
        <f t="shared" ref="O131:O194" si="5">IF(J131="M","Medium",IF(J131="L","Light",IF(J131="D","Dark","")))</f>
        <v>Dark</v>
      </c>
      <c r="P131" s="2" t="str">
        <f>_xlfn.XLOOKUP($C131,customers!$A$2:$A$1001,customers!$I$2:$I$1001,,0)</f>
        <v>Yes</v>
      </c>
    </row>
    <row r="132" spans="1:16" x14ac:dyDescent="0.3">
      <c r="A132" s="2" t="s">
        <v>1222</v>
      </c>
      <c r="B132" s="4">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3">
        <f>INDEX(products!$A$1:$G$49,MATCH(orders!$D132,products!$A$1:$A$49,0),MATCH(orders!L$1,products!$A$1:$G$1,0))</f>
        <v>29.784999999999997</v>
      </c>
      <c r="M132" s="3">
        <f t="shared" si="4"/>
        <v>148.92499999999998</v>
      </c>
      <c r="N132" t="str" cm="1">
        <f t="array" ref="N132">_xlfn.IFS(I132="Rob","Robusta",I132="Exc","Excelsa",I132="Ara","Arabica",I132="Lib","Liberica")</f>
        <v>Arabica</v>
      </c>
      <c r="O132" t="str">
        <f t="shared" si="5"/>
        <v>Light</v>
      </c>
      <c r="P132" s="2" t="str">
        <f>_xlfn.XLOOKUP($C132,customers!$A$2:$A$1001,customers!$I$2:$I$1001,,0)</f>
        <v>Yes</v>
      </c>
    </row>
    <row r="133" spans="1:16" x14ac:dyDescent="0.3">
      <c r="A133" s="2" t="s">
        <v>1227</v>
      </c>
      <c r="B133" s="4">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3">
        <f>INDEX(products!$A$1:$G$49,MATCH(orders!$D133,products!$A$1:$A$49,0),MATCH(orders!L$1,products!$A$1:$G$1,0))</f>
        <v>7.29</v>
      </c>
      <c r="M133" s="3">
        <f t="shared" si="4"/>
        <v>14.58</v>
      </c>
      <c r="N133" t="str" cm="1">
        <f t="array" ref="N133">_xlfn.IFS(I133="Rob","Robusta",I133="Exc","Excelsa",I133="Ara","Arabica",I133="Lib","Liberica")</f>
        <v>Excelsa</v>
      </c>
      <c r="O133" t="str">
        <f t="shared" si="5"/>
        <v>Dark</v>
      </c>
      <c r="P133" s="2" t="str">
        <f>_xlfn.XLOOKUP($C133,customers!$A$2:$A$1001,customers!$I$2:$I$1001,,0)</f>
        <v>Yes</v>
      </c>
    </row>
    <row r="134" spans="1:16" x14ac:dyDescent="0.3">
      <c r="A134" s="2" t="s">
        <v>1233</v>
      </c>
      <c r="B134" s="4">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3">
        <f>INDEX(products!$A$1:$G$49,MATCH(orders!$D134,products!$A$1:$A$49,0),MATCH(orders!L$1,products!$A$1:$G$1,0))</f>
        <v>29.784999999999997</v>
      </c>
      <c r="M134" s="3">
        <f t="shared" si="4"/>
        <v>148.92499999999998</v>
      </c>
      <c r="N134" t="str" cm="1">
        <f t="array" ref="N134">_xlfn.IFS(I134="Rob","Robusta",I134="Exc","Excelsa",I134="Ara","Arabica",I134="Lib","Liberica")</f>
        <v>Arabica</v>
      </c>
      <c r="O134" t="str">
        <f t="shared" si="5"/>
        <v>Light</v>
      </c>
      <c r="P134" s="2" t="str">
        <f>_xlfn.XLOOKUP($C134,customers!$A$2:$A$1001,customers!$I$2:$I$1001,,0)</f>
        <v>Yes</v>
      </c>
    </row>
    <row r="135" spans="1:16" x14ac:dyDescent="0.3">
      <c r="A135" s="2" t="s">
        <v>1239</v>
      </c>
      <c r="B135" s="4">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3">
        <f>INDEX(products!$A$1:$G$49,MATCH(orders!$D135,products!$A$1:$A$49,0),MATCH(orders!L$1,products!$A$1:$G$1,0))</f>
        <v>12.95</v>
      </c>
      <c r="M135" s="3">
        <f t="shared" si="4"/>
        <v>12.95</v>
      </c>
      <c r="N135" t="str" cm="1">
        <f t="array" ref="N135">_xlfn.IFS(I135="Rob","Robusta",I135="Exc","Excelsa",I135="Ara","Arabica",I135="Lib","Liberica")</f>
        <v>Liberica</v>
      </c>
      <c r="O135" t="str">
        <f t="shared" si="5"/>
        <v>Dark</v>
      </c>
      <c r="P135" s="2" t="str">
        <f>_xlfn.XLOOKUP($C135,customers!$A$2:$A$1001,customers!$I$2:$I$1001,,0)</f>
        <v>No</v>
      </c>
    </row>
    <row r="136" spans="1:16" x14ac:dyDescent="0.3">
      <c r="A136" s="2" t="s">
        <v>1245</v>
      </c>
      <c r="B136" s="4">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3">
        <f>INDEX(products!$A$1:$G$49,MATCH(orders!$D136,products!$A$1:$A$49,0),MATCH(orders!L$1,products!$A$1:$G$1,0))</f>
        <v>31.624999999999996</v>
      </c>
      <c r="M136" s="3">
        <f t="shared" si="4"/>
        <v>94.874999999999986</v>
      </c>
      <c r="N136" t="str" cm="1">
        <f t="array" ref="N136">_xlfn.IFS(I136="Rob","Robusta",I136="Exc","Excelsa",I136="Ara","Arabica",I136="Lib","Liberica")</f>
        <v>Excelsa</v>
      </c>
      <c r="O136" t="str">
        <f t="shared" si="5"/>
        <v>Medium</v>
      </c>
      <c r="P136" s="2" t="str">
        <f>_xlfn.XLOOKUP($C136,customers!$A$2:$A$1001,customers!$I$2:$I$1001,,0)</f>
        <v>Yes</v>
      </c>
    </row>
    <row r="137" spans="1:16" x14ac:dyDescent="0.3">
      <c r="A137" s="2" t="s">
        <v>1249</v>
      </c>
      <c r="B137" s="4">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3">
        <f>INDEX(products!$A$1:$G$49,MATCH(orders!$D137,products!$A$1:$A$49,0),MATCH(orders!L$1,products!$A$1:$G$1,0))</f>
        <v>7.77</v>
      </c>
      <c r="M137" s="3">
        <f t="shared" si="4"/>
        <v>38.849999999999994</v>
      </c>
      <c r="N137" t="str" cm="1">
        <f t="array" ref="N137">_xlfn.IFS(I137="Rob","Robusta",I137="Exc","Excelsa",I137="Ara","Arabica",I137="Lib","Liberica")</f>
        <v>Arabica</v>
      </c>
      <c r="O137" t="str">
        <f t="shared" si="5"/>
        <v>Light</v>
      </c>
      <c r="P137" s="2" t="str">
        <f>_xlfn.XLOOKUP($C137,customers!$A$2:$A$1001,customers!$I$2:$I$1001,,0)</f>
        <v>Yes</v>
      </c>
    </row>
    <row r="138" spans="1:16" x14ac:dyDescent="0.3">
      <c r="A138" s="2" t="s">
        <v>1255</v>
      </c>
      <c r="B138" s="4">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3">
        <f>INDEX(products!$A$1:$G$49,MATCH(orders!$D138,products!$A$1:$A$49,0),MATCH(orders!L$1,products!$A$1:$G$1,0))</f>
        <v>2.9849999999999999</v>
      </c>
      <c r="M138" s="3">
        <f t="shared" si="4"/>
        <v>11.94</v>
      </c>
      <c r="N138" t="str" cm="1">
        <f t="array" ref="N138">_xlfn.IFS(I138="Rob","Robusta",I138="Exc","Excelsa",I138="Ara","Arabica",I138="Lib","Liberica")</f>
        <v>Arabica</v>
      </c>
      <c r="O138" t="str">
        <f t="shared" si="5"/>
        <v>Dark</v>
      </c>
      <c r="P138" s="2" t="str">
        <f>_xlfn.XLOOKUP($C138,customers!$A$2:$A$1001,customers!$I$2:$I$1001,,0)</f>
        <v>No</v>
      </c>
    </row>
    <row r="139" spans="1:16" x14ac:dyDescent="0.3">
      <c r="A139" s="2" t="s">
        <v>1261</v>
      </c>
      <c r="B139" s="4">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3">
        <f>INDEX(products!$A$1:$G$49,MATCH(orders!$D139,products!$A$1:$A$49,0),MATCH(orders!L$1,products!$A$1:$G$1,0))</f>
        <v>34.154999999999994</v>
      </c>
      <c r="M139" s="3">
        <f t="shared" si="4"/>
        <v>102.46499999999997</v>
      </c>
      <c r="N139" t="str" cm="1">
        <f t="array" ref="N139">_xlfn.IFS(I139="Rob","Robusta",I139="Exc","Excelsa",I139="Ara","Arabica",I139="Lib","Liberica")</f>
        <v>Excelsa</v>
      </c>
      <c r="O139" t="str">
        <f t="shared" si="5"/>
        <v>Light</v>
      </c>
      <c r="P139" s="2" t="str">
        <f>_xlfn.XLOOKUP($C139,customers!$A$2:$A$1001,customers!$I$2:$I$1001,,0)</f>
        <v>No</v>
      </c>
    </row>
    <row r="140" spans="1:16" x14ac:dyDescent="0.3">
      <c r="A140" s="2" t="s">
        <v>1266</v>
      </c>
      <c r="B140" s="4">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3">
        <f>INDEX(products!$A$1:$G$49,MATCH(orders!$D140,products!$A$1:$A$49,0),MATCH(orders!L$1,products!$A$1:$G$1,0))</f>
        <v>12.15</v>
      </c>
      <c r="M140" s="3">
        <f t="shared" si="4"/>
        <v>48.6</v>
      </c>
      <c r="N140" t="str" cm="1">
        <f t="array" ref="N140">_xlfn.IFS(I140="Rob","Robusta",I140="Exc","Excelsa",I140="Ara","Arabica",I140="Lib","Liberica")</f>
        <v>Excelsa</v>
      </c>
      <c r="O140" t="str">
        <f t="shared" si="5"/>
        <v>Dark</v>
      </c>
      <c r="P140" s="2" t="str">
        <f>_xlfn.XLOOKUP($C140,customers!$A$2:$A$1001,customers!$I$2:$I$1001,,0)</f>
        <v>No</v>
      </c>
    </row>
    <row r="141" spans="1:16" x14ac:dyDescent="0.3">
      <c r="A141" s="2" t="s">
        <v>1271</v>
      </c>
      <c r="B141" s="4">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3">
        <f>INDEX(products!$A$1:$G$49,MATCH(orders!$D141,products!$A$1:$A$49,0),MATCH(orders!L$1,products!$A$1:$G$1,0))</f>
        <v>12.95</v>
      </c>
      <c r="M141" s="3">
        <f t="shared" si="4"/>
        <v>77.699999999999989</v>
      </c>
      <c r="N141" t="str" cm="1">
        <f t="array" ref="N141">_xlfn.IFS(I141="Rob","Robusta",I141="Exc","Excelsa",I141="Ara","Arabica",I141="Lib","Liberica")</f>
        <v>Liberica</v>
      </c>
      <c r="O141" t="str">
        <f t="shared" si="5"/>
        <v>Dark</v>
      </c>
      <c r="P141" s="2" t="str">
        <f>_xlfn.XLOOKUP($C141,customers!$A$2:$A$1001,customers!$I$2:$I$1001,,0)</f>
        <v>Yes</v>
      </c>
    </row>
    <row r="142" spans="1:16" x14ac:dyDescent="0.3">
      <c r="A142" s="2" t="s">
        <v>1276</v>
      </c>
      <c r="B142" s="4">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3">
        <f>INDEX(products!$A$1:$G$49,MATCH(orders!$D142,products!$A$1:$A$49,0),MATCH(orders!L$1,products!$A$1:$G$1,0))</f>
        <v>29.784999999999997</v>
      </c>
      <c r="M142" s="3">
        <f t="shared" si="4"/>
        <v>29.784999999999997</v>
      </c>
      <c r="N142" t="str" cm="1">
        <f t="array" ref="N142">_xlfn.IFS(I142="Rob","Robusta",I142="Exc","Excelsa",I142="Ara","Arabica",I142="Lib","Liberica")</f>
        <v>Liberica</v>
      </c>
      <c r="O142" t="str">
        <f t="shared" si="5"/>
        <v>Dark</v>
      </c>
      <c r="P142" s="2" t="str">
        <f>_xlfn.XLOOKUP($C142,customers!$A$2:$A$1001,customers!$I$2:$I$1001,,0)</f>
        <v>Yes</v>
      </c>
    </row>
    <row r="143" spans="1:16" x14ac:dyDescent="0.3">
      <c r="A143" s="2" t="s">
        <v>1283</v>
      </c>
      <c r="B143" s="4">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3">
        <f>INDEX(products!$A$1:$G$49,MATCH(orders!$D143,products!$A$1:$A$49,0),MATCH(orders!L$1,products!$A$1:$G$1,0))</f>
        <v>3.8849999999999998</v>
      </c>
      <c r="M143" s="3">
        <f t="shared" si="4"/>
        <v>15.54</v>
      </c>
      <c r="N143" t="str" cm="1">
        <f t="array" ref="N143">_xlfn.IFS(I143="Rob","Robusta",I143="Exc","Excelsa",I143="Ara","Arabica",I143="Lib","Liberica")</f>
        <v>Arabica</v>
      </c>
      <c r="O143" t="str">
        <f t="shared" si="5"/>
        <v>Light</v>
      </c>
      <c r="P143" s="2" t="str">
        <f>_xlfn.XLOOKUP($C143,customers!$A$2:$A$1001,customers!$I$2:$I$1001,,0)</f>
        <v>Yes</v>
      </c>
    </row>
    <row r="144" spans="1:16" x14ac:dyDescent="0.3">
      <c r="A144" s="2" t="s">
        <v>1289</v>
      </c>
      <c r="B144" s="4">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3">
        <f>INDEX(products!$A$1:$G$49,MATCH(orders!$D144,products!$A$1:$A$49,0),MATCH(orders!L$1,products!$A$1:$G$1,0))</f>
        <v>34.154999999999994</v>
      </c>
      <c r="M144" s="3">
        <f t="shared" si="4"/>
        <v>136.61999999999998</v>
      </c>
      <c r="N144" t="str" cm="1">
        <f t="array" ref="N144">_xlfn.IFS(I144="Rob","Robusta",I144="Exc","Excelsa",I144="Ara","Arabica",I144="Lib","Liberica")</f>
        <v>Excelsa</v>
      </c>
      <c r="O144" t="str">
        <f t="shared" si="5"/>
        <v>Light</v>
      </c>
      <c r="P144" s="2" t="str">
        <f>_xlfn.XLOOKUP($C144,customers!$A$2:$A$1001,customers!$I$2:$I$1001,,0)</f>
        <v>Yes</v>
      </c>
    </row>
    <row r="145" spans="1:16" x14ac:dyDescent="0.3">
      <c r="A145" s="2" t="s">
        <v>1293</v>
      </c>
      <c r="B145" s="4">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3">
        <f>INDEX(products!$A$1:$G$49,MATCH(orders!$D145,products!$A$1:$A$49,0),MATCH(orders!L$1,products!$A$1:$G$1,0))</f>
        <v>8.73</v>
      </c>
      <c r="M145" s="3">
        <f t="shared" si="4"/>
        <v>17.46</v>
      </c>
      <c r="N145" t="str" cm="1">
        <f t="array" ref="N145">_xlfn.IFS(I145="Rob","Robusta",I145="Exc","Excelsa",I145="Ara","Arabica",I145="Lib","Liberica")</f>
        <v>Liberica</v>
      </c>
      <c r="O145" t="str">
        <f t="shared" si="5"/>
        <v>Medium</v>
      </c>
      <c r="P145" s="2" t="str">
        <f>_xlfn.XLOOKUP($C145,customers!$A$2:$A$1001,customers!$I$2:$I$1001,,0)</f>
        <v>No</v>
      </c>
    </row>
    <row r="146" spans="1:16" x14ac:dyDescent="0.3">
      <c r="A146" s="2" t="s">
        <v>1299</v>
      </c>
      <c r="B146" s="4">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3">
        <f>INDEX(products!$A$1:$G$49,MATCH(orders!$D146,products!$A$1:$A$49,0),MATCH(orders!L$1,products!$A$1:$G$1,0))</f>
        <v>34.154999999999994</v>
      </c>
      <c r="M146" s="3">
        <f t="shared" si="4"/>
        <v>68.309999999999988</v>
      </c>
      <c r="N146" t="str" cm="1">
        <f t="array" ref="N146">_xlfn.IFS(I146="Rob","Robusta",I146="Exc","Excelsa",I146="Ara","Arabica",I146="Lib","Liberica")</f>
        <v>Excelsa</v>
      </c>
      <c r="O146" t="str">
        <f t="shared" si="5"/>
        <v>Light</v>
      </c>
      <c r="P146" s="2" t="str">
        <f>_xlfn.XLOOKUP($C146,customers!$A$2:$A$1001,customers!$I$2:$I$1001,,0)</f>
        <v>Yes</v>
      </c>
    </row>
    <row r="147" spans="1:16" x14ac:dyDescent="0.3">
      <c r="A147" s="2" t="s">
        <v>1305</v>
      </c>
      <c r="B147" s="4">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3">
        <f>INDEX(products!$A$1:$G$49,MATCH(orders!$D147,products!$A$1:$A$49,0),MATCH(orders!L$1,products!$A$1:$G$1,0))</f>
        <v>4.3650000000000002</v>
      </c>
      <c r="M147" s="3">
        <f t="shared" si="4"/>
        <v>17.46</v>
      </c>
      <c r="N147" t="str" cm="1">
        <f t="array" ref="N147">_xlfn.IFS(I147="Rob","Robusta",I147="Exc","Excelsa",I147="Ara","Arabica",I147="Lib","Liberica")</f>
        <v>Liberica</v>
      </c>
      <c r="O147" t="str">
        <f t="shared" si="5"/>
        <v>Medium</v>
      </c>
      <c r="P147" s="2" t="str">
        <f>_xlfn.XLOOKUP($C147,customers!$A$2:$A$1001,customers!$I$2:$I$1001,,0)</f>
        <v>No</v>
      </c>
    </row>
    <row r="148" spans="1:16" x14ac:dyDescent="0.3">
      <c r="A148" s="2" t="s">
        <v>1311</v>
      </c>
      <c r="B148" s="4">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3">
        <f>INDEX(products!$A$1:$G$49,MATCH(orders!$D148,products!$A$1:$A$49,0),MATCH(orders!L$1,products!$A$1:$G$1,0))</f>
        <v>14.55</v>
      </c>
      <c r="M148" s="3">
        <f t="shared" si="4"/>
        <v>43.650000000000006</v>
      </c>
      <c r="N148" t="str" cm="1">
        <f t="array" ref="N148">_xlfn.IFS(I148="Rob","Robusta",I148="Exc","Excelsa",I148="Ara","Arabica",I148="Lib","Liberica")</f>
        <v>Liberica</v>
      </c>
      <c r="O148" t="str">
        <f t="shared" si="5"/>
        <v>Medium</v>
      </c>
      <c r="P148" s="2" t="str">
        <f>_xlfn.XLOOKUP($C148,customers!$A$2:$A$1001,customers!$I$2:$I$1001,,0)</f>
        <v>No</v>
      </c>
    </row>
    <row r="149" spans="1:16" x14ac:dyDescent="0.3">
      <c r="A149" s="2" t="s">
        <v>1311</v>
      </c>
      <c r="B149" s="4">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3">
        <f>INDEX(products!$A$1:$G$49,MATCH(orders!$D149,products!$A$1:$A$49,0),MATCH(orders!L$1,products!$A$1:$G$1,0))</f>
        <v>13.75</v>
      </c>
      <c r="M149" s="3">
        <f t="shared" si="4"/>
        <v>27.5</v>
      </c>
      <c r="N149" t="str" cm="1">
        <f t="array" ref="N149">_xlfn.IFS(I149="Rob","Robusta",I149="Exc","Excelsa",I149="Ara","Arabica",I149="Lib","Liberica")</f>
        <v>Excelsa</v>
      </c>
      <c r="O149" t="str">
        <f t="shared" si="5"/>
        <v>Medium</v>
      </c>
      <c r="P149" s="2" t="str">
        <f>_xlfn.XLOOKUP($C149,customers!$A$2:$A$1001,customers!$I$2:$I$1001,,0)</f>
        <v>No</v>
      </c>
    </row>
    <row r="150" spans="1:16" x14ac:dyDescent="0.3">
      <c r="A150" s="2" t="s">
        <v>1322</v>
      </c>
      <c r="B150" s="4">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3">
        <f>INDEX(products!$A$1:$G$49,MATCH(orders!$D150,products!$A$1:$A$49,0),MATCH(orders!L$1,products!$A$1:$G$1,0))</f>
        <v>3.645</v>
      </c>
      <c r="M150" s="3">
        <f t="shared" si="4"/>
        <v>18.225000000000001</v>
      </c>
      <c r="N150" t="str" cm="1">
        <f t="array" ref="N150">_xlfn.IFS(I150="Rob","Robusta",I150="Exc","Excelsa",I150="Ara","Arabica",I150="Lib","Liberica")</f>
        <v>Excelsa</v>
      </c>
      <c r="O150" t="str">
        <f t="shared" si="5"/>
        <v>Dark</v>
      </c>
      <c r="P150" s="2" t="str">
        <f>_xlfn.XLOOKUP($C150,customers!$A$2:$A$1001,customers!$I$2:$I$1001,,0)</f>
        <v>Yes</v>
      </c>
    </row>
    <row r="151" spans="1:16" x14ac:dyDescent="0.3">
      <c r="A151" s="2" t="s">
        <v>1328</v>
      </c>
      <c r="B151" s="4">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3">
        <f>INDEX(products!$A$1:$G$49,MATCH(orders!$D151,products!$A$1:$A$49,0),MATCH(orders!L$1,products!$A$1:$G$1,0))</f>
        <v>25.874999999999996</v>
      </c>
      <c r="M151" s="3">
        <f t="shared" si="4"/>
        <v>51.749999999999993</v>
      </c>
      <c r="N151" t="str" cm="1">
        <f t="array" ref="N151">_xlfn.IFS(I151="Rob","Robusta",I151="Exc","Excelsa",I151="Ara","Arabica",I151="Lib","Liberica")</f>
        <v>Arabica</v>
      </c>
      <c r="O151" t="str">
        <f t="shared" si="5"/>
        <v>Medium</v>
      </c>
      <c r="P151" s="2" t="str">
        <f>_xlfn.XLOOKUP($C151,customers!$A$2:$A$1001,customers!$I$2:$I$1001,,0)</f>
        <v>Yes</v>
      </c>
    </row>
    <row r="152" spans="1:16" x14ac:dyDescent="0.3">
      <c r="A152" s="2" t="s">
        <v>1333</v>
      </c>
      <c r="B152" s="4">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3">
        <f>INDEX(products!$A$1:$G$49,MATCH(orders!$D152,products!$A$1:$A$49,0),MATCH(orders!L$1,products!$A$1:$G$1,0))</f>
        <v>12.95</v>
      </c>
      <c r="M152" s="3">
        <f t="shared" si="4"/>
        <v>12.95</v>
      </c>
      <c r="N152" t="str" cm="1">
        <f t="array" ref="N152">_xlfn.IFS(I152="Rob","Robusta",I152="Exc","Excelsa",I152="Ara","Arabica",I152="Lib","Liberica")</f>
        <v>Liberica</v>
      </c>
      <c r="O152" t="str">
        <f t="shared" si="5"/>
        <v>Dark</v>
      </c>
      <c r="P152" s="2" t="str">
        <f>_xlfn.XLOOKUP($C152,customers!$A$2:$A$1001,customers!$I$2:$I$1001,,0)</f>
        <v>Yes</v>
      </c>
    </row>
    <row r="153" spans="1:16" x14ac:dyDescent="0.3">
      <c r="A153" s="2" t="s">
        <v>1339</v>
      </c>
      <c r="B153" s="4">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3">
        <f>INDEX(products!$A$1:$G$49,MATCH(orders!$D153,products!$A$1:$A$49,0),MATCH(orders!L$1,products!$A$1:$G$1,0))</f>
        <v>11.25</v>
      </c>
      <c r="M153" s="3">
        <f t="shared" si="4"/>
        <v>33.75</v>
      </c>
      <c r="N153" t="str" cm="1">
        <f t="array" ref="N153">_xlfn.IFS(I153="Rob","Robusta",I153="Exc","Excelsa",I153="Ara","Arabica",I153="Lib","Liberica")</f>
        <v>Arabica</v>
      </c>
      <c r="O153" t="str">
        <f t="shared" si="5"/>
        <v>Medium</v>
      </c>
      <c r="P153" s="2" t="str">
        <f>_xlfn.XLOOKUP($C153,customers!$A$2:$A$1001,customers!$I$2:$I$1001,,0)</f>
        <v>Yes</v>
      </c>
    </row>
    <row r="154" spans="1:16" x14ac:dyDescent="0.3">
      <c r="A154" s="2" t="s">
        <v>1344</v>
      </c>
      <c r="B154" s="4">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3">
        <f>INDEX(products!$A$1:$G$49,MATCH(orders!$D154,products!$A$1:$A$49,0),MATCH(orders!L$1,products!$A$1:$G$1,0))</f>
        <v>22.884999999999998</v>
      </c>
      <c r="M154" s="3">
        <f t="shared" si="4"/>
        <v>68.655000000000001</v>
      </c>
      <c r="N154" t="str" cm="1">
        <f t="array" ref="N154">_xlfn.IFS(I154="Rob","Robusta",I154="Exc","Excelsa",I154="Ara","Arabica",I154="Lib","Liberica")</f>
        <v>Robusta</v>
      </c>
      <c r="O154" t="str">
        <f t="shared" si="5"/>
        <v>Medium</v>
      </c>
      <c r="P154" s="2" t="str">
        <f>_xlfn.XLOOKUP($C154,customers!$A$2:$A$1001,customers!$I$2:$I$1001,,0)</f>
        <v>Yes</v>
      </c>
    </row>
    <row r="155" spans="1:16" x14ac:dyDescent="0.3">
      <c r="A155" s="2" t="s">
        <v>1350</v>
      </c>
      <c r="B155" s="4">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3">
        <f>INDEX(products!$A$1:$G$49,MATCH(orders!$D155,products!$A$1:$A$49,0),MATCH(orders!L$1,products!$A$1:$G$1,0))</f>
        <v>2.6849999999999996</v>
      </c>
      <c r="M155" s="3">
        <f t="shared" si="4"/>
        <v>2.6849999999999996</v>
      </c>
      <c r="N155" t="str" cm="1">
        <f t="array" ref="N155">_xlfn.IFS(I155="Rob","Robusta",I155="Exc","Excelsa",I155="Ara","Arabica",I155="Lib","Liberica")</f>
        <v>Robusta</v>
      </c>
      <c r="O155" t="str">
        <f t="shared" si="5"/>
        <v>Dark</v>
      </c>
      <c r="P155" s="2" t="str">
        <f>_xlfn.XLOOKUP($C155,customers!$A$2:$A$1001,customers!$I$2:$I$1001,,0)</f>
        <v>No</v>
      </c>
    </row>
    <row r="156" spans="1:16" x14ac:dyDescent="0.3">
      <c r="A156" s="2" t="s">
        <v>1355</v>
      </c>
      <c r="B156" s="4">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3">
        <f>INDEX(products!$A$1:$G$49,MATCH(orders!$D156,products!$A$1:$A$49,0),MATCH(orders!L$1,products!$A$1:$G$1,0))</f>
        <v>22.884999999999998</v>
      </c>
      <c r="M156" s="3">
        <f t="shared" si="4"/>
        <v>114.42499999999998</v>
      </c>
      <c r="N156" t="str" cm="1">
        <f t="array" ref="N156">_xlfn.IFS(I156="Rob","Robusta",I156="Exc","Excelsa",I156="Ara","Arabica",I156="Lib","Liberica")</f>
        <v>Arabica</v>
      </c>
      <c r="O156" t="str">
        <f t="shared" si="5"/>
        <v>Dark</v>
      </c>
      <c r="P156" s="2" t="str">
        <f>_xlfn.XLOOKUP($C156,customers!$A$2:$A$1001,customers!$I$2:$I$1001,,0)</f>
        <v>No</v>
      </c>
    </row>
    <row r="157" spans="1:16" x14ac:dyDescent="0.3">
      <c r="A157" s="2" t="s">
        <v>1361</v>
      </c>
      <c r="B157" s="4">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3">
        <f>INDEX(products!$A$1:$G$49,MATCH(orders!$D157,products!$A$1:$A$49,0),MATCH(orders!L$1,products!$A$1:$G$1,0))</f>
        <v>25.874999999999996</v>
      </c>
      <c r="M157" s="3">
        <f t="shared" si="4"/>
        <v>155.24999999999997</v>
      </c>
      <c r="N157" t="str" cm="1">
        <f t="array" ref="N157">_xlfn.IFS(I157="Rob","Robusta",I157="Exc","Excelsa",I157="Ara","Arabica",I157="Lib","Liberica")</f>
        <v>Arabica</v>
      </c>
      <c r="O157" t="str">
        <f t="shared" si="5"/>
        <v>Medium</v>
      </c>
      <c r="P157" s="2" t="str">
        <f>_xlfn.XLOOKUP($C157,customers!$A$2:$A$1001,customers!$I$2:$I$1001,,0)</f>
        <v>Yes</v>
      </c>
    </row>
    <row r="158" spans="1:16" x14ac:dyDescent="0.3">
      <c r="A158" s="2" t="s">
        <v>1367</v>
      </c>
      <c r="B158" s="4">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3">
        <f>INDEX(products!$A$1:$G$49,MATCH(orders!$D158,products!$A$1:$A$49,0),MATCH(orders!L$1,products!$A$1:$G$1,0))</f>
        <v>25.874999999999996</v>
      </c>
      <c r="M158" s="3">
        <f t="shared" si="4"/>
        <v>77.624999999999986</v>
      </c>
      <c r="N158" t="str" cm="1">
        <f t="array" ref="N158">_xlfn.IFS(I158="Rob","Robusta",I158="Exc","Excelsa",I158="Ara","Arabica",I158="Lib","Liberica")</f>
        <v>Arabica</v>
      </c>
      <c r="O158" t="str">
        <f t="shared" si="5"/>
        <v>Medium</v>
      </c>
      <c r="P158" s="2" t="str">
        <f>_xlfn.XLOOKUP($C158,customers!$A$2:$A$1001,customers!$I$2:$I$1001,,0)</f>
        <v>Yes</v>
      </c>
    </row>
    <row r="159" spans="1:16" x14ac:dyDescent="0.3">
      <c r="A159" s="2" t="s">
        <v>1373</v>
      </c>
      <c r="B159" s="4">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3">
        <f>INDEX(products!$A$1:$G$49,MATCH(orders!$D159,products!$A$1:$A$49,0),MATCH(orders!L$1,products!$A$1:$G$1,0))</f>
        <v>20.584999999999997</v>
      </c>
      <c r="M159" s="3">
        <f t="shared" si="4"/>
        <v>61.754999999999995</v>
      </c>
      <c r="N159" t="str" cm="1">
        <f t="array" ref="N159">_xlfn.IFS(I159="Rob","Robusta",I159="Exc","Excelsa",I159="Ara","Arabica",I159="Lib","Liberica")</f>
        <v>Robusta</v>
      </c>
      <c r="O159" t="str">
        <f t="shared" si="5"/>
        <v>Dark</v>
      </c>
      <c r="P159" s="2" t="str">
        <f>_xlfn.XLOOKUP($C159,customers!$A$2:$A$1001,customers!$I$2:$I$1001,,0)</f>
        <v>No</v>
      </c>
    </row>
    <row r="160" spans="1:16" x14ac:dyDescent="0.3">
      <c r="A160" s="2" t="s">
        <v>1379</v>
      </c>
      <c r="B160" s="4">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3">
        <f>INDEX(products!$A$1:$G$49,MATCH(orders!$D160,products!$A$1:$A$49,0),MATCH(orders!L$1,products!$A$1:$G$1,0))</f>
        <v>20.584999999999997</v>
      </c>
      <c r="M160" s="3">
        <f t="shared" si="4"/>
        <v>123.50999999999999</v>
      </c>
      <c r="N160" t="str" cm="1">
        <f t="array" ref="N160">_xlfn.IFS(I160="Rob","Robusta",I160="Exc","Excelsa",I160="Ara","Arabica",I160="Lib","Liberica")</f>
        <v>Robusta</v>
      </c>
      <c r="O160" t="str">
        <f t="shared" si="5"/>
        <v>Dark</v>
      </c>
      <c r="P160" s="2" t="str">
        <f>_xlfn.XLOOKUP($C160,customers!$A$2:$A$1001,customers!$I$2:$I$1001,,0)</f>
        <v>Yes</v>
      </c>
    </row>
    <row r="161" spans="1:16" x14ac:dyDescent="0.3">
      <c r="A161" s="2" t="s">
        <v>1384</v>
      </c>
      <c r="B161" s="4">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3">
        <f>INDEX(products!$A$1:$G$49,MATCH(orders!$D161,products!$A$1:$A$49,0),MATCH(orders!L$1,products!$A$1:$G$1,0))</f>
        <v>36.454999999999998</v>
      </c>
      <c r="M161" s="3">
        <f t="shared" si="4"/>
        <v>218.73</v>
      </c>
      <c r="N161" t="str" cm="1">
        <f t="array" ref="N161">_xlfn.IFS(I161="Rob","Robusta",I161="Exc","Excelsa",I161="Ara","Arabica",I161="Lib","Liberica")</f>
        <v>Liberica</v>
      </c>
      <c r="O161" t="str">
        <f t="shared" si="5"/>
        <v>Light</v>
      </c>
      <c r="P161" s="2" t="str">
        <f>_xlfn.XLOOKUP($C161,customers!$A$2:$A$1001,customers!$I$2:$I$1001,,0)</f>
        <v>No</v>
      </c>
    </row>
    <row r="162" spans="1:16" x14ac:dyDescent="0.3">
      <c r="A162" s="2" t="s">
        <v>1389</v>
      </c>
      <c r="B162" s="4">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3">
        <f>INDEX(products!$A$1:$G$49,MATCH(orders!$D162,products!$A$1:$A$49,0),MATCH(orders!L$1,products!$A$1:$G$1,0))</f>
        <v>8.25</v>
      </c>
      <c r="M162" s="3">
        <f t="shared" si="4"/>
        <v>33</v>
      </c>
      <c r="N162" t="str" cm="1">
        <f t="array" ref="N162">_xlfn.IFS(I162="Rob","Robusta",I162="Exc","Excelsa",I162="Ara","Arabica",I162="Lib","Liberica")</f>
        <v>Excelsa</v>
      </c>
      <c r="O162" t="str">
        <f t="shared" si="5"/>
        <v>Medium</v>
      </c>
      <c r="P162" s="2" t="str">
        <f>_xlfn.XLOOKUP($C162,customers!$A$2:$A$1001,customers!$I$2:$I$1001,,0)</f>
        <v>No</v>
      </c>
    </row>
    <row r="163" spans="1:16" x14ac:dyDescent="0.3">
      <c r="A163" s="2" t="s">
        <v>1395</v>
      </c>
      <c r="B163" s="4">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3">
        <f>INDEX(products!$A$1:$G$49,MATCH(orders!$D163,products!$A$1:$A$49,0),MATCH(orders!L$1,products!$A$1:$G$1,0))</f>
        <v>7.77</v>
      </c>
      <c r="M163" s="3">
        <f t="shared" si="4"/>
        <v>23.31</v>
      </c>
      <c r="N163" t="str" cm="1">
        <f t="array" ref="N163">_xlfn.IFS(I163="Rob","Robusta",I163="Exc","Excelsa",I163="Ara","Arabica",I163="Lib","Liberica")</f>
        <v>Arabica</v>
      </c>
      <c r="O163" t="str">
        <f t="shared" si="5"/>
        <v>Light</v>
      </c>
      <c r="P163" s="2" t="str">
        <f>_xlfn.XLOOKUP($C163,customers!$A$2:$A$1001,customers!$I$2:$I$1001,,0)</f>
        <v>No</v>
      </c>
    </row>
    <row r="164" spans="1:16" x14ac:dyDescent="0.3">
      <c r="A164" s="2" t="s">
        <v>1401</v>
      </c>
      <c r="B164" s="4">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3">
        <f>INDEX(products!$A$1:$G$49,MATCH(orders!$D164,products!$A$1:$A$49,0),MATCH(orders!L$1,products!$A$1:$G$1,0))</f>
        <v>7.29</v>
      </c>
      <c r="M164" s="3">
        <f t="shared" si="4"/>
        <v>21.87</v>
      </c>
      <c r="N164" t="str" cm="1">
        <f t="array" ref="N164">_xlfn.IFS(I164="Rob","Robusta",I164="Exc","Excelsa",I164="Ara","Arabica",I164="Lib","Liberica")</f>
        <v>Excelsa</v>
      </c>
      <c r="O164" t="str">
        <f t="shared" si="5"/>
        <v>Dark</v>
      </c>
      <c r="P164" s="2" t="str">
        <f>_xlfn.XLOOKUP($C164,customers!$A$2:$A$1001,customers!$I$2:$I$1001,,0)</f>
        <v>Yes</v>
      </c>
    </row>
    <row r="165" spans="1:16" x14ac:dyDescent="0.3">
      <c r="A165" s="2" t="s">
        <v>1407</v>
      </c>
      <c r="B165" s="4">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3">
        <f>INDEX(products!$A$1:$G$49,MATCH(orders!$D165,products!$A$1:$A$49,0),MATCH(orders!L$1,products!$A$1:$G$1,0))</f>
        <v>2.6849999999999996</v>
      </c>
      <c r="M165" s="3">
        <f t="shared" si="4"/>
        <v>16.11</v>
      </c>
      <c r="N165" t="str" cm="1">
        <f t="array" ref="N165">_xlfn.IFS(I165="Rob","Robusta",I165="Exc","Excelsa",I165="Ara","Arabica",I165="Lib","Liberica")</f>
        <v>Robusta</v>
      </c>
      <c r="O165" t="str">
        <f t="shared" si="5"/>
        <v>Dark</v>
      </c>
      <c r="P165" s="2" t="str">
        <f>_xlfn.XLOOKUP($C165,customers!$A$2:$A$1001,customers!$I$2:$I$1001,,0)</f>
        <v>No</v>
      </c>
    </row>
    <row r="166" spans="1:16" x14ac:dyDescent="0.3">
      <c r="A166" s="2" t="s">
        <v>1413</v>
      </c>
      <c r="B166" s="4">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3">
        <f>INDEX(products!$A$1:$G$49,MATCH(orders!$D166,products!$A$1:$A$49,0),MATCH(orders!L$1,products!$A$1:$G$1,0))</f>
        <v>7.29</v>
      </c>
      <c r="M166" s="3">
        <f t="shared" si="4"/>
        <v>29.16</v>
      </c>
      <c r="N166" t="str" cm="1">
        <f t="array" ref="N166">_xlfn.IFS(I166="Rob","Robusta",I166="Exc","Excelsa",I166="Ara","Arabica",I166="Lib","Liberica")</f>
        <v>Excelsa</v>
      </c>
      <c r="O166" t="str">
        <f t="shared" si="5"/>
        <v>Dark</v>
      </c>
      <c r="P166" s="2" t="str">
        <f>_xlfn.XLOOKUP($C166,customers!$A$2:$A$1001,customers!$I$2:$I$1001,,0)</f>
        <v>No</v>
      </c>
    </row>
    <row r="167" spans="1:16" x14ac:dyDescent="0.3">
      <c r="A167" s="2" t="s">
        <v>1420</v>
      </c>
      <c r="B167" s="4">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3">
        <f>INDEX(products!$A$1:$G$49,MATCH(orders!$D167,products!$A$1:$A$49,0),MATCH(orders!L$1,products!$A$1:$G$1,0))</f>
        <v>8.9499999999999993</v>
      </c>
      <c r="M167" s="3">
        <f t="shared" si="4"/>
        <v>53.699999999999996</v>
      </c>
      <c r="N167" t="str" cm="1">
        <f t="array" ref="N167">_xlfn.IFS(I167="Rob","Robusta",I167="Exc","Excelsa",I167="Ara","Arabica",I167="Lib","Liberica")</f>
        <v>Robusta</v>
      </c>
      <c r="O167" t="str">
        <f t="shared" si="5"/>
        <v>Dark</v>
      </c>
      <c r="P167" s="2" t="str">
        <f>_xlfn.XLOOKUP($C167,customers!$A$2:$A$1001,customers!$I$2:$I$1001,,0)</f>
        <v>Yes</v>
      </c>
    </row>
    <row r="168" spans="1:16" x14ac:dyDescent="0.3">
      <c r="A168" s="2" t="s">
        <v>1425</v>
      </c>
      <c r="B168" s="4">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3">
        <f>INDEX(products!$A$1:$G$49,MATCH(orders!$D168,products!$A$1:$A$49,0),MATCH(orders!L$1,products!$A$1:$G$1,0))</f>
        <v>5.3699999999999992</v>
      </c>
      <c r="M168" s="3">
        <f t="shared" si="4"/>
        <v>26.849999999999994</v>
      </c>
      <c r="N168" t="str" cm="1">
        <f t="array" ref="N168">_xlfn.IFS(I168="Rob","Robusta",I168="Exc","Excelsa",I168="Ara","Arabica",I168="Lib","Liberica")</f>
        <v>Robusta</v>
      </c>
      <c r="O168" t="str">
        <f t="shared" si="5"/>
        <v>Dark</v>
      </c>
      <c r="P168" s="2" t="str">
        <f>_xlfn.XLOOKUP($C168,customers!$A$2:$A$1001,customers!$I$2:$I$1001,,0)</f>
        <v>Yes</v>
      </c>
    </row>
    <row r="169" spans="1:16" x14ac:dyDescent="0.3">
      <c r="A169" s="2" t="s">
        <v>1430</v>
      </c>
      <c r="B169" s="4">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3">
        <f>INDEX(products!$A$1:$G$49,MATCH(orders!$D169,products!$A$1:$A$49,0),MATCH(orders!L$1,products!$A$1:$G$1,0))</f>
        <v>8.25</v>
      </c>
      <c r="M169" s="3">
        <f t="shared" si="4"/>
        <v>41.25</v>
      </c>
      <c r="N169" t="str" cm="1">
        <f t="array" ref="N169">_xlfn.IFS(I169="Rob","Robusta",I169="Exc","Excelsa",I169="Ara","Arabica",I169="Lib","Liberica")</f>
        <v>Excelsa</v>
      </c>
      <c r="O169" t="str">
        <f t="shared" si="5"/>
        <v>Medium</v>
      </c>
      <c r="P169" s="2" t="str">
        <f>_xlfn.XLOOKUP($C169,customers!$A$2:$A$1001,customers!$I$2:$I$1001,,0)</f>
        <v>Yes</v>
      </c>
    </row>
    <row r="170" spans="1:16" x14ac:dyDescent="0.3">
      <c r="A170" s="2" t="s">
        <v>1436</v>
      </c>
      <c r="B170" s="4">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3">
        <f>INDEX(products!$A$1:$G$49,MATCH(orders!$D170,products!$A$1:$A$49,0),MATCH(orders!L$1,products!$A$1:$G$1,0))</f>
        <v>6.75</v>
      </c>
      <c r="M170" s="3">
        <f t="shared" si="4"/>
        <v>40.5</v>
      </c>
      <c r="N170" t="str" cm="1">
        <f t="array" ref="N170">_xlfn.IFS(I170="Rob","Robusta",I170="Exc","Excelsa",I170="Ara","Arabica",I170="Lib","Liberica")</f>
        <v>Arabica</v>
      </c>
      <c r="O170" t="str">
        <f t="shared" si="5"/>
        <v>Medium</v>
      </c>
      <c r="P170" s="2" t="str">
        <f>_xlfn.XLOOKUP($C170,customers!$A$2:$A$1001,customers!$I$2:$I$1001,,0)</f>
        <v>No</v>
      </c>
    </row>
    <row r="171" spans="1:16" x14ac:dyDescent="0.3">
      <c r="A171" s="2" t="s">
        <v>1441</v>
      </c>
      <c r="B171" s="4">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3">
        <f>INDEX(products!$A$1:$G$49,MATCH(orders!$D171,products!$A$1:$A$49,0),MATCH(orders!L$1,products!$A$1:$G$1,0))</f>
        <v>8.9499999999999993</v>
      </c>
      <c r="M171" s="3">
        <f t="shared" si="4"/>
        <v>17.899999999999999</v>
      </c>
      <c r="N171" t="str" cm="1">
        <f t="array" ref="N171">_xlfn.IFS(I171="Rob","Robusta",I171="Exc","Excelsa",I171="Ara","Arabica",I171="Lib","Liberica")</f>
        <v>Robusta</v>
      </c>
      <c r="O171" t="str">
        <f t="shared" si="5"/>
        <v>Dark</v>
      </c>
      <c r="P171" s="2" t="str">
        <f>_xlfn.XLOOKUP($C171,customers!$A$2:$A$1001,customers!$I$2:$I$1001,,0)</f>
        <v>No</v>
      </c>
    </row>
    <row r="172" spans="1:16" x14ac:dyDescent="0.3">
      <c r="A172" s="2" t="s">
        <v>1448</v>
      </c>
      <c r="B172" s="4">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3">
        <f>INDEX(products!$A$1:$G$49,MATCH(orders!$D172,products!$A$1:$A$49,0),MATCH(orders!L$1,products!$A$1:$G$1,0))</f>
        <v>34.154999999999994</v>
      </c>
      <c r="M172" s="3">
        <f t="shared" si="4"/>
        <v>68.309999999999988</v>
      </c>
      <c r="N172" t="str" cm="1">
        <f t="array" ref="N172">_xlfn.IFS(I172="Rob","Robusta",I172="Exc","Excelsa",I172="Ara","Arabica",I172="Lib","Liberica")</f>
        <v>Excelsa</v>
      </c>
      <c r="O172" t="str">
        <f t="shared" si="5"/>
        <v>Light</v>
      </c>
      <c r="P172" s="2" t="str">
        <f>_xlfn.XLOOKUP($C172,customers!$A$2:$A$1001,customers!$I$2:$I$1001,,0)</f>
        <v>No</v>
      </c>
    </row>
    <row r="173" spans="1:16" x14ac:dyDescent="0.3">
      <c r="A173" s="2" t="s">
        <v>1453</v>
      </c>
      <c r="B173" s="4">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3">
        <f>INDEX(products!$A$1:$G$49,MATCH(orders!$D173,products!$A$1:$A$49,0),MATCH(orders!L$1,products!$A$1:$G$1,0))</f>
        <v>31.624999999999996</v>
      </c>
      <c r="M173" s="3">
        <f t="shared" si="4"/>
        <v>63.249999999999993</v>
      </c>
      <c r="N173" t="str" cm="1">
        <f t="array" ref="N173">_xlfn.IFS(I173="Rob","Robusta",I173="Exc","Excelsa",I173="Ara","Arabica",I173="Lib","Liberica")</f>
        <v>Excelsa</v>
      </c>
      <c r="O173" t="str">
        <f t="shared" si="5"/>
        <v>Medium</v>
      </c>
      <c r="P173" s="2" t="str">
        <f>_xlfn.XLOOKUP($C173,customers!$A$2:$A$1001,customers!$I$2:$I$1001,,0)</f>
        <v>Yes</v>
      </c>
    </row>
    <row r="174" spans="1:16" x14ac:dyDescent="0.3">
      <c r="A174" s="2" t="s">
        <v>1459</v>
      </c>
      <c r="B174" s="4">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3">
        <f>INDEX(products!$A$1:$G$49,MATCH(orders!$D174,products!$A$1:$A$49,0),MATCH(orders!L$1,products!$A$1:$G$1,0))</f>
        <v>7.29</v>
      </c>
      <c r="M174" s="3">
        <f t="shared" si="4"/>
        <v>21.87</v>
      </c>
      <c r="N174" t="str" cm="1">
        <f t="array" ref="N174">_xlfn.IFS(I174="Rob","Robusta",I174="Exc","Excelsa",I174="Ara","Arabica",I174="Lib","Liberica")</f>
        <v>Excelsa</v>
      </c>
      <c r="O174" t="str">
        <f t="shared" si="5"/>
        <v>Dark</v>
      </c>
      <c r="P174" s="2" t="str">
        <f>_xlfn.XLOOKUP($C174,customers!$A$2:$A$1001,customers!$I$2:$I$1001,,0)</f>
        <v>No</v>
      </c>
    </row>
    <row r="175" spans="1:16" x14ac:dyDescent="0.3">
      <c r="A175" s="2" t="s">
        <v>1464</v>
      </c>
      <c r="B175" s="4">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3">
        <f>INDEX(products!$A$1:$G$49,MATCH(orders!$D175,products!$A$1:$A$49,0),MATCH(orders!L$1,products!$A$1:$G$1,0))</f>
        <v>22.884999999999998</v>
      </c>
      <c r="M175" s="3">
        <f t="shared" si="4"/>
        <v>91.539999999999992</v>
      </c>
      <c r="N175" t="str" cm="1">
        <f t="array" ref="N175">_xlfn.IFS(I175="Rob","Robusta",I175="Exc","Excelsa",I175="Ara","Arabica",I175="Lib","Liberica")</f>
        <v>Robusta</v>
      </c>
      <c r="O175" t="str">
        <f t="shared" si="5"/>
        <v>Medium</v>
      </c>
      <c r="P175" s="2" t="str">
        <f>_xlfn.XLOOKUP($C175,customers!$A$2:$A$1001,customers!$I$2:$I$1001,,0)</f>
        <v>No</v>
      </c>
    </row>
    <row r="176" spans="1:16" x14ac:dyDescent="0.3">
      <c r="A176" s="2" t="s">
        <v>1470</v>
      </c>
      <c r="B176" s="4">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3">
        <f>INDEX(products!$A$1:$G$49,MATCH(orders!$D176,products!$A$1:$A$49,0),MATCH(orders!L$1,products!$A$1:$G$1,0))</f>
        <v>34.154999999999994</v>
      </c>
      <c r="M176" s="3">
        <f t="shared" si="4"/>
        <v>204.92999999999995</v>
      </c>
      <c r="N176" t="str" cm="1">
        <f t="array" ref="N176">_xlfn.IFS(I176="Rob","Robusta",I176="Exc","Excelsa",I176="Ara","Arabica",I176="Lib","Liberica")</f>
        <v>Excelsa</v>
      </c>
      <c r="O176" t="str">
        <f t="shared" si="5"/>
        <v>Light</v>
      </c>
      <c r="P176" s="2" t="str">
        <f>_xlfn.XLOOKUP($C176,customers!$A$2:$A$1001,customers!$I$2:$I$1001,,0)</f>
        <v>Yes</v>
      </c>
    </row>
    <row r="177" spans="1:16" x14ac:dyDescent="0.3">
      <c r="A177" s="2" t="s">
        <v>1475</v>
      </c>
      <c r="B177" s="4">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3">
        <f>INDEX(products!$A$1:$G$49,MATCH(orders!$D177,products!$A$1:$A$49,0),MATCH(orders!L$1,products!$A$1:$G$1,0))</f>
        <v>31.624999999999996</v>
      </c>
      <c r="M177" s="3">
        <f t="shared" si="4"/>
        <v>63.249999999999993</v>
      </c>
      <c r="N177" t="str" cm="1">
        <f t="array" ref="N177">_xlfn.IFS(I177="Rob","Robusta",I177="Exc","Excelsa",I177="Ara","Arabica",I177="Lib","Liberica")</f>
        <v>Excelsa</v>
      </c>
      <c r="O177" t="str">
        <f t="shared" si="5"/>
        <v>Medium</v>
      </c>
      <c r="P177" s="2" t="str">
        <f>_xlfn.XLOOKUP($C177,customers!$A$2:$A$1001,customers!$I$2:$I$1001,,0)</f>
        <v>Yes</v>
      </c>
    </row>
    <row r="178" spans="1:16" x14ac:dyDescent="0.3">
      <c r="A178" s="2" t="s">
        <v>1481</v>
      </c>
      <c r="B178" s="4">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3">
        <f>INDEX(products!$A$1:$G$49,MATCH(orders!$D178,products!$A$1:$A$49,0),MATCH(orders!L$1,products!$A$1:$G$1,0))</f>
        <v>34.154999999999994</v>
      </c>
      <c r="M178" s="3">
        <f t="shared" si="4"/>
        <v>34.154999999999994</v>
      </c>
      <c r="N178" t="str" cm="1">
        <f t="array" ref="N178">_xlfn.IFS(I178="Rob","Robusta",I178="Exc","Excelsa",I178="Ara","Arabica",I178="Lib","Liberica")</f>
        <v>Excelsa</v>
      </c>
      <c r="O178" t="str">
        <f t="shared" si="5"/>
        <v>Light</v>
      </c>
      <c r="P178" s="2" t="str">
        <f>_xlfn.XLOOKUP($C178,customers!$A$2:$A$1001,customers!$I$2:$I$1001,,0)</f>
        <v>Yes</v>
      </c>
    </row>
    <row r="179" spans="1:16" x14ac:dyDescent="0.3">
      <c r="A179" s="2" t="s">
        <v>1487</v>
      </c>
      <c r="B179" s="4">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3">
        <f>INDEX(products!$A$1:$G$49,MATCH(orders!$D179,products!$A$1:$A$49,0),MATCH(orders!L$1,products!$A$1:$G$1,0))</f>
        <v>27.484999999999996</v>
      </c>
      <c r="M179" s="3">
        <f t="shared" si="4"/>
        <v>109.93999999999998</v>
      </c>
      <c r="N179" t="str" cm="1">
        <f t="array" ref="N179">_xlfn.IFS(I179="Rob","Robusta",I179="Exc","Excelsa",I179="Ara","Arabica",I179="Lib","Liberica")</f>
        <v>Robusta</v>
      </c>
      <c r="O179" t="str">
        <f t="shared" si="5"/>
        <v>Light</v>
      </c>
      <c r="P179" s="2" t="str">
        <f>_xlfn.XLOOKUP($C179,customers!$A$2:$A$1001,customers!$I$2:$I$1001,,0)</f>
        <v>Yes</v>
      </c>
    </row>
    <row r="180" spans="1:16" x14ac:dyDescent="0.3">
      <c r="A180" s="2" t="s">
        <v>1492</v>
      </c>
      <c r="B180" s="4">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3">
        <f>INDEX(products!$A$1:$G$49,MATCH(orders!$D180,products!$A$1:$A$49,0),MATCH(orders!L$1,products!$A$1:$G$1,0))</f>
        <v>12.95</v>
      </c>
      <c r="M180" s="3">
        <f t="shared" si="4"/>
        <v>25.9</v>
      </c>
      <c r="N180" t="str" cm="1">
        <f t="array" ref="N180">_xlfn.IFS(I180="Rob","Robusta",I180="Exc","Excelsa",I180="Ara","Arabica",I180="Lib","Liberica")</f>
        <v>Arabica</v>
      </c>
      <c r="O180" t="str">
        <f t="shared" si="5"/>
        <v>Light</v>
      </c>
      <c r="P180" s="2" t="str">
        <f>_xlfn.XLOOKUP($C180,customers!$A$2:$A$1001,customers!$I$2:$I$1001,,0)</f>
        <v>No</v>
      </c>
    </row>
    <row r="181" spans="1:16" x14ac:dyDescent="0.3">
      <c r="A181" s="2" t="s">
        <v>1498</v>
      </c>
      <c r="B181" s="4">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3">
        <f>INDEX(products!$A$1:$G$49,MATCH(orders!$D181,products!$A$1:$A$49,0),MATCH(orders!L$1,products!$A$1:$G$1,0))</f>
        <v>2.9849999999999999</v>
      </c>
      <c r="M181" s="3">
        <f t="shared" si="4"/>
        <v>2.9849999999999999</v>
      </c>
      <c r="N181" t="str" cm="1">
        <f t="array" ref="N181">_xlfn.IFS(I181="Rob","Robusta",I181="Exc","Excelsa",I181="Ara","Arabica",I181="Lib","Liberica")</f>
        <v>Arabica</v>
      </c>
      <c r="O181" t="str">
        <f t="shared" si="5"/>
        <v>Dark</v>
      </c>
      <c r="P181" s="2" t="str">
        <f>_xlfn.XLOOKUP($C181,customers!$A$2:$A$1001,customers!$I$2:$I$1001,,0)</f>
        <v>No</v>
      </c>
    </row>
    <row r="182" spans="1:16" x14ac:dyDescent="0.3">
      <c r="A182" s="2" t="s">
        <v>1503</v>
      </c>
      <c r="B182" s="4">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3">
        <f>INDEX(products!$A$1:$G$49,MATCH(orders!$D182,products!$A$1:$A$49,0),MATCH(orders!L$1,products!$A$1:$G$1,0))</f>
        <v>4.4550000000000001</v>
      </c>
      <c r="M182" s="3">
        <f t="shared" si="4"/>
        <v>22.274999999999999</v>
      </c>
      <c r="N182" t="str" cm="1">
        <f t="array" ref="N182">_xlfn.IFS(I182="Rob","Robusta",I182="Exc","Excelsa",I182="Ara","Arabica",I182="Lib","Liberica")</f>
        <v>Excelsa</v>
      </c>
      <c r="O182" t="str">
        <f t="shared" si="5"/>
        <v>Light</v>
      </c>
      <c r="P182" s="2" t="str">
        <f>_xlfn.XLOOKUP($C182,customers!$A$2:$A$1001,customers!$I$2:$I$1001,,0)</f>
        <v>No</v>
      </c>
    </row>
    <row r="183" spans="1:16" x14ac:dyDescent="0.3">
      <c r="A183" s="2" t="s">
        <v>1503</v>
      </c>
      <c r="B183" s="4">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3">
        <f>INDEX(products!$A$1:$G$49,MATCH(orders!$D183,products!$A$1:$A$49,0),MATCH(orders!L$1,products!$A$1:$G$1,0))</f>
        <v>5.97</v>
      </c>
      <c r="M183" s="3">
        <f t="shared" si="4"/>
        <v>29.849999999999998</v>
      </c>
      <c r="N183" t="str" cm="1">
        <f t="array" ref="N183">_xlfn.IFS(I183="Rob","Robusta",I183="Exc","Excelsa",I183="Ara","Arabica",I183="Lib","Liberica")</f>
        <v>Arabica</v>
      </c>
      <c r="O183" t="str">
        <f t="shared" si="5"/>
        <v>Dark</v>
      </c>
      <c r="P183" s="2" t="str">
        <f>_xlfn.XLOOKUP($C183,customers!$A$2:$A$1001,customers!$I$2:$I$1001,,0)</f>
        <v>No</v>
      </c>
    </row>
    <row r="184" spans="1:16" x14ac:dyDescent="0.3">
      <c r="A184" s="2" t="s">
        <v>1514</v>
      </c>
      <c r="B184" s="4">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3">
        <f>INDEX(products!$A$1:$G$49,MATCH(orders!$D184,products!$A$1:$A$49,0),MATCH(orders!L$1,products!$A$1:$G$1,0))</f>
        <v>5.3699999999999992</v>
      </c>
      <c r="M184" s="3">
        <f t="shared" si="4"/>
        <v>32.22</v>
      </c>
      <c r="N184" t="str" cm="1">
        <f t="array" ref="N184">_xlfn.IFS(I184="Rob","Robusta",I184="Exc","Excelsa",I184="Ara","Arabica",I184="Lib","Liberica")</f>
        <v>Robusta</v>
      </c>
      <c r="O184" t="str">
        <f t="shared" si="5"/>
        <v>Dark</v>
      </c>
      <c r="P184" s="2" t="str">
        <f>_xlfn.XLOOKUP($C184,customers!$A$2:$A$1001,customers!$I$2:$I$1001,,0)</f>
        <v>No</v>
      </c>
    </row>
    <row r="185" spans="1:16" x14ac:dyDescent="0.3">
      <c r="A185" s="2" t="s">
        <v>1520</v>
      </c>
      <c r="B185" s="4">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3">
        <f>INDEX(products!$A$1:$G$49,MATCH(orders!$D185,products!$A$1:$A$49,0),MATCH(orders!L$1,products!$A$1:$G$1,0))</f>
        <v>4.125</v>
      </c>
      <c r="M185" s="3">
        <f t="shared" si="4"/>
        <v>8.25</v>
      </c>
      <c r="N185" t="str" cm="1">
        <f t="array" ref="N185">_xlfn.IFS(I185="Rob","Robusta",I185="Exc","Excelsa",I185="Ara","Arabica",I185="Lib","Liberica")</f>
        <v>Excelsa</v>
      </c>
      <c r="O185" t="str">
        <f t="shared" si="5"/>
        <v>Medium</v>
      </c>
      <c r="P185" s="2" t="str">
        <f>_xlfn.XLOOKUP($C185,customers!$A$2:$A$1001,customers!$I$2:$I$1001,,0)</f>
        <v>No</v>
      </c>
    </row>
    <row r="186" spans="1:16" x14ac:dyDescent="0.3">
      <c r="A186" s="2" t="s">
        <v>1526</v>
      </c>
      <c r="B186" s="4">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3">
        <f>INDEX(products!$A$1:$G$49,MATCH(orders!$D186,products!$A$1:$A$49,0),MATCH(orders!L$1,products!$A$1:$G$1,0))</f>
        <v>7.77</v>
      </c>
      <c r="M186" s="3">
        <f t="shared" si="4"/>
        <v>31.08</v>
      </c>
      <c r="N186" t="str" cm="1">
        <f t="array" ref="N186">_xlfn.IFS(I186="Rob","Robusta",I186="Exc","Excelsa",I186="Ara","Arabica",I186="Lib","Liberica")</f>
        <v>Arabica</v>
      </c>
      <c r="O186" t="str">
        <f t="shared" si="5"/>
        <v>Light</v>
      </c>
      <c r="P186" s="2" t="str">
        <f>_xlfn.XLOOKUP($C186,customers!$A$2:$A$1001,customers!$I$2:$I$1001,,0)</f>
        <v>No</v>
      </c>
    </row>
    <row r="187" spans="1:16" x14ac:dyDescent="0.3">
      <c r="A187" s="2" t="s">
        <v>1532</v>
      </c>
      <c r="B187" s="4">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3">
        <f>INDEX(products!$A$1:$G$49,MATCH(orders!$D187,products!$A$1:$A$49,0),MATCH(orders!L$1,products!$A$1:$G$1,0))</f>
        <v>7.29</v>
      </c>
      <c r="M187" s="3">
        <f t="shared" si="4"/>
        <v>36.450000000000003</v>
      </c>
      <c r="N187" t="str" cm="1">
        <f t="array" ref="N187">_xlfn.IFS(I187="Rob","Robusta",I187="Exc","Excelsa",I187="Ara","Arabica",I187="Lib","Liberica")</f>
        <v>Excelsa</v>
      </c>
      <c r="O187" t="str">
        <f t="shared" si="5"/>
        <v>Dark</v>
      </c>
      <c r="P187" s="2" t="str">
        <f>_xlfn.XLOOKUP($C187,customers!$A$2:$A$1001,customers!$I$2:$I$1001,,0)</f>
        <v>Yes</v>
      </c>
    </row>
    <row r="188" spans="1:16" x14ac:dyDescent="0.3">
      <c r="A188" s="2" t="s">
        <v>1538</v>
      </c>
      <c r="B188" s="4">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3">
        <f>INDEX(products!$A$1:$G$49,MATCH(orders!$D188,products!$A$1:$A$49,0),MATCH(orders!L$1,products!$A$1:$G$1,0))</f>
        <v>22.884999999999998</v>
      </c>
      <c r="M188" s="3">
        <f t="shared" si="4"/>
        <v>68.655000000000001</v>
      </c>
      <c r="N188" t="str" cm="1">
        <f t="array" ref="N188">_xlfn.IFS(I188="Rob","Robusta",I188="Exc","Excelsa",I188="Ara","Arabica",I188="Lib","Liberica")</f>
        <v>Robusta</v>
      </c>
      <c r="O188" t="str">
        <f t="shared" si="5"/>
        <v>Medium</v>
      </c>
      <c r="P188" s="2" t="str">
        <f>_xlfn.XLOOKUP($C188,customers!$A$2:$A$1001,customers!$I$2:$I$1001,,0)</f>
        <v>No</v>
      </c>
    </row>
    <row r="189" spans="1:16" x14ac:dyDescent="0.3">
      <c r="A189" s="2" t="s">
        <v>1544</v>
      </c>
      <c r="B189" s="4">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3">
        <f>INDEX(products!$A$1:$G$49,MATCH(orders!$D189,products!$A$1:$A$49,0),MATCH(orders!L$1,products!$A$1:$G$1,0))</f>
        <v>8.73</v>
      </c>
      <c r="M189" s="3">
        <f t="shared" si="4"/>
        <v>43.650000000000006</v>
      </c>
      <c r="N189" t="str" cm="1">
        <f t="array" ref="N189">_xlfn.IFS(I189="Rob","Robusta",I189="Exc","Excelsa",I189="Ara","Arabica",I189="Lib","Liberica")</f>
        <v>Liberica</v>
      </c>
      <c r="O189" t="str">
        <f t="shared" si="5"/>
        <v>Medium</v>
      </c>
      <c r="P189" s="2" t="str">
        <f>_xlfn.XLOOKUP($C189,customers!$A$2:$A$1001,customers!$I$2:$I$1001,,0)</f>
        <v>Yes</v>
      </c>
    </row>
    <row r="190" spans="1:16" x14ac:dyDescent="0.3">
      <c r="A190" s="2" t="s">
        <v>1549</v>
      </c>
      <c r="B190" s="4">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3">
        <f>INDEX(products!$A$1:$G$49,MATCH(orders!$D190,products!$A$1:$A$49,0),MATCH(orders!L$1,products!$A$1:$G$1,0))</f>
        <v>4.4550000000000001</v>
      </c>
      <c r="M190" s="3">
        <f t="shared" si="4"/>
        <v>4.4550000000000001</v>
      </c>
      <c r="N190" t="str" cm="1">
        <f t="array" ref="N190">_xlfn.IFS(I190="Rob","Robusta",I190="Exc","Excelsa",I190="Ara","Arabica",I190="Lib","Liberica")</f>
        <v>Excelsa</v>
      </c>
      <c r="O190" t="str">
        <f t="shared" si="5"/>
        <v>Light</v>
      </c>
      <c r="P190" s="2" t="str">
        <f>_xlfn.XLOOKUP($C190,customers!$A$2:$A$1001,customers!$I$2:$I$1001,,0)</f>
        <v>Yes</v>
      </c>
    </row>
    <row r="191" spans="1:16" x14ac:dyDescent="0.3">
      <c r="A191" s="2" t="s">
        <v>1555</v>
      </c>
      <c r="B191" s="4">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3">
        <f>INDEX(products!$A$1:$G$49,MATCH(orders!$D191,products!$A$1:$A$49,0),MATCH(orders!L$1,products!$A$1:$G$1,0))</f>
        <v>14.55</v>
      </c>
      <c r="M191" s="3">
        <f t="shared" si="4"/>
        <v>43.650000000000006</v>
      </c>
      <c r="N191" t="str" cm="1">
        <f t="array" ref="N191">_xlfn.IFS(I191="Rob","Robusta",I191="Exc","Excelsa",I191="Ara","Arabica",I191="Lib","Liberica")</f>
        <v>Liberica</v>
      </c>
      <c r="O191" t="str">
        <f t="shared" si="5"/>
        <v>Medium</v>
      </c>
      <c r="P191" s="2" t="str">
        <f>_xlfn.XLOOKUP($C191,customers!$A$2:$A$1001,customers!$I$2:$I$1001,,0)</f>
        <v>Yes</v>
      </c>
    </row>
    <row r="192" spans="1:16" x14ac:dyDescent="0.3">
      <c r="A192" s="2" t="s">
        <v>1561</v>
      </c>
      <c r="B192" s="4">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3">
        <f>INDEX(products!$A$1:$G$49,MATCH(orders!$D192,products!$A$1:$A$49,0),MATCH(orders!L$1,products!$A$1:$G$1,0))</f>
        <v>33.464999999999996</v>
      </c>
      <c r="M192" s="3">
        <f t="shared" si="4"/>
        <v>33.464999999999996</v>
      </c>
      <c r="N192" t="str" cm="1">
        <f t="array" ref="N192">_xlfn.IFS(I192="Rob","Robusta",I192="Exc","Excelsa",I192="Ara","Arabica",I192="Lib","Liberica")</f>
        <v>Liberica</v>
      </c>
      <c r="O192" t="str">
        <f t="shared" si="5"/>
        <v>Medium</v>
      </c>
      <c r="P192" s="2" t="str">
        <f>_xlfn.XLOOKUP($C192,customers!$A$2:$A$1001,customers!$I$2:$I$1001,,0)</f>
        <v>Yes</v>
      </c>
    </row>
    <row r="193" spans="1:16" x14ac:dyDescent="0.3">
      <c r="A193" s="2" t="s">
        <v>1567</v>
      </c>
      <c r="B193" s="4">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3">
        <f>INDEX(products!$A$1:$G$49,MATCH(orders!$D193,products!$A$1:$A$49,0),MATCH(orders!L$1,products!$A$1:$G$1,0))</f>
        <v>3.8849999999999998</v>
      </c>
      <c r="M193" s="3">
        <f t="shared" si="4"/>
        <v>19.424999999999997</v>
      </c>
      <c r="N193" t="str" cm="1">
        <f t="array" ref="N193">_xlfn.IFS(I193="Rob","Robusta",I193="Exc","Excelsa",I193="Ara","Arabica",I193="Lib","Liberica")</f>
        <v>Liberica</v>
      </c>
      <c r="O193" t="str">
        <f t="shared" si="5"/>
        <v>Dark</v>
      </c>
      <c r="P193" s="2" t="str">
        <f>_xlfn.XLOOKUP($C193,customers!$A$2:$A$1001,customers!$I$2:$I$1001,,0)</f>
        <v>Yes</v>
      </c>
    </row>
    <row r="194" spans="1:16" x14ac:dyDescent="0.3">
      <c r="A194" s="2" t="s">
        <v>1573</v>
      </c>
      <c r="B194" s="4">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3">
        <f>INDEX(products!$A$1:$G$49,MATCH(orders!$D194,products!$A$1:$A$49,0),MATCH(orders!L$1,products!$A$1:$G$1,0))</f>
        <v>12.15</v>
      </c>
      <c r="M194" s="3">
        <f t="shared" si="4"/>
        <v>72.900000000000006</v>
      </c>
      <c r="N194" t="str" cm="1">
        <f t="array" ref="N194">_xlfn.IFS(I194="Rob","Robusta",I194="Exc","Excelsa",I194="Ara","Arabica",I194="Lib","Liberica")</f>
        <v>Excelsa</v>
      </c>
      <c r="O194" t="str">
        <f t="shared" si="5"/>
        <v>Dark</v>
      </c>
      <c r="P194" s="2" t="str">
        <f>_xlfn.XLOOKUP($C194,customers!$A$2:$A$1001,customers!$I$2:$I$1001,,0)</f>
        <v>Yes</v>
      </c>
    </row>
    <row r="195" spans="1:16" x14ac:dyDescent="0.3">
      <c r="A195" s="2" t="s">
        <v>1579</v>
      </c>
      <c r="B195" s="4">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3">
        <f>INDEX(products!$A$1:$G$49,MATCH(orders!$D195,products!$A$1:$A$49,0),MATCH(orders!L$1,products!$A$1:$G$1,0))</f>
        <v>14.85</v>
      </c>
      <c r="M195" s="3">
        <f t="shared" ref="M195:M258" si="6">E195*L195</f>
        <v>44.55</v>
      </c>
      <c r="N195" t="str" cm="1">
        <f t="array" ref="N195">_xlfn.IFS(I195="Rob","Robusta",I195="Exc","Excelsa",I195="Ara","Arabica",I195="Lib","Liberica")</f>
        <v>Excelsa</v>
      </c>
      <c r="O195" t="str">
        <f t="shared" ref="O195:O258" si="7">IF(J195="M","Medium",IF(J195="L","Light",IF(J195="D","Dark","")))</f>
        <v>Light</v>
      </c>
      <c r="P195" s="2" t="str">
        <f>_xlfn.XLOOKUP($C195,customers!$A$2:$A$1001,customers!$I$2:$I$1001,,0)</f>
        <v>No</v>
      </c>
    </row>
    <row r="196" spans="1:16" x14ac:dyDescent="0.3">
      <c r="A196" s="2" t="s">
        <v>1584</v>
      </c>
      <c r="B196" s="4">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3">
        <f>INDEX(products!$A$1:$G$49,MATCH(orders!$D196,products!$A$1:$A$49,0),MATCH(orders!L$1,products!$A$1:$G$1,0))</f>
        <v>7.29</v>
      </c>
      <c r="M196" s="3">
        <f t="shared" si="6"/>
        <v>36.450000000000003</v>
      </c>
      <c r="N196" t="str" cm="1">
        <f t="array" ref="N196">_xlfn.IFS(I196="Rob","Robusta",I196="Exc","Excelsa",I196="Ara","Arabica",I196="Lib","Liberica")</f>
        <v>Excelsa</v>
      </c>
      <c r="O196" t="str">
        <f t="shared" si="7"/>
        <v>Dark</v>
      </c>
      <c r="P196" s="2" t="str">
        <f>_xlfn.XLOOKUP($C196,customers!$A$2:$A$1001,customers!$I$2:$I$1001,,0)</f>
        <v>No</v>
      </c>
    </row>
    <row r="197" spans="1:16" x14ac:dyDescent="0.3">
      <c r="A197" s="2" t="s">
        <v>1590</v>
      </c>
      <c r="B197" s="4">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3">
        <f>INDEX(products!$A$1:$G$49,MATCH(orders!$D197,products!$A$1:$A$49,0),MATCH(orders!L$1,products!$A$1:$G$1,0))</f>
        <v>12.95</v>
      </c>
      <c r="M197" s="3">
        <f t="shared" si="6"/>
        <v>38.849999999999994</v>
      </c>
      <c r="N197" t="str" cm="1">
        <f t="array" ref="N197">_xlfn.IFS(I197="Rob","Robusta",I197="Exc","Excelsa",I197="Ara","Arabica",I197="Lib","Liberica")</f>
        <v>Arabica</v>
      </c>
      <c r="O197" t="str">
        <f t="shared" si="7"/>
        <v>Light</v>
      </c>
      <c r="P197" s="2" t="str">
        <f>_xlfn.XLOOKUP($C197,customers!$A$2:$A$1001,customers!$I$2:$I$1001,,0)</f>
        <v>No</v>
      </c>
    </row>
    <row r="198" spans="1:16" x14ac:dyDescent="0.3">
      <c r="A198" s="2" t="s">
        <v>1596</v>
      </c>
      <c r="B198" s="4">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3">
        <f>INDEX(products!$A$1:$G$49,MATCH(orders!$D198,products!$A$1:$A$49,0),MATCH(orders!L$1,products!$A$1:$G$1,0))</f>
        <v>8.91</v>
      </c>
      <c r="M198" s="3">
        <f t="shared" si="6"/>
        <v>53.46</v>
      </c>
      <c r="N198" t="str" cm="1">
        <f t="array" ref="N198">_xlfn.IFS(I198="Rob","Robusta",I198="Exc","Excelsa",I198="Ara","Arabica",I198="Lib","Liberica")</f>
        <v>Excelsa</v>
      </c>
      <c r="O198" t="str">
        <f t="shared" si="7"/>
        <v>Light</v>
      </c>
      <c r="P198" s="2" t="str">
        <f>_xlfn.XLOOKUP($C198,customers!$A$2:$A$1001,customers!$I$2:$I$1001,,0)</f>
        <v>No</v>
      </c>
    </row>
    <row r="199" spans="1:16" x14ac:dyDescent="0.3">
      <c r="A199" s="2" t="s">
        <v>1596</v>
      </c>
      <c r="B199" s="4">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3">
        <f>INDEX(products!$A$1:$G$49,MATCH(orders!$D199,products!$A$1:$A$49,0),MATCH(orders!L$1,products!$A$1:$G$1,0))</f>
        <v>29.784999999999997</v>
      </c>
      <c r="M199" s="3">
        <f t="shared" si="6"/>
        <v>59.569999999999993</v>
      </c>
      <c r="N199" t="str" cm="1">
        <f t="array" ref="N199">_xlfn.IFS(I199="Rob","Robusta",I199="Exc","Excelsa",I199="Ara","Arabica",I199="Lib","Liberica")</f>
        <v>Liberica</v>
      </c>
      <c r="O199" t="str">
        <f t="shared" si="7"/>
        <v>Dark</v>
      </c>
      <c r="P199" s="2" t="str">
        <f>_xlfn.XLOOKUP($C199,customers!$A$2:$A$1001,customers!$I$2:$I$1001,,0)</f>
        <v>No</v>
      </c>
    </row>
    <row r="200" spans="1:16" x14ac:dyDescent="0.3">
      <c r="A200" s="2" t="s">
        <v>1596</v>
      </c>
      <c r="B200" s="4">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3">
        <f>INDEX(products!$A$1:$G$49,MATCH(orders!$D200,products!$A$1:$A$49,0),MATCH(orders!L$1,products!$A$1:$G$1,0))</f>
        <v>29.784999999999997</v>
      </c>
      <c r="M200" s="3">
        <f t="shared" si="6"/>
        <v>89.35499999999999</v>
      </c>
      <c r="N200" t="str" cm="1">
        <f t="array" ref="N200">_xlfn.IFS(I200="Rob","Robusta",I200="Exc","Excelsa",I200="Ara","Arabica",I200="Lib","Liberica")</f>
        <v>Liberica</v>
      </c>
      <c r="O200" t="str">
        <f t="shared" si="7"/>
        <v>Dark</v>
      </c>
      <c r="P200" s="2" t="str">
        <f>_xlfn.XLOOKUP($C200,customers!$A$2:$A$1001,customers!$I$2:$I$1001,,0)</f>
        <v>No</v>
      </c>
    </row>
    <row r="201" spans="1:16" x14ac:dyDescent="0.3">
      <c r="A201" s="2" t="s">
        <v>1596</v>
      </c>
      <c r="B201" s="4">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3">
        <f>INDEX(products!$A$1:$G$49,MATCH(orders!$D201,products!$A$1:$A$49,0),MATCH(orders!L$1,products!$A$1:$G$1,0))</f>
        <v>9.51</v>
      </c>
      <c r="M201" s="3">
        <f t="shared" si="6"/>
        <v>38.04</v>
      </c>
      <c r="N201" t="str" cm="1">
        <f t="array" ref="N201">_xlfn.IFS(I201="Rob","Robusta",I201="Exc","Excelsa",I201="Ara","Arabica",I201="Lib","Liberica")</f>
        <v>Liberica</v>
      </c>
      <c r="O201" t="str">
        <f t="shared" si="7"/>
        <v>Light</v>
      </c>
      <c r="P201" s="2" t="str">
        <f>_xlfn.XLOOKUP($C201,customers!$A$2:$A$1001,customers!$I$2:$I$1001,,0)</f>
        <v>No</v>
      </c>
    </row>
    <row r="202" spans="1:16" x14ac:dyDescent="0.3">
      <c r="A202" s="2" t="s">
        <v>1596</v>
      </c>
      <c r="B202" s="4">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3">
        <f>INDEX(products!$A$1:$G$49,MATCH(orders!$D202,products!$A$1:$A$49,0),MATCH(orders!L$1,products!$A$1:$G$1,0))</f>
        <v>13.75</v>
      </c>
      <c r="M202" s="3">
        <f t="shared" si="6"/>
        <v>41.25</v>
      </c>
      <c r="N202" t="str" cm="1">
        <f t="array" ref="N202">_xlfn.IFS(I202="Rob","Robusta",I202="Exc","Excelsa",I202="Ara","Arabica",I202="Lib","Liberica")</f>
        <v>Excelsa</v>
      </c>
      <c r="O202" t="str">
        <f t="shared" si="7"/>
        <v>Medium</v>
      </c>
      <c r="P202" s="2" t="str">
        <f>_xlfn.XLOOKUP($C202,customers!$A$2:$A$1001,customers!$I$2:$I$1001,,0)</f>
        <v>No</v>
      </c>
    </row>
    <row r="203" spans="1:16" x14ac:dyDescent="0.3">
      <c r="A203" s="2" t="s">
        <v>1621</v>
      </c>
      <c r="B203" s="4">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3">
        <f>INDEX(products!$A$1:$G$49,MATCH(orders!$D203,products!$A$1:$A$49,0),MATCH(orders!L$1,products!$A$1:$G$1,0))</f>
        <v>9.51</v>
      </c>
      <c r="M203" s="3">
        <f t="shared" si="6"/>
        <v>57.06</v>
      </c>
      <c r="N203" t="str" cm="1">
        <f t="array" ref="N203">_xlfn.IFS(I203="Rob","Robusta",I203="Exc","Excelsa",I203="Ara","Arabica",I203="Lib","Liberica")</f>
        <v>Liberica</v>
      </c>
      <c r="O203" t="str">
        <f t="shared" si="7"/>
        <v>Light</v>
      </c>
      <c r="P203" s="2" t="str">
        <f>_xlfn.XLOOKUP($C203,customers!$A$2:$A$1001,customers!$I$2:$I$1001,,0)</f>
        <v>No</v>
      </c>
    </row>
    <row r="204" spans="1:16" x14ac:dyDescent="0.3">
      <c r="A204" s="2" t="s">
        <v>1626</v>
      </c>
      <c r="B204" s="4">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3">
        <f>INDEX(products!$A$1:$G$49,MATCH(orders!$D204,products!$A$1:$A$49,0),MATCH(orders!L$1,products!$A$1:$G$1,0))</f>
        <v>29.784999999999997</v>
      </c>
      <c r="M204" s="3">
        <f t="shared" si="6"/>
        <v>178.70999999999998</v>
      </c>
      <c r="N204" t="str" cm="1">
        <f t="array" ref="N204">_xlfn.IFS(I204="Rob","Robusta",I204="Exc","Excelsa",I204="Ara","Arabica",I204="Lib","Liberica")</f>
        <v>Liberica</v>
      </c>
      <c r="O204" t="str">
        <f t="shared" si="7"/>
        <v>Dark</v>
      </c>
      <c r="P204" s="2" t="str">
        <f>_xlfn.XLOOKUP($C204,customers!$A$2:$A$1001,customers!$I$2:$I$1001,,0)</f>
        <v>Yes</v>
      </c>
    </row>
    <row r="205" spans="1:16" x14ac:dyDescent="0.3">
      <c r="A205" s="2" t="s">
        <v>1632</v>
      </c>
      <c r="B205" s="4">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3">
        <f>INDEX(products!$A$1:$G$49,MATCH(orders!$D205,products!$A$1:$A$49,0),MATCH(orders!L$1,products!$A$1:$G$1,0))</f>
        <v>4.7549999999999999</v>
      </c>
      <c r="M205" s="3">
        <f t="shared" si="6"/>
        <v>4.7549999999999999</v>
      </c>
      <c r="N205" t="str" cm="1">
        <f t="array" ref="N205">_xlfn.IFS(I205="Rob","Robusta",I205="Exc","Excelsa",I205="Ara","Arabica",I205="Lib","Liberica")</f>
        <v>Liberica</v>
      </c>
      <c r="O205" t="str">
        <f t="shared" si="7"/>
        <v>Light</v>
      </c>
      <c r="P205" s="2" t="str">
        <f>_xlfn.XLOOKUP($C205,customers!$A$2:$A$1001,customers!$I$2:$I$1001,,0)</f>
        <v>No</v>
      </c>
    </row>
    <row r="206" spans="1:16" x14ac:dyDescent="0.3">
      <c r="A206" s="2" t="s">
        <v>1638</v>
      </c>
      <c r="B206" s="4">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3">
        <f>INDEX(products!$A$1:$G$49,MATCH(orders!$D206,products!$A$1:$A$49,0),MATCH(orders!L$1,products!$A$1:$G$1,0))</f>
        <v>13.75</v>
      </c>
      <c r="M206" s="3">
        <f t="shared" si="6"/>
        <v>82.5</v>
      </c>
      <c r="N206" t="str" cm="1">
        <f t="array" ref="N206">_xlfn.IFS(I206="Rob","Robusta",I206="Exc","Excelsa",I206="Ara","Arabica",I206="Lib","Liberica")</f>
        <v>Excelsa</v>
      </c>
      <c r="O206" t="str">
        <f t="shared" si="7"/>
        <v>Medium</v>
      </c>
      <c r="P206" s="2" t="str">
        <f>_xlfn.XLOOKUP($C206,customers!$A$2:$A$1001,customers!$I$2:$I$1001,,0)</f>
        <v>No</v>
      </c>
    </row>
    <row r="207" spans="1:16" x14ac:dyDescent="0.3">
      <c r="A207" s="2" t="s">
        <v>1643</v>
      </c>
      <c r="B207" s="4">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3">
        <f>INDEX(products!$A$1:$G$49,MATCH(orders!$D207,products!$A$1:$A$49,0),MATCH(orders!L$1,products!$A$1:$G$1,0))</f>
        <v>2.6849999999999996</v>
      </c>
      <c r="M207" s="3">
        <f t="shared" si="6"/>
        <v>8.0549999999999997</v>
      </c>
      <c r="N207" t="str" cm="1">
        <f t="array" ref="N207">_xlfn.IFS(I207="Rob","Robusta",I207="Exc","Excelsa",I207="Ara","Arabica",I207="Lib","Liberica")</f>
        <v>Robusta</v>
      </c>
      <c r="O207" t="str">
        <f t="shared" si="7"/>
        <v>Dark</v>
      </c>
      <c r="P207" s="2" t="str">
        <f>_xlfn.XLOOKUP($C207,customers!$A$2:$A$1001,customers!$I$2:$I$1001,,0)</f>
        <v>Yes</v>
      </c>
    </row>
    <row r="208" spans="1:16" x14ac:dyDescent="0.3">
      <c r="A208" s="2" t="s">
        <v>1648</v>
      </c>
      <c r="B208" s="4">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3">
        <f>INDEX(products!$A$1:$G$49,MATCH(orders!$D208,products!$A$1:$A$49,0),MATCH(orders!L$1,products!$A$1:$G$1,0))</f>
        <v>11.25</v>
      </c>
      <c r="M208" s="3">
        <f t="shared" si="6"/>
        <v>22.5</v>
      </c>
      <c r="N208" t="str" cm="1">
        <f t="array" ref="N208">_xlfn.IFS(I208="Rob","Robusta",I208="Exc","Excelsa",I208="Ara","Arabica",I208="Lib","Liberica")</f>
        <v>Arabica</v>
      </c>
      <c r="O208" t="str">
        <f t="shared" si="7"/>
        <v>Medium</v>
      </c>
      <c r="P208" s="2" t="str">
        <f>_xlfn.XLOOKUP($C208,customers!$A$2:$A$1001,customers!$I$2:$I$1001,,0)</f>
        <v>No</v>
      </c>
    </row>
    <row r="209" spans="1:16" x14ac:dyDescent="0.3">
      <c r="A209" s="2" t="s">
        <v>1653</v>
      </c>
      <c r="B209" s="4">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3">
        <f>INDEX(products!$A$1:$G$49,MATCH(orders!$D209,products!$A$1:$A$49,0),MATCH(orders!L$1,products!$A$1:$G$1,0))</f>
        <v>6.75</v>
      </c>
      <c r="M209" s="3">
        <f t="shared" si="6"/>
        <v>40.5</v>
      </c>
      <c r="N209" t="str" cm="1">
        <f t="array" ref="N209">_xlfn.IFS(I209="Rob","Robusta",I209="Exc","Excelsa",I209="Ara","Arabica",I209="Lib","Liberica")</f>
        <v>Arabica</v>
      </c>
      <c r="O209" t="str">
        <f t="shared" si="7"/>
        <v>Medium</v>
      </c>
      <c r="P209" s="2" t="str">
        <f>_xlfn.XLOOKUP($C209,customers!$A$2:$A$1001,customers!$I$2:$I$1001,,0)</f>
        <v>Yes</v>
      </c>
    </row>
    <row r="210" spans="1:16" x14ac:dyDescent="0.3">
      <c r="A210" s="2" t="s">
        <v>1659</v>
      </c>
      <c r="B210" s="4">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3">
        <f>INDEX(products!$A$1:$G$49,MATCH(orders!$D210,products!$A$1:$A$49,0),MATCH(orders!L$1,products!$A$1:$G$1,0))</f>
        <v>7.29</v>
      </c>
      <c r="M210" s="3">
        <f t="shared" si="6"/>
        <v>29.16</v>
      </c>
      <c r="N210" t="str" cm="1">
        <f t="array" ref="N210">_xlfn.IFS(I210="Rob","Robusta",I210="Exc","Excelsa",I210="Ara","Arabica",I210="Lib","Liberica")</f>
        <v>Excelsa</v>
      </c>
      <c r="O210" t="str">
        <f t="shared" si="7"/>
        <v>Dark</v>
      </c>
      <c r="P210" s="2" t="str">
        <f>_xlfn.XLOOKUP($C210,customers!$A$2:$A$1001,customers!$I$2:$I$1001,,0)</f>
        <v>Yes</v>
      </c>
    </row>
    <row r="211" spans="1:16" x14ac:dyDescent="0.3">
      <c r="A211" s="2" t="s">
        <v>1665</v>
      </c>
      <c r="B211" s="4">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3">
        <f>INDEX(products!$A$1:$G$49,MATCH(orders!$D211,products!$A$1:$A$49,0),MATCH(orders!L$1,products!$A$1:$G$1,0))</f>
        <v>6.75</v>
      </c>
      <c r="M211" s="3">
        <f t="shared" si="6"/>
        <v>6.75</v>
      </c>
      <c r="N211" t="str" cm="1">
        <f t="array" ref="N211">_xlfn.IFS(I211="Rob","Robusta",I211="Exc","Excelsa",I211="Ara","Arabica",I211="Lib","Liberica")</f>
        <v>Arabica</v>
      </c>
      <c r="O211" t="str">
        <f t="shared" si="7"/>
        <v>Medium</v>
      </c>
      <c r="P211" s="2" t="str">
        <f>_xlfn.XLOOKUP($C211,customers!$A$2:$A$1001,customers!$I$2:$I$1001,,0)</f>
        <v>No</v>
      </c>
    </row>
    <row r="212" spans="1:16" x14ac:dyDescent="0.3">
      <c r="A212" s="2" t="s">
        <v>1671</v>
      </c>
      <c r="B212" s="4">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3">
        <f>INDEX(products!$A$1:$G$49,MATCH(orders!$D212,products!$A$1:$A$49,0),MATCH(orders!L$1,products!$A$1:$G$1,0))</f>
        <v>12.95</v>
      </c>
      <c r="M212" s="3">
        <f t="shared" si="6"/>
        <v>51.8</v>
      </c>
      <c r="N212" t="str" cm="1">
        <f t="array" ref="N212">_xlfn.IFS(I212="Rob","Robusta",I212="Exc","Excelsa",I212="Ara","Arabica",I212="Lib","Liberica")</f>
        <v>Liberica</v>
      </c>
      <c r="O212" t="str">
        <f t="shared" si="7"/>
        <v>Dark</v>
      </c>
      <c r="P212" s="2" t="str">
        <f>_xlfn.XLOOKUP($C212,customers!$A$2:$A$1001,customers!$I$2:$I$1001,,0)</f>
        <v>Yes</v>
      </c>
    </row>
    <row r="213" spans="1:16" x14ac:dyDescent="0.3">
      <c r="A213" s="2" t="s">
        <v>1677</v>
      </c>
      <c r="B213" s="4">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3">
        <f>INDEX(products!$A$1:$G$49,MATCH(orders!$D213,products!$A$1:$A$49,0),MATCH(orders!L$1,products!$A$1:$G$1,0))</f>
        <v>8.91</v>
      </c>
      <c r="M213" s="3">
        <f t="shared" si="6"/>
        <v>53.46</v>
      </c>
      <c r="N213" t="str" cm="1">
        <f t="array" ref="N213">_xlfn.IFS(I213="Rob","Robusta",I213="Exc","Excelsa",I213="Ara","Arabica",I213="Lib","Liberica")</f>
        <v>Excelsa</v>
      </c>
      <c r="O213" t="str">
        <f t="shared" si="7"/>
        <v>Light</v>
      </c>
      <c r="P213" s="2" t="str">
        <f>_xlfn.XLOOKUP($C213,customers!$A$2:$A$1001,customers!$I$2:$I$1001,,0)</f>
        <v>No</v>
      </c>
    </row>
    <row r="214" spans="1:16" x14ac:dyDescent="0.3">
      <c r="A214" s="2" t="s">
        <v>1682</v>
      </c>
      <c r="B214" s="4">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3">
        <f>INDEX(products!$A$1:$G$49,MATCH(orders!$D214,products!$A$1:$A$49,0),MATCH(orders!L$1,products!$A$1:$G$1,0))</f>
        <v>3.645</v>
      </c>
      <c r="M214" s="3">
        <f t="shared" si="6"/>
        <v>14.58</v>
      </c>
      <c r="N214" t="str" cm="1">
        <f t="array" ref="N214">_xlfn.IFS(I214="Rob","Robusta",I214="Exc","Excelsa",I214="Ara","Arabica",I214="Lib","Liberica")</f>
        <v>Excelsa</v>
      </c>
      <c r="O214" t="str">
        <f t="shared" si="7"/>
        <v>Dark</v>
      </c>
      <c r="P214" s="2" t="str">
        <f>_xlfn.XLOOKUP($C214,customers!$A$2:$A$1001,customers!$I$2:$I$1001,,0)</f>
        <v>Yes</v>
      </c>
    </row>
    <row r="215" spans="1:16" x14ac:dyDescent="0.3">
      <c r="A215" s="2" t="s">
        <v>1688</v>
      </c>
      <c r="B215" s="4">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3">
        <f>INDEX(products!$A$1:$G$49,MATCH(orders!$D215,products!$A$1:$A$49,0),MATCH(orders!L$1,products!$A$1:$G$1,0))</f>
        <v>20.584999999999997</v>
      </c>
      <c r="M215" s="3">
        <f t="shared" si="6"/>
        <v>20.584999999999997</v>
      </c>
      <c r="N215" t="str" cm="1">
        <f t="array" ref="N215">_xlfn.IFS(I215="Rob","Robusta",I215="Exc","Excelsa",I215="Ara","Arabica",I215="Lib","Liberica")</f>
        <v>Robusta</v>
      </c>
      <c r="O215" t="str">
        <f t="shared" si="7"/>
        <v>Dark</v>
      </c>
      <c r="P215" s="2" t="str">
        <f>_xlfn.XLOOKUP($C215,customers!$A$2:$A$1001,customers!$I$2:$I$1001,,0)</f>
        <v>No</v>
      </c>
    </row>
    <row r="216" spans="1:16" x14ac:dyDescent="0.3">
      <c r="A216" s="2" t="s">
        <v>1694</v>
      </c>
      <c r="B216" s="4">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3">
        <f>INDEX(products!$A$1:$G$49,MATCH(orders!$D216,products!$A$1:$A$49,0),MATCH(orders!L$1,products!$A$1:$G$1,0))</f>
        <v>15.85</v>
      </c>
      <c r="M216" s="3">
        <f t="shared" si="6"/>
        <v>31.7</v>
      </c>
      <c r="N216" t="str" cm="1">
        <f t="array" ref="N216">_xlfn.IFS(I216="Rob","Robusta",I216="Exc","Excelsa",I216="Ara","Arabica",I216="Lib","Liberica")</f>
        <v>Liberica</v>
      </c>
      <c r="O216" t="str">
        <f t="shared" si="7"/>
        <v>Light</v>
      </c>
      <c r="P216" s="2" t="str">
        <f>_xlfn.XLOOKUP($C216,customers!$A$2:$A$1001,customers!$I$2:$I$1001,,0)</f>
        <v>No</v>
      </c>
    </row>
    <row r="217" spans="1:16" x14ac:dyDescent="0.3">
      <c r="A217" s="2" t="s">
        <v>1701</v>
      </c>
      <c r="B217" s="4">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3">
        <f>INDEX(products!$A$1:$G$49,MATCH(orders!$D217,products!$A$1:$A$49,0),MATCH(orders!L$1,products!$A$1:$G$1,0))</f>
        <v>3.8849999999999998</v>
      </c>
      <c r="M217" s="3">
        <f t="shared" si="6"/>
        <v>23.31</v>
      </c>
      <c r="N217" t="str" cm="1">
        <f t="array" ref="N217">_xlfn.IFS(I217="Rob","Robusta",I217="Exc","Excelsa",I217="Ara","Arabica",I217="Lib","Liberica")</f>
        <v>Liberica</v>
      </c>
      <c r="O217" t="str">
        <f t="shared" si="7"/>
        <v>Dark</v>
      </c>
      <c r="P217" s="2" t="str">
        <f>_xlfn.XLOOKUP($C217,customers!$A$2:$A$1001,customers!$I$2:$I$1001,,0)</f>
        <v>No</v>
      </c>
    </row>
    <row r="218" spans="1:16" x14ac:dyDescent="0.3">
      <c r="A218" s="2" t="s">
        <v>1707</v>
      </c>
      <c r="B218" s="4">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3">
        <f>INDEX(products!$A$1:$G$49,MATCH(orders!$D218,products!$A$1:$A$49,0),MATCH(orders!L$1,products!$A$1:$G$1,0))</f>
        <v>14.55</v>
      </c>
      <c r="M218" s="3">
        <f t="shared" si="6"/>
        <v>58.2</v>
      </c>
      <c r="N218" t="str" cm="1">
        <f t="array" ref="N218">_xlfn.IFS(I218="Rob","Robusta",I218="Exc","Excelsa",I218="Ara","Arabica",I218="Lib","Liberica")</f>
        <v>Liberica</v>
      </c>
      <c r="O218" t="str">
        <f t="shared" si="7"/>
        <v>Medium</v>
      </c>
      <c r="P218" s="2" t="str">
        <f>_xlfn.XLOOKUP($C218,customers!$A$2:$A$1001,customers!$I$2:$I$1001,,0)</f>
        <v>Yes</v>
      </c>
    </row>
    <row r="219" spans="1:16" x14ac:dyDescent="0.3">
      <c r="A219" s="2" t="s">
        <v>1713</v>
      </c>
      <c r="B219" s="4">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3">
        <f>INDEX(products!$A$1:$G$49,MATCH(orders!$D219,products!$A$1:$A$49,0),MATCH(orders!L$1,products!$A$1:$G$1,0))</f>
        <v>8.91</v>
      </c>
      <c r="M219" s="3">
        <f t="shared" si="6"/>
        <v>35.64</v>
      </c>
      <c r="N219" t="str" cm="1">
        <f t="array" ref="N219">_xlfn.IFS(I219="Rob","Robusta",I219="Exc","Excelsa",I219="Ara","Arabica",I219="Lib","Liberica")</f>
        <v>Excelsa</v>
      </c>
      <c r="O219" t="str">
        <f t="shared" si="7"/>
        <v>Light</v>
      </c>
      <c r="P219" s="2" t="str">
        <f>_xlfn.XLOOKUP($C219,customers!$A$2:$A$1001,customers!$I$2:$I$1001,,0)</f>
        <v>No</v>
      </c>
    </row>
    <row r="220" spans="1:16" x14ac:dyDescent="0.3">
      <c r="A220" s="2" t="s">
        <v>1719</v>
      </c>
      <c r="B220" s="4">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3">
        <f>INDEX(products!$A$1:$G$49,MATCH(orders!$D220,products!$A$1:$A$49,0),MATCH(orders!L$1,products!$A$1:$G$1,0))</f>
        <v>11.25</v>
      </c>
      <c r="M220" s="3">
        <f t="shared" si="6"/>
        <v>56.25</v>
      </c>
      <c r="N220" t="str" cm="1">
        <f t="array" ref="N220">_xlfn.IFS(I220="Rob","Robusta",I220="Exc","Excelsa",I220="Ara","Arabica",I220="Lib","Liberica")</f>
        <v>Arabica</v>
      </c>
      <c r="O220" t="str">
        <f t="shared" si="7"/>
        <v>Medium</v>
      </c>
      <c r="P220" s="2" t="str">
        <f>_xlfn.XLOOKUP($C220,customers!$A$2:$A$1001,customers!$I$2:$I$1001,,0)</f>
        <v>Yes</v>
      </c>
    </row>
    <row r="221" spans="1:16" x14ac:dyDescent="0.3">
      <c r="A221" s="2" t="s">
        <v>1725</v>
      </c>
      <c r="B221" s="4">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3">
        <f>INDEX(products!$A$1:$G$49,MATCH(orders!$D221,products!$A$1:$A$49,0),MATCH(orders!L$1,products!$A$1:$G$1,0))</f>
        <v>3.5849999999999995</v>
      </c>
      <c r="M221" s="3">
        <f t="shared" si="6"/>
        <v>10.754999999999999</v>
      </c>
      <c r="N221" t="str" cm="1">
        <f t="array" ref="N221">_xlfn.IFS(I221="Rob","Robusta",I221="Exc","Excelsa",I221="Ara","Arabica",I221="Lib","Liberica")</f>
        <v>Robusta</v>
      </c>
      <c r="O221" t="str">
        <f t="shared" si="7"/>
        <v>Light</v>
      </c>
      <c r="P221" s="2" t="str">
        <f>_xlfn.XLOOKUP($C221,customers!$A$2:$A$1001,customers!$I$2:$I$1001,,0)</f>
        <v>No</v>
      </c>
    </row>
    <row r="222" spans="1:16" x14ac:dyDescent="0.3">
      <c r="A222" s="2" t="s">
        <v>1725</v>
      </c>
      <c r="B222" s="4">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3">
        <f>INDEX(products!$A$1:$G$49,MATCH(orders!$D222,products!$A$1:$A$49,0),MATCH(orders!L$1,products!$A$1:$G$1,0))</f>
        <v>2.9849999999999999</v>
      </c>
      <c r="M222" s="3">
        <f t="shared" si="6"/>
        <v>14.924999999999999</v>
      </c>
      <c r="N222" t="str" cm="1">
        <f t="array" ref="N222">_xlfn.IFS(I222="Rob","Robusta",I222="Exc","Excelsa",I222="Ara","Arabica",I222="Lib","Liberica")</f>
        <v>Robusta</v>
      </c>
      <c r="O222" t="str">
        <f t="shared" si="7"/>
        <v>Medium</v>
      </c>
      <c r="P222" s="2" t="str">
        <f>_xlfn.XLOOKUP($C222,customers!$A$2:$A$1001,customers!$I$2:$I$1001,,0)</f>
        <v>No</v>
      </c>
    </row>
    <row r="223" spans="1:16" x14ac:dyDescent="0.3">
      <c r="A223" s="2" t="s">
        <v>1736</v>
      </c>
      <c r="B223" s="4">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3">
        <f>INDEX(products!$A$1:$G$49,MATCH(orders!$D223,products!$A$1:$A$49,0),MATCH(orders!L$1,products!$A$1:$G$1,0))</f>
        <v>12.95</v>
      </c>
      <c r="M223" s="3">
        <f t="shared" si="6"/>
        <v>77.699999999999989</v>
      </c>
      <c r="N223" t="str" cm="1">
        <f t="array" ref="N223">_xlfn.IFS(I223="Rob","Robusta",I223="Exc","Excelsa",I223="Ara","Arabica",I223="Lib","Liberica")</f>
        <v>Arabica</v>
      </c>
      <c r="O223" t="str">
        <f t="shared" si="7"/>
        <v>Light</v>
      </c>
      <c r="P223" s="2" t="str">
        <f>_xlfn.XLOOKUP($C223,customers!$A$2:$A$1001,customers!$I$2:$I$1001,,0)</f>
        <v>Yes</v>
      </c>
    </row>
    <row r="224" spans="1:16" x14ac:dyDescent="0.3">
      <c r="A224" s="2" t="s">
        <v>1742</v>
      </c>
      <c r="B224" s="4">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3">
        <f>INDEX(products!$A$1:$G$49,MATCH(orders!$D224,products!$A$1:$A$49,0),MATCH(orders!L$1,products!$A$1:$G$1,0))</f>
        <v>7.77</v>
      </c>
      <c r="M224" s="3">
        <f t="shared" si="6"/>
        <v>23.31</v>
      </c>
      <c r="N224" t="str" cm="1">
        <f t="array" ref="N224">_xlfn.IFS(I224="Rob","Robusta",I224="Exc","Excelsa",I224="Ara","Arabica",I224="Lib","Liberica")</f>
        <v>Liberica</v>
      </c>
      <c r="O224" t="str">
        <f t="shared" si="7"/>
        <v>Dark</v>
      </c>
      <c r="P224" s="2" t="str">
        <f>_xlfn.XLOOKUP($C224,customers!$A$2:$A$1001,customers!$I$2:$I$1001,,0)</f>
        <v>No</v>
      </c>
    </row>
    <row r="225" spans="1:16" x14ac:dyDescent="0.3">
      <c r="A225" s="2" t="s">
        <v>1748</v>
      </c>
      <c r="B225" s="4">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3">
        <f>INDEX(products!$A$1:$G$49,MATCH(orders!$D225,products!$A$1:$A$49,0),MATCH(orders!L$1,products!$A$1:$G$1,0))</f>
        <v>14.85</v>
      </c>
      <c r="M225" s="3">
        <f t="shared" si="6"/>
        <v>59.4</v>
      </c>
      <c r="N225" t="str" cm="1">
        <f t="array" ref="N225">_xlfn.IFS(I225="Rob","Robusta",I225="Exc","Excelsa",I225="Ara","Arabica",I225="Lib","Liberica")</f>
        <v>Excelsa</v>
      </c>
      <c r="O225" t="str">
        <f t="shared" si="7"/>
        <v>Light</v>
      </c>
      <c r="P225" s="2" t="str">
        <f>_xlfn.XLOOKUP($C225,customers!$A$2:$A$1001,customers!$I$2:$I$1001,,0)</f>
        <v>Yes</v>
      </c>
    </row>
    <row r="226" spans="1:16" x14ac:dyDescent="0.3">
      <c r="A226" s="2" t="s">
        <v>1753</v>
      </c>
      <c r="B226" s="4">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3">
        <f>INDEX(products!$A$1:$G$49,MATCH(orders!$D226,products!$A$1:$A$49,0),MATCH(orders!L$1,products!$A$1:$G$1,0))</f>
        <v>29.784999999999997</v>
      </c>
      <c r="M226" s="3">
        <f t="shared" si="6"/>
        <v>119.13999999999999</v>
      </c>
      <c r="N226" t="str" cm="1">
        <f t="array" ref="N226">_xlfn.IFS(I226="Rob","Robusta",I226="Exc","Excelsa",I226="Ara","Arabica",I226="Lib","Liberica")</f>
        <v>Liberica</v>
      </c>
      <c r="O226" t="str">
        <f t="shared" si="7"/>
        <v>Dark</v>
      </c>
      <c r="P226" s="2" t="str">
        <f>_xlfn.XLOOKUP($C226,customers!$A$2:$A$1001,customers!$I$2:$I$1001,,0)</f>
        <v>Yes</v>
      </c>
    </row>
    <row r="227" spans="1:16" x14ac:dyDescent="0.3">
      <c r="A227" s="2" t="s">
        <v>1759</v>
      </c>
      <c r="B227" s="4">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3">
        <f>INDEX(products!$A$1:$G$49,MATCH(orders!$D227,products!$A$1:$A$49,0),MATCH(orders!L$1,products!$A$1:$G$1,0))</f>
        <v>3.5849999999999995</v>
      </c>
      <c r="M227" s="3">
        <f t="shared" si="6"/>
        <v>14.339999999999998</v>
      </c>
      <c r="N227" t="str" cm="1">
        <f t="array" ref="N227">_xlfn.IFS(I227="Rob","Robusta",I227="Exc","Excelsa",I227="Ara","Arabica",I227="Lib","Liberica")</f>
        <v>Robusta</v>
      </c>
      <c r="O227" t="str">
        <f t="shared" si="7"/>
        <v>Light</v>
      </c>
      <c r="P227" s="2" t="str">
        <f>_xlfn.XLOOKUP($C227,customers!$A$2:$A$1001,customers!$I$2:$I$1001,,0)</f>
        <v>No</v>
      </c>
    </row>
    <row r="228" spans="1:16" x14ac:dyDescent="0.3">
      <c r="A228" s="2" t="s">
        <v>1765</v>
      </c>
      <c r="B228" s="4">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3">
        <f>INDEX(products!$A$1:$G$49,MATCH(orders!$D228,products!$A$1:$A$49,0),MATCH(orders!L$1,products!$A$1:$G$1,0))</f>
        <v>25.874999999999996</v>
      </c>
      <c r="M228" s="3">
        <f t="shared" si="6"/>
        <v>129.37499999999997</v>
      </c>
      <c r="N228" t="str" cm="1">
        <f t="array" ref="N228">_xlfn.IFS(I228="Rob","Robusta",I228="Exc","Excelsa",I228="Ara","Arabica",I228="Lib","Liberica")</f>
        <v>Arabica</v>
      </c>
      <c r="O228" t="str">
        <f t="shared" si="7"/>
        <v>Medium</v>
      </c>
      <c r="P228" s="2" t="str">
        <f>_xlfn.XLOOKUP($C228,customers!$A$2:$A$1001,customers!$I$2:$I$1001,,0)</f>
        <v>No</v>
      </c>
    </row>
    <row r="229" spans="1:16" x14ac:dyDescent="0.3">
      <c r="A229" s="2" t="s">
        <v>1771</v>
      </c>
      <c r="B229" s="4">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3">
        <f>INDEX(products!$A$1:$G$49,MATCH(orders!$D229,products!$A$1:$A$49,0),MATCH(orders!L$1,products!$A$1:$G$1,0))</f>
        <v>2.6849999999999996</v>
      </c>
      <c r="M229" s="3">
        <f t="shared" si="6"/>
        <v>16.11</v>
      </c>
      <c r="N229" t="str" cm="1">
        <f t="array" ref="N229">_xlfn.IFS(I229="Rob","Robusta",I229="Exc","Excelsa",I229="Ara","Arabica",I229="Lib","Liberica")</f>
        <v>Robusta</v>
      </c>
      <c r="O229" t="str">
        <f t="shared" si="7"/>
        <v>Dark</v>
      </c>
      <c r="P229" s="2" t="str">
        <f>_xlfn.XLOOKUP($C229,customers!$A$2:$A$1001,customers!$I$2:$I$1001,,0)</f>
        <v>Yes</v>
      </c>
    </row>
    <row r="230" spans="1:16" x14ac:dyDescent="0.3">
      <c r="A230" s="2" t="s">
        <v>1777</v>
      </c>
      <c r="B230" s="4">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3">
        <f>INDEX(products!$A$1:$G$49,MATCH(orders!$D230,products!$A$1:$A$49,0),MATCH(orders!L$1,products!$A$1:$G$1,0))</f>
        <v>3.5849999999999995</v>
      </c>
      <c r="M230" s="3">
        <f t="shared" si="6"/>
        <v>17.924999999999997</v>
      </c>
      <c r="N230" t="str" cm="1">
        <f t="array" ref="N230">_xlfn.IFS(I230="Rob","Robusta",I230="Exc","Excelsa",I230="Ara","Arabica",I230="Lib","Liberica")</f>
        <v>Robusta</v>
      </c>
      <c r="O230" t="str">
        <f t="shared" si="7"/>
        <v>Light</v>
      </c>
      <c r="P230" s="2" t="str">
        <f>_xlfn.XLOOKUP($C230,customers!$A$2:$A$1001,customers!$I$2:$I$1001,,0)</f>
        <v>No</v>
      </c>
    </row>
    <row r="231" spans="1:16" x14ac:dyDescent="0.3">
      <c r="A231" s="2" t="s">
        <v>1783</v>
      </c>
      <c r="B231" s="4">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3">
        <f>INDEX(products!$A$1:$G$49,MATCH(orders!$D231,products!$A$1:$A$49,0),MATCH(orders!L$1,products!$A$1:$G$1,0))</f>
        <v>4.3650000000000002</v>
      </c>
      <c r="M231" s="3">
        <f t="shared" si="6"/>
        <v>8.73</v>
      </c>
      <c r="N231" t="str" cm="1">
        <f t="array" ref="N231">_xlfn.IFS(I231="Rob","Robusta",I231="Exc","Excelsa",I231="Ara","Arabica",I231="Lib","Liberica")</f>
        <v>Liberica</v>
      </c>
      <c r="O231" t="str">
        <f t="shared" si="7"/>
        <v>Medium</v>
      </c>
      <c r="P231" s="2" t="str">
        <f>_xlfn.XLOOKUP($C231,customers!$A$2:$A$1001,customers!$I$2:$I$1001,,0)</f>
        <v>No</v>
      </c>
    </row>
    <row r="232" spans="1:16" x14ac:dyDescent="0.3">
      <c r="A232" s="2" t="s">
        <v>1789</v>
      </c>
      <c r="B232" s="4">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3">
        <f>INDEX(products!$A$1:$G$49,MATCH(orders!$D232,products!$A$1:$A$49,0),MATCH(orders!L$1,products!$A$1:$G$1,0))</f>
        <v>25.874999999999996</v>
      </c>
      <c r="M232" s="3">
        <f t="shared" si="6"/>
        <v>51.749999999999993</v>
      </c>
      <c r="N232" t="str" cm="1">
        <f t="array" ref="N232">_xlfn.IFS(I232="Rob","Robusta",I232="Exc","Excelsa",I232="Ara","Arabica",I232="Lib","Liberica")</f>
        <v>Arabica</v>
      </c>
      <c r="O232" t="str">
        <f t="shared" si="7"/>
        <v>Medium</v>
      </c>
      <c r="P232" s="2" t="str">
        <f>_xlfn.XLOOKUP($C232,customers!$A$2:$A$1001,customers!$I$2:$I$1001,,0)</f>
        <v>No</v>
      </c>
    </row>
    <row r="233" spans="1:16" x14ac:dyDescent="0.3">
      <c r="A233" s="2" t="s">
        <v>1795</v>
      </c>
      <c r="B233" s="4">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3">
        <f>INDEX(products!$A$1:$G$49,MATCH(orders!$D233,products!$A$1:$A$49,0),MATCH(orders!L$1,products!$A$1:$G$1,0))</f>
        <v>4.3650000000000002</v>
      </c>
      <c r="M233" s="3">
        <f t="shared" si="6"/>
        <v>8.73</v>
      </c>
      <c r="N233" t="str" cm="1">
        <f t="array" ref="N233">_xlfn.IFS(I233="Rob","Robusta",I233="Exc","Excelsa",I233="Ara","Arabica",I233="Lib","Liberica")</f>
        <v>Liberica</v>
      </c>
      <c r="O233" t="str">
        <f t="shared" si="7"/>
        <v>Medium</v>
      </c>
      <c r="P233" s="2" t="str">
        <f>_xlfn.XLOOKUP($C233,customers!$A$2:$A$1001,customers!$I$2:$I$1001,,0)</f>
        <v>Yes</v>
      </c>
    </row>
    <row r="234" spans="1:16" x14ac:dyDescent="0.3">
      <c r="A234" s="2" t="s">
        <v>1800</v>
      </c>
      <c r="B234" s="4">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3">
        <f>INDEX(products!$A$1:$G$49,MATCH(orders!$D234,products!$A$1:$A$49,0),MATCH(orders!L$1,products!$A$1:$G$1,0))</f>
        <v>4.7549999999999999</v>
      </c>
      <c r="M234" s="3">
        <f t="shared" si="6"/>
        <v>23.774999999999999</v>
      </c>
      <c r="N234" t="str" cm="1">
        <f t="array" ref="N234">_xlfn.IFS(I234="Rob","Robusta",I234="Exc","Excelsa",I234="Ara","Arabica",I234="Lib","Liberica")</f>
        <v>Liberica</v>
      </c>
      <c r="O234" t="str">
        <f t="shared" si="7"/>
        <v>Light</v>
      </c>
      <c r="P234" s="2" t="str">
        <f>_xlfn.XLOOKUP($C234,customers!$A$2:$A$1001,customers!$I$2:$I$1001,,0)</f>
        <v>No</v>
      </c>
    </row>
    <row r="235" spans="1:16" x14ac:dyDescent="0.3">
      <c r="A235" s="2" t="s">
        <v>1806</v>
      </c>
      <c r="B235" s="4">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3">
        <f>INDEX(products!$A$1:$G$49,MATCH(orders!$D235,products!$A$1:$A$49,0),MATCH(orders!L$1,products!$A$1:$G$1,0))</f>
        <v>4.125</v>
      </c>
      <c r="M235" s="3">
        <f t="shared" si="6"/>
        <v>20.625</v>
      </c>
      <c r="N235" t="str" cm="1">
        <f t="array" ref="N235">_xlfn.IFS(I235="Rob","Robusta",I235="Exc","Excelsa",I235="Ara","Arabica",I235="Lib","Liberica")</f>
        <v>Excelsa</v>
      </c>
      <c r="O235" t="str">
        <f t="shared" si="7"/>
        <v>Medium</v>
      </c>
      <c r="P235" s="2" t="str">
        <f>_xlfn.XLOOKUP($C235,customers!$A$2:$A$1001,customers!$I$2:$I$1001,,0)</f>
        <v>No</v>
      </c>
    </row>
    <row r="236" spans="1:16" x14ac:dyDescent="0.3">
      <c r="A236" s="2" t="s">
        <v>1812</v>
      </c>
      <c r="B236" s="4">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3">
        <f>INDEX(products!$A$1:$G$49,MATCH(orders!$D236,products!$A$1:$A$49,0),MATCH(orders!L$1,products!$A$1:$G$1,0))</f>
        <v>36.454999999999998</v>
      </c>
      <c r="M236" s="3">
        <f t="shared" si="6"/>
        <v>36.454999999999998</v>
      </c>
      <c r="N236" t="str" cm="1">
        <f t="array" ref="N236">_xlfn.IFS(I236="Rob","Robusta",I236="Exc","Excelsa",I236="Ara","Arabica",I236="Lib","Liberica")</f>
        <v>Liberica</v>
      </c>
      <c r="O236" t="str">
        <f t="shared" si="7"/>
        <v>Light</v>
      </c>
      <c r="P236" s="2" t="str">
        <f>_xlfn.XLOOKUP($C236,customers!$A$2:$A$1001,customers!$I$2:$I$1001,,0)</f>
        <v>No</v>
      </c>
    </row>
    <row r="237" spans="1:16" x14ac:dyDescent="0.3">
      <c r="A237" s="2" t="s">
        <v>1818</v>
      </c>
      <c r="B237" s="4">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3">
        <f>INDEX(products!$A$1:$G$49,MATCH(orders!$D237,products!$A$1:$A$49,0),MATCH(orders!L$1,products!$A$1:$G$1,0))</f>
        <v>36.454999999999998</v>
      </c>
      <c r="M237" s="3">
        <f t="shared" si="6"/>
        <v>182.27499999999998</v>
      </c>
      <c r="N237" t="str" cm="1">
        <f t="array" ref="N237">_xlfn.IFS(I237="Rob","Robusta",I237="Exc","Excelsa",I237="Ara","Arabica",I237="Lib","Liberica")</f>
        <v>Liberica</v>
      </c>
      <c r="O237" t="str">
        <f t="shared" si="7"/>
        <v>Light</v>
      </c>
      <c r="P237" s="2" t="str">
        <f>_xlfn.XLOOKUP($C237,customers!$A$2:$A$1001,customers!$I$2:$I$1001,,0)</f>
        <v>No</v>
      </c>
    </row>
    <row r="238" spans="1:16" x14ac:dyDescent="0.3">
      <c r="A238" s="2" t="s">
        <v>1822</v>
      </c>
      <c r="B238" s="4">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3">
        <f>INDEX(products!$A$1:$G$49,MATCH(orders!$D238,products!$A$1:$A$49,0),MATCH(orders!L$1,products!$A$1:$G$1,0))</f>
        <v>29.784999999999997</v>
      </c>
      <c r="M238" s="3">
        <f t="shared" si="6"/>
        <v>89.35499999999999</v>
      </c>
      <c r="N238" t="str" cm="1">
        <f t="array" ref="N238">_xlfn.IFS(I238="Rob","Robusta",I238="Exc","Excelsa",I238="Ara","Arabica",I238="Lib","Liberica")</f>
        <v>Liberica</v>
      </c>
      <c r="O238" t="str">
        <f t="shared" si="7"/>
        <v>Dark</v>
      </c>
      <c r="P238" s="2" t="str">
        <f>_xlfn.XLOOKUP($C238,customers!$A$2:$A$1001,customers!$I$2:$I$1001,,0)</f>
        <v>No</v>
      </c>
    </row>
    <row r="239" spans="1:16" x14ac:dyDescent="0.3">
      <c r="A239" s="2" t="s">
        <v>1828</v>
      </c>
      <c r="B239" s="4">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3">
        <f>INDEX(products!$A$1:$G$49,MATCH(orders!$D239,products!$A$1:$A$49,0),MATCH(orders!L$1,products!$A$1:$G$1,0))</f>
        <v>3.5849999999999995</v>
      </c>
      <c r="M239" s="3">
        <f t="shared" si="6"/>
        <v>3.5849999999999995</v>
      </c>
      <c r="N239" t="str" cm="1">
        <f t="array" ref="N239">_xlfn.IFS(I239="Rob","Robusta",I239="Exc","Excelsa",I239="Ara","Arabica",I239="Lib","Liberica")</f>
        <v>Robusta</v>
      </c>
      <c r="O239" t="str">
        <f t="shared" si="7"/>
        <v>Light</v>
      </c>
      <c r="P239" s="2" t="str">
        <f>_xlfn.XLOOKUP($C239,customers!$A$2:$A$1001,customers!$I$2:$I$1001,,0)</f>
        <v>Yes</v>
      </c>
    </row>
    <row r="240" spans="1:16" x14ac:dyDescent="0.3">
      <c r="A240" s="2" t="s">
        <v>1833</v>
      </c>
      <c r="B240" s="4">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3">
        <f>INDEX(products!$A$1:$G$49,MATCH(orders!$D240,products!$A$1:$A$49,0),MATCH(orders!L$1,products!$A$1:$G$1,0))</f>
        <v>22.884999999999998</v>
      </c>
      <c r="M240" s="3">
        <f t="shared" si="6"/>
        <v>45.769999999999996</v>
      </c>
      <c r="N240" t="str" cm="1">
        <f t="array" ref="N240">_xlfn.IFS(I240="Rob","Robusta",I240="Exc","Excelsa",I240="Ara","Arabica",I240="Lib","Liberica")</f>
        <v>Robusta</v>
      </c>
      <c r="O240" t="str">
        <f t="shared" si="7"/>
        <v>Medium</v>
      </c>
      <c r="P240" s="2" t="str">
        <f>_xlfn.XLOOKUP($C240,customers!$A$2:$A$1001,customers!$I$2:$I$1001,,0)</f>
        <v>Yes</v>
      </c>
    </row>
    <row r="241" spans="1:16" x14ac:dyDescent="0.3">
      <c r="A241" s="2" t="s">
        <v>1839</v>
      </c>
      <c r="B241" s="4">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3">
        <f>INDEX(products!$A$1:$G$49,MATCH(orders!$D241,products!$A$1:$A$49,0),MATCH(orders!L$1,products!$A$1:$G$1,0))</f>
        <v>14.85</v>
      </c>
      <c r="M241" s="3">
        <f t="shared" si="6"/>
        <v>59.4</v>
      </c>
      <c r="N241" t="str" cm="1">
        <f t="array" ref="N241">_xlfn.IFS(I241="Rob","Robusta",I241="Exc","Excelsa",I241="Ara","Arabica",I241="Lib","Liberica")</f>
        <v>Excelsa</v>
      </c>
      <c r="O241" t="str">
        <f t="shared" si="7"/>
        <v>Light</v>
      </c>
      <c r="P241" s="2" t="str">
        <f>_xlfn.XLOOKUP($C241,customers!$A$2:$A$1001,customers!$I$2:$I$1001,,0)</f>
        <v>No</v>
      </c>
    </row>
    <row r="242" spans="1:16" x14ac:dyDescent="0.3">
      <c r="A242" s="2" t="s">
        <v>1845</v>
      </c>
      <c r="B242" s="4">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3">
        <f>INDEX(products!$A$1:$G$49,MATCH(orders!$D242,products!$A$1:$A$49,0),MATCH(orders!L$1,products!$A$1:$G$1,0))</f>
        <v>25.874999999999996</v>
      </c>
      <c r="M242" s="3">
        <f t="shared" si="6"/>
        <v>155.24999999999997</v>
      </c>
      <c r="N242" t="str" cm="1">
        <f t="array" ref="N242">_xlfn.IFS(I242="Rob","Robusta",I242="Exc","Excelsa",I242="Ara","Arabica",I242="Lib","Liberica")</f>
        <v>Arabica</v>
      </c>
      <c r="O242" t="str">
        <f t="shared" si="7"/>
        <v>Medium</v>
      </c>
      <c r="P242" s="2" t="str">
        <f>_xlfn.XLOOKUP($C242,customers!$A$2:$A$1001,customers!$I$2:$I$1001,,0)</f>
        <v>Yes</v>
      </c>
    </row>
    <row r="243" spans="1:16" x14ac:dyDescent="0.3">
      <c r="A243" s="2" t="s">
        <v>1849</v>
      </c>
      <c r="B243" s="4">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3">
        <f>INDEX(products!$A$1:$G$49,MATCH(orders!$D243,products!$A$1:$A$49,0),MATCH(orders!L$1,products!$A$1:$G$1,0))</f>
        <v>22.884999999999998</v>
      </c>
      <c r="M243" s="3">
        <f t="shared" si="6"/>
        <v>45.769999999999996</v>
      </c>
      <c r="N243" t="str" cm="1">
        <f t="array" ref="N243">_xlfn.IFS(I243="Rob","Robusta",I243="Exc","Excelsa",I243="Ara","Arabica",I243="Lib","Liberica")</f>
        <v>Robusta</v>
      </c>
      <c r="O243" t="str">
        <f t="shared" si="7"/>
        <v>Medium</v>
      </c>
      <c r="P243" s="2" t="str">
        <f>_xlfn.XLOOKUP($C243,customers!$A$2:$A$1001,customers!$I$2:$I$1001,,0)</f>
        <v>No</v>
      </c>
    </row>
    <row r="244" spans="1:16" x14ac:dyDescent="0.3">
      <c r="A244" s="2" t="s">
        <v>1854</v>
      </c>
      <c r="B244" s="4">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3">
        <f>INDEX(products!$A$1:$G$49,MATCH(orders!$D244,products!$A$1:$A$49,0),MATCH(orders!L$1,products!$A$1:$G$1,0))</f>
        <v>12.15</v>
      </c>
      <c r="M244" s="3">
        <f t="shared" si="6"/>
        <v>36.450000000000003</v>
      </c>
      <c r="N244" t="str" cm="1">
        <f t="array" ref="N244">_xlfn.IFS(I244="Rob","Robusta",I244="Exc","Excelsa",I244="Ara","Arabica",I244="Lib","Liberica")</f>
        <v>Excelsa</v>
      </c>
      <c r="O244" t="str">
        <f t="shared" si="7"/>
        <v>Dark</v>
      </c>
      <c r="P244" s="2" t="str">
        <f>_xlfn.XLOOKUP($C244,customers!$A$2:$A$1001,customers!$I$2:$I$1001,,0)</f>
        <v>Yes</v>
      </c>
    </row>
    <row r="245" spans="1:16" x14ac:dyDescent="0.3">
      <c r="A245" s="2" t="s">
        <v>1860</v>
      </c>
      <c r="B245" s="4">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3">
        <f>INDEX(products!$A$1:$G$49,MATCH(orders!$D245,products!$A$1:$A$49,0),MATCH(orders!L$1,products!$A$1:$G$1,0))</f>
        <v>7.29</v>
      </c>
      <c r="M245" s="3">
        <f t="shared" si="6"/>
        <v>29.16</v>
      </c>
      <c r="N245" t="str" cm="1">
        <f t="array" ref="N245">_xlfn.IFS(I245="Rob","Robusta",I245="Exc","Excelsa",I245="Ara","Arabica",I245="Lib","Liberica")</f>
        <v>Excelsa</v>
      </c>
      <c r="O245" t="str">
        <f t="shared" si="7"/>
        <v>Dark</v>
      </c>
      <c r="P245" s="2" t="str">
        <f>_xlfn.XLOOKUP($C245,customers!$A$2:$A$1001,customers!$I$2:$I$1001,,0)</f>
        <v>Yes</v>
      </c>
    </row>
    <row r="246" spans="1:16" x14ac:dyDescent="0.3">
      <c r="A246" s="2" t="s">
        <v>1866</v>
      </c>
      <c r="B246" s="4">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3">
        <f>INDEX(products!$A$1:$G$49,MATCH(orders!$D246,products!$A$1:$A$49,0),MATCH(orders!L$1,products!$A$1:$G$1,0))</f>
        <v>33.464999999999996</v>
      </c>
      <c r="M246" s="3">
        <f t="shared" si="6"/>
        <v>133.85999999999999</v>
      </c>
      <c r="N246" t="str" cm="1">
        <f t="array" ref="N246">_xlfn.IFS(I246="Rob","Robusta",I246="Exc","Excelsa",I246="Ara","Arabica",I246="Lib","Liberica")</f>
        <v>Liberica</v>
      </c>
      <c r="O246" t="str">
        <f t="shared" si="7"/>
        <v>Medium</v>
      </c>
      <c r="P246" s="2" t="str">
        <f>_xlfn.XLOOKUP($C246,customers!$A$2:$A$1001,customers!$I$2:$I$1001,,0)</f>
        <v>No</v>
      </c>
    </row>
    <row r="247" spans="1:16" x14ac:dyDescent="0.3">
      <c r="A247" s="2" t="s">
        <v>1872</v>
      </c>
      <c r="B247" s="4">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3">
        <f>INDEX(products!$A$1:$G$49,MATCH(orders!$D247,products!$A$1:$A$49,0),MATCH(orders!L$1,products!$A$1:$G$1,0))</f>
        <v>4.7549999999999999</v>
      </c>
      <c r="M247" s="3">
        <f t="shared" si="6"/>
        <v>23.774999999999999</v>
      </c>
      <c r="N247" t="str" cm="1">
        <f t="array" ref="N247">_xlfn.IFS(I247="Rob","Robusta",I247="Exc","Excelsa",I247="Ara","Arabica",I247="Lib","Liberica")</f>
        <v>Liberica</v>
      </c>
      <c r="O247" t="str">
        <f t="shared" si="7"/>
        <v>Light</v>
      </c>
      <c r="P247" s="2" t="str">
        <f>_xlfn.XLOOKUP($C247,customers!$A$2:$A$1001,customers!$I$2:$I$1001,,0)</f>
        <v>Yes</v>
      </c>
    </row>
    <row r="248" spans="1:16" x14ac:dyDescent="0.3">
      <c r="A248" s="2" t="s">
        <v>1878</v>
      </c>
      <c r="B248" s="4">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3">
        <f>INDEX(products!$A$1:$G$49,MATCH(orders!$D248,products!$A$1:$A$49,0),MATCH(orders!L$1,products!$A$1:$G$1,0))</f>
        <v>12.95</v>
      </c>
      <c r="M248" s="3">
        <f t="shared" si="6"/>
        <v>38.849999999999994</v>
      </c>
      <c r="N248" t="str" cm="1">
        <f t="array" ref="N248">_xlfn.IFS(I248="Rob","Robusta",I248="Exc","Excelsa",I248="Ara","Arabica",I248="Lib","Liberica")</f>
        <v>Liberica</v>
      </c>
      <c r="O248" t="str">
        <f t="shared" si="7"/>
        <v>Dark</v>
      </c>
      <c r="P248" s="2" t="str">
        <f>_xlfn.XLOOKUP($C248,customers!$A$2:$A$1001,customers!$I$2:$I$1001,,0)</f>
        <v>No</v>
      </c>
    </row>
    <row r="249" spans="1:16" x14ac:dyDescent="0.3">
      <c r="A249" s="2" t="s">
        <v>1884</v>
      </c>
      <c r="B249" s="4">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3">
        <f>INDEX(products!$A$1:$G$49,MATCH(orders!$D249,products!$A$1:$A$49,0),MATCH(orders!L$1,products!$A$1:$G$1,0))</f>
        <v>3.5849999999999995</v>
      </c>
      <c r="M249" s="3">
        <f t="shared" si="6"/>
        <v>21.509999999999998</v>
      </c>
      <c r="N249" t="str" cm="1">
        <f t="array" ref="N249">_xlfn.IFS(I249="Rob","Robusta",I249="Exc","Excelsa",I249="Ara","Arabica",I249="Lib","Liberica")</f>
        <v>Robusta</v>
      </c>
      <c r="O249" t="str">
        <f t="shared" si="7"/>
        <v>Light</v>
      </c>
      <c r="P249" s="2" t="str">
        <f>_xlfn.XLOOKUP($C249,customers!$A$2:$A$1001,customers!$I$2:$I$1001,,0)</f>
        <v>Yes</v>
      </c>
    </row>
    <row r="250" spans="1:16" x14ac:dyDescent="0.3">
      <c r="A250" s="2" t="s">
        <v>1889</v>
      </c>
      <c r="B250" s="4">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3">
        <f>INDEX(products!$A$1:$G$49,MATCH(orders!$D250,products!$A$1:$A$49,0),MATCH(orders!L$1,products!$A$1:$G$1,0))</f>
        <v>9.9499999999999993</v>
      </c>
      <c r="M250" s="3">
        <f t="shared" si="6"/>
        <v>9.9499999999999993</v>
      </c>
      <c r="N250" t="str" cm="1">
        <f t="array" ref="N250">_xlfn.IFS(I250="Rob","Robusta",I250="Exc","Excelsa",I250="Ara","Arabica",I250="Lib","Liberica")</f>
        <v>Arabica</v>
      </c>
      <c r="O250" t="str">
        <f t="shared" si="7"/>
        <v>Dark</v>
      </c>
      <c r="P250" s="2" t="str">
        <f>_xlfn.XLOOKUP($C250,customers!$A$2:$A$1001,customers!$I$2:$I$1001,,0)</f>
        <v>Yes</v>
      </c>
    </row>
    <row r="251" spans="1:16" x14ac:dyDescent="0.3">
      <c r="A251" s="2" t="s">
        <v>1895</v>
      </c>
      <c r="B251" s="4">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3">
        <f>INDEX(products!$A$1:$G$49,MATCH(orders!$D251,products!$A$1:$A$49,0),MATCH(orders!L$1,products!$A$1:$G$1,0))</f>
        <v>15.85</v>
      </c>
      <c r="M251" s="3">
        <f t="shared" si="6"/>
        <v>15.85</v>
      </c>
      <c r="N251" t="str" cm="1">
        <f t="array" ref="N251">_xlfn.IFS(I251="Rob","Robusta",I251="Exc","Excelsa",I251="Ara","Arabica",I251="Lib","Liberica")</f>
        <v>Liberica</v>
      </c>
      <c r="O251" t="str">
        <f t="shared" si="7"/>
        <v>Light</v>
      </c>
      <c r="P251" s="2" t="str">
        <f>_xlfn.XLOOKUP($C251,customers!$A$2:$A$1001,customers!$I$2:$I$1001,,0)</f>
        <v>Yes</v>
      </c>
    </row>
    <row r="252" spans="1:16" x14ac:dyDescent="0.3">
      <c r="A252" s="2" t="s">
        <v>1900</v>
      </c>
      <c r="B252" s="4">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3">
        <f>INDEX(products!$A$1:$G$49,MATCH(orders!$D252,products!$A$1:$A$49,0),MATCH(orders!L$1,products!$A$1:$G$1,0))</f>
        <v>2.9849999999999999</v>
      </c>
      <c r="M252" s="3">
        <f t="shared" si="6"/>
        <v>2.9849999999999999</v>
      </c>
      <c r="N252" t="str" cm="1">
        <f t="array" ref="N252">_xlfn.IFS(I252="Rob","Robusta",I252="Exc","Excelsa",I252="Ara","Arabica",I252="Lib","Liberica")</f>
        <v>Robusta</v>
      </c>
      <c r="O252" t="str">
        <f t="shared" si="7"/>
        <v>Medium</v>
      </c>
      <c r="P252" s="2" t="str">
        <f>_xlfn.XLOOKUP($C252,customers!$A$2:$A$1001,customers!$I$2:$I$1001,,0)</f>
        <v>Yes</v>
      </c>
    </row>
    <row r="253" spans="1:16" x14ac:dyDescent="0.3">
      <c r="A253" s="2" t="s">
        <v>1906</v>
      </c>
      <c r="B253" s="4">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3">
        <f>INDEX(products!$A$1:$G$49,MATCH(orders!$D253,products!$A$1:$A$49,0),MATCH(orders!L$1,products!$A$1:$G$1,0))</f>
        <v>13.75</v>
      </c>
      <c r="M253" s="3">
        <f t="shared" si="6"/>
        <v>68.75</v>
      </c>
      <c r="N253" t="str" cm="1">
        <f t="array" ref="N253">_xlfn.IFS(I253="Rob","Robusta",I253="Exc","Excelsa",I253="Ara","Arabica",I253="Lib","Liberica")</f>
        <v>Excelsa</v>
      </c>
      <c r="O253" t="str">
        <f t="shared" si="7"/>
        <v>Medium</v>
      </c>
      <c r="P253" s="2" t="str">
        <f>_xlfn.XLOOKUP($C253,customers!$A$2:$A$1001,customers!$I$2:$I$1001,,0)</f>
        <v>Yes</v>
      </c>
    </row>
    <row r="254" spans="1:16" x14ac:dyDescent="0.3">
      <c r="A254" s="2" t="s">
        <v>1912</v>
      </c>
      <c r="B254" s="4">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3">
        <f>INDEX(products!$A$1:$G$49,MATCH(orders!$D254,products!$A$1:$A$49,0),MATCH(orders!L$1,products!$A$1:$G$1,0))</f>
        <v>9.9499999999999993</v>
      </c>
      <c r="M254" s="3">
        <f t="shared" si="6"/>
        <v>29.849999999999998</v>
      </c>
      <c r="N254" t="str" cm="1">
        <f t="array" ref="N254">_xlfn.IFS(I254="Rob","Robusta",I254="Exc","Excelsa",I254="Ara","Arabica",I254="Lib","Liberica")</f>
        <v>Arabica</v>
      </c>
      <c r="O254" t="str">
        <f t="shared" si="7"/>
        <v>Dark</v>
      </c>
      <c r="P254" s="2" t="str">
        <f>_xlfn.XLOOKUP($C254,customers!$A$2:$A$1001,customers!$I$2:$I$1001,,0)</f>
        <v>No</v>
      </c>
    </row>
    <row r="255" spans="1:16" x14ac:dyDescent="0.3">
      <c r="A255" s="2" t="s">
        <v>1917</v>
      </c>
      <c r="B255" s="4">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3">
        <f>INDEX(products!$A$1:$G$49,MATCH(orders!$D255,products!$A$1:$A$49,0),MATCH(orders!L$1,products!$A$1:$G$1,0))</f>
        <v>14.55</v>
      </c>
      <c r="M255" s="3">
        <f t="shared" si="6"/>
        <v>58.2</v>
      </c>
      <c r="N255" t="str" cm="1">
        <f t="array" ref="N255">_xlfn.IFS(I255="Rob","Robusta",I255="Exc","Excelsa",I255="Ara","Arabica",I255="Lib","Liberica")</f>
        <v>Liberica</v>
      </c>
      <c r="O255" t="str">
        <f t="shared" si="7"/>
        <v>Medium</v>
      </c>
      <c r="P255" s="2" t="str">
        <f>_xlfn.XLOOKUP($C255,customers!$A$2:$A$1001,customers!$I$2:$I$1001,,0)</f>
        <v>No</v>
      </c>
    </row>
    <row r="256" spans="1:16" x14ac:dyDescent="0.3">
      <c r="A256" s="2" t="s">
        <v>1923</v>
      </c>
      <c r="B256" s="4">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3">
        <f>INDEX(products!$A$1:$G$49,MATCH(orders!$D256,products!$A$1:$A$49,0),MATCH(orders!L$1,products!$A$1:$G$1,0))</f>
        <v>7.169999999999999</v>
      </c>
      <c r="M256" s="3">
        <f t="shared" si="6"/>
        <v>28.679999999999996</v>
      </c>
      <c r="N256" t="str" cm="1">
        <f t="array" ref="N256">_xlfn.IFS(I256="Rob","Robusta",I256="Exc","Excelsa",I256="Ara","Arabica",I256="Lib","Liberica")</f>
        <v>Robusta</v>
      </c>
      <c r="O256" t="str">
        <f t="shared" si="7"/>
        <v>Light</v>
      </c>
      <c r="P256" s="2" t="str">
        <f>_xlfn.XLOOKUP($C256,customers!$A$2:$A$1001,customers!$I$2:$I$1001,,0)</f>
        <v>No</v>
      </c>
    </row>
    <row r="257" spans="1:16" x14ac:dyDescent="0.3">
      <c r="A257" s="2" t="s">
        <v>1928</v>
      </c>
      <c r="B257" s="4">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3">
        <f>INDEX(products!$A$1:$G$49,MATCH(orders!$D257,products!$A$1:$A$49,0),MATCH(orders!L$1,products!$A$1:$G$1,0))</f>
        <v>7.169999999999999</v>
      </c>
      <c r="M257" s="3">
        <f t="shared" si="6"/>
        <v>21.509999999999998</v>
      </c>
      <c r="N257" t="str" cm="1">
        <f t="array" ref="N257">_xlfn.IFS(I257="Rob","Robusta",I257="Exc","Excelsa",I257="Ara","Arabica",I257="Lib","Liberica")</f>
        <v>Robusta</v>
      </c>
      <c r="O257" t="str">
        <f t="shared" si="7"/>
        <v>Light</v>
      </c>
      <c r="P257" s="2" t="str">
        <f>_xlfn.XLOOKUP($C257,customers!$A$2:$A$1001,customers!$I$2:$I$1001,,0)</f>
        <v>No</v>
      </c>
    </row>
    <row r="258" spans="1:16" x14ac:dyDescent="0.3">
      <c r="A258" s="2" t="s">
        <v>1934</v>
      </c>
      <c r="B258" s="4">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3">
        <f>INDEX(products!$A$1:$G$49,MATCH(orders!$D258,products!$A$1:$A$49,0),MATCH(orders!L$1,products!$A$1:$G$1,0))</f>
        <v>8.73</v>
      </c>
      <c r="M258" s="3">
        <f t="shared" si="6"/>
        <v>17.46</v>
      </c>
      <c r="N258" t="str" cm="1">
        <f t="array" ref="N258">_xlfn.IFS(I258="Rob","Robusta",I258="Exc","Excelsa",I258="Ara","Arabica",I258="Lib","Liberica")</f>
        <v>Liberica</v>
      </c>
      <c r="O258" t="str">
        <f t="shared" si="7"/>
        <v>Medium</v>
      </c>
      <c r="P258" s="2" t="str">
        <f>_xlfn.XLOOKUP($C258,customers!$A$2:$A$1001,customers!$I$2:$I$1001,,0)</f>
        <v>Yes</v>
      </c>
    </row>
    <row r="259" spans="1:16" x14ac:dyDescent="0.3">
      <c r="A259" s="2" t="s">
        <v>1940</v>
      </c>
      <c r="B259" s="4">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3">
        <f>INDEX(products!$A$1:$G$49,MATCH(orders!$D259,products!$A$1:$A$49,0),MATCH(orders!L$1,products!$A$1:$G$1,0))</f>
        <v>27.945</v>
      </c>
      <c r="M259" s="3">
        <f t="shared" ref="M259:M322" si="8">E259*L259</f>
        <v>27.945</v>
      </c>
      <c r="N259" t="str" cm="1">
        <f t="array" ref="N259">_xlfn.IFS(I259="Rob","Robusta",I259="Exc","Excelsa",I259="Ara","Arabica",I259="Lib","Liberica")</f>
        <v>Excelsa</v>
      </c>
      <c r="O259" t="str">
        <f t="shared" ref="O259:O322" si="9">IF(J259="M","Medium",IF(J259="L","Light",IF(J259="D","Dark","")))</f>
        <v>Dark</v>
      </c>
      <c r="P259" s="2" t="str">
        <f>_xlfn.XLOOKUP($C259,customers!$A$2:$A$1001,customers!$I$2:$I$1001,,0)</f>
        <v>Yes</v>
      </c>
    </row>
    <row r="260" spans="1:16" x14ac:dyDescent="0.3">
      <c r="A260" s="2" t="s">
        <v>1946</v>
      </c>
      <c r="B260" s="4">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3">
        <f>INDEX(products!$A$1:$G$49,MATCH(orders!$D260,products!$A$1:$A$49,0),MATCH(orders!L$1,products!$A$1:$G$1,0))</f>
        <v>27.945</v>
      </c>
      <c r="M260" s="3">
        <f t="shared" si="8"/>
        <v>139.72499999999999</v>
      </c>
      <c r="N260" t="str" cm="1">
        <f t="array" ref="N260">_xlfn.IFS(I260="Rob","Robusta",I260="Exc","Excelsa",I260="Ara","Arabica",I260="Lib","Liberica")</f>
        <v>Excelsa</v>
      </c>
      <c r="O260" t="str">
        <f t="shared" si="9"/>
        <v>Dark</v>
      </c>
      <c r="P260" s="2" t="str">
        <f>_xlfn.XLOOKUP($C260,customers!$A$2:$A$1001,customers!$I$2:$I$1001,,0)</f>
        <v>No</v>
      </c>
    </row>
    <row r="261" spans="1:16" x14ac:dyDescent="0.3">
      <c r="A261" s="2" t="s">
        <v>1952</v>
      </c>
      <c r="B261" s="4">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3">
        <f>INDEX(products!$A$1:$G$49,MATCH(orders!$D261,products!$A$1:$A$49,0),MATCH(orders!L$1,products!$A$1:$G$1,0))</f>
        <v>2.9849999999999999</v>
      </c>
      <c r="M261" s="3">
        <f t="shared" si="8"/>
        <v>5.97</v>
      </c>
      <c r="N261" t="str" cm="1">
        <f t="array" ref="N261">_xlfn.IFS(I261="Rob","Robusta",I261="Exc","Excelsa",I261="Ara","Arabica",I261="Lib","Liberica")</f>
        <v>Robusta</v>
      </c>
      <c r="O261" t="str">
        <f t="shared" si="9"/>
        <v>Medium</v>
      </c>
      <c r="P261" s="2" t="str">
        <f>_xlfn.XLOOKUP($C261,customers!$A$2:$A$1001,customers!$I$2:$I$1001,,0)</f>
        <v>No</v>
      </c>
    </row>
    <row r="262" spans="1:16" x14ac:dyDescent="0.3">
      <c r="A262" s="2" t="s">
        <v>1958</v>
      </c>
      <c r="B262" s="4">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3">
        <f>INDEX(products!$A$1:$G$49,MATCH(orders!$D262,products!$A$1:$A$49,0),MATCH(orders!L$1,products!$A$1:$G$1,0))</f>
        <v>27.484999999999996</v>
      </c>
      <c r="M262" s="3">
        <f t="shared" si="8"/>
        <v>27.484999999999996</v>
      </c>
      <c r="N262" t="str" cm="1">
        <f t="array" ref="N262">_xlfn.IFS(I262="Rob","Robusta",I262="Exc","Excelsa",I262="Ara","Arabica",I262="Lib","Liberica")</f>
        <v>Robusta</v>
      </c>
      <c r="O262" t="str">
        <f t="shared" si="9"/>
        <v>Light</v>
      </c>
      <c r="P262" s="2" t="str">
        <f>_xlfn.XLOOKUP($C262,customers!$A$2:$A$1001,customers!$I$2:$I$1001,,0)</f>
        <v>Yes</v>
      </c>
    </row>
    <row r="263" spans="1:16" x14ac:dyDescent="0.3">
      <c r="A263" s="2" t="s">
        <v>1963</v>
      </c>
      <c r="B263" s="4">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3">
        <f>INDEX(products!$A$1:$G$49,MATCH(orders!$D263,products!$A$1:$A$49,0),MATCH(orders!L$1,products!$A$1:$G$1,0))</f>
        <v>11.95</v>
      </c>
      <c r="M263" s="3">
        <f t="shared" si="8"/>
        <v>59.75</v>
      </c>
      <c r="N263" t="str" cm="1">
        <f t="array" ref="N263">_xlfn.IFS(I263="Rob","Robusta",I263="Exc","Excelsa",I263="Ara","Arabica",I263="Lib","Liberica")</f>
        <v>Robusta</v>
      </c>
      <c r="O263" t="str">
        <f t="shared" si="9"/>
        <v>Light</v>
      </c>
      <c r="P263" s="2" t="str">
        <f>_xlfn.XLOOKUP($C263,customers!$A$2:$A$1001,customers!$I$2:$I$1001,,0)</f>
        <v>Yes</v>
      </c>
    </row>
    <row r="264" spans="1:16" x14ac:dyDescent="0.3">
      <c r="A264" s="2" t="s">
        <v>1969</v>
      </c>
      <c r="B264" s="4">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3">
        <f>INDEX(products!$A$1:$G$49,MATCH(orders!$D264,products!$A$1:$A$49,0),MATCH(orders!L$1,products!$A$1:$G$1,0))</f>
        <v>13.75</v>
      </c>
      <c r="M264" s="3">
        <f t="shared" si="8"/>
        <v>41.25</v>
      </c>
      <c r="N264" t="str" cm="1">
        <f t="array" ref="N264">_xlfn.IFS(I264="Rob","Robusta",I264="Exc","Excelsa",I264="Ara","Arabica",I264="Lib","Liberica")</f>
        <v>Excelsa</v>
      </c>
      <c r="O264" t="str">
        <f t="shared" si="9"/>
        <v>Medium</v>
      </c>
      <c r="P264" s="2" t="str">
        <f>_xlfn.XLOOKUP($C264,customers!$A$2:$A$1001,customers!$I$2:$I$1001,,0)</f>
        <v>No</v>
      </c>
    </row>
    <row r="265" spans="1:16" x14ac:dyDescent="0.3">
      <c r="A265" s="2" t="s">
        <v>1975</v>
      </c>
      <c r="B265" s="4">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3">
        <f>INDEX(products!$A$1:$G$49,MATCH(orders!$D265,products!$A$1:$A$49,0),MATCH(orders!L$1,products!$A$1:$G$1,0))</f>
        <v>33.464999999999996</v>
      </c>
      <c r="M265" s="3">
        <f t="shared" si="8"/>
        <v>133.85999999999999</v>
      </c>
      <c r="N265" t="str" cm="1">
        <f t="array" ref="N265">_xlfn.IFS(I265="Rob","Robusta",I265="Exc","Excelsa",I265="Ara","Arabica",I265="Lib","Liberica")</f>
        <v>Liberica</v>
      </c>
      <c r="O265" t="str">
        <f t="shared" si="9"/>
        <v>Medium</v>
      </c>
      <c r="P265" s="2" t="str">
        <f>_xlfn.XLOOKUP($C265,customers!$A$2:$A$1001,customers!$I$2:$I$1001,,0)</f>
        <v>No</v>
      </c>
    </row>
    <row r="266" spans="1:16" x14ac:dyDescent="0.3">
      <c r="A266" s="2" t="s">
        <v>1980</v>
      </c>
      <c r="B266" s="4">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3">
        <f>INDEX(products!$A$1:$G$49,MATCH(orders!$D266,products!$A$1:$A$49,0),MATCH(orders!L$1,products!$A$1:$G$1,0))</f>
        <v>11.95</v>
      </c>
      <c r="M266" s="3">
        <f t="shared" si="8"/>
        <v>59.75</v>
      </c>
      <c r="N266" t="str" cm="1">
        <f t="array" ref="N266">_xlfn.IFS(I266="Rob","Robusta",I266="Exc","Excelsa",I266="Ara","Arabica",I266="Lib","Liberica")</f>
        <v>Robusta</v>
      </c>
      <c r="O266" t="str">
        <f t="shared" si="9"/>
        <v>Light</v>
      </c>
      <c r="P266" s="2" t="str">
        <f>_xlfn.XLOOKUP($C266,customers!$A$2:$A$1001,customers!$I$2:$I$1001,,0)</f>
        <v>Yes</v>
      </c>
    </row>
    <row r="267" spans="1:16" x14ac:dyDescent="0.3">
      <c r="A267" s="2" t="s">
        <v>1986</v>
      </c>
      <c r="B267" s="4">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3">
        <f>INDEX(products!$A$1:$G$49,MATCH(orders!$D267,products!$A$1:$A$49,0),MATCH(orders!L$1,products!$A$1:$G$1,0))</f>
        <v>5.97</v>
      </c>
      <c r="M267" s="3">
        <f t="shared" si="8"/>
        <v>5.97</v>
      </c>
      <c r="N267" t="str" cm="1">
        <f t="array" ref="N267">_xlfn.IFS(I267="Rob","Robusta",I267="Exc","Excelsa",I267="Ara","Arabica",I267="Lib","Liberica")</f>
        <v>Arabica</v>
      </c>
      <c r="O267" t="str">
        <f t="shared" si="9"/>
        <v>Dark</v>
      </c>
      <c r="P267" s="2" t="str">
        <f>_xlfn.XLOOKUP($C267,customers!$A$2:$A$1001,customers!$I$2:$I$1001,,0)</f>
        <v>Yes</v>
      </c>
    </row>
    <row r="268" spans="1:16" x14ac:dyDescent="0.3">
      <c r="A268" s="2" t="s">
        <v>1992</v>
      </c>
      <c r="B268" s="4">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3">
        <f>INDEX(products!$A$1:$G$49,MATCH(orders!$D268,products!$A$1:$A$49,0),MATCH(orders!L$1,products!$A$1:$G$1,0))</f>
        <v>12.15</v>
      </c>
      <c r="M268" s="3">
        <f t="shared" si="8"/>
        <v>24.3</v>
      </c>
      <c r="N268" t="str" cm="1">
        <f t="array" ref="N268">_xlfn.IFS(I268="Rob","Robusta",I268="Exc","Excelsa",I268="Ara","Arabica",I268="Lib","Liberica")</f>
        <v>Excelsa</v>
      </c>
      <c r="O268" t="str">
        <f t="shared" si="9"/>
        <v>Dark</v>
      </c>
      <c r="P268" s="2" t="str">
        <f>_xlfn.XLOOKUP($C268,customers!$A$2:$A$1001,customers!$I$2:$I$1001,,0)</f>
        <v>No</v>
      </c>
    </row>
    <row r="269" spans="1:16" x14ac:dyDescent="0.3">
      <c r="A269" s="2" t="s">
        <v>1998</v>
      </c>
      <c r="B269" s="4">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3">
        <f>INDEX(products!$A$1:$G$49,MATCH(orders!$D269,products!$A$1:$A$49,0),MATCH(orders!L$1,products!$A$1:$G$1,0))</f>
        <v>3.645</v>
      </c>
      <c r="M269" s="3">
        <f t="shared" si="8"/>
        <v>21.87</v>
      </c>
      <c r="N269" t="str" cm="1">
        <f t="array" ref="N269">_xlfn.IFS(I269="Rob","Robusta",I269="Exc","Excelsa",I269="Ara","Arabica",I269="Lib","Liberica")</f>
        <v>Excelsa</v>
      </c>
      <c r="O269" t="str">
        <f t="shared" si="9"/>
        <v>Dark</v>
      </c>
      <c r="P269" s="2" t="str">
        <f>_xlfn.XLOOKUP($C269,customers!$A$2:$A$1001,customers!$I$2:$I$1001,,0)</f>
        <v>Yes</v>
      </c>
    </row>
    <row r="270" spans="1:16" x14ac:dyDescent="0.3">
      <c r="A270" s="2" t="s">
        <v>2004</v>
      </c>
      <c r="B270" s="4">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3">
        <f>INDEX(products!$A$1:$G$49,MATCH(orders!$D270,products!$A$1:$A$49,0),MATCH(orders!L$1,products!$A$1:$G$1,0))</f>
        <v>9.9499999999999993</v>
      </c>
      <c r="M270" s="3">
        <f t="shared" si="8"/>
        <v>19.899999999999999</v>
      </c>
      <c r="N270" t="str" cm="1">
        <f t="array" ref="N270">_xlfn.IFS(I270="Rob","Robusta",I270="Exc","Excelsa",I270="Ara","Arabica",I270="Lib","Liberica")</f>
        <v>Arabica</v>
      </c>
      <c r="O270" t="str">
        <f t="shared" si="9"/>
        <v>Dark</v>
      </c>
      <c r="P270" s="2" t="str">
        <f>_xlfn.XLOOKUP($C270,customers!$A$2:$A$1001,customers!$I$2:$I$1001,,0)</f>
        <v>Yes</v>
      </c>
    </row>
    <row r="271" spans="1:16" x14ac:dyDescent="0.3">
      <c r="A271" s="2" t="s">
        <v>2009</v>
      </c>
      <c r="B271" s="4">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3">
        <f>INDEX(products!$A$1:$G$49,MATCH(orders!$D271,products!$A$1:$A$49,0),MATCH(orders!L$1,products!$A$1:$G$1,0))</f>
        <v>2.9849999999999999</v>
      </c>
      <c r="M271" s="3">
        <f t="shared" si="8"/>
        <v>5.97</v>
      </c>
      <c r="N271" t="str" cm="1">
        <f t="array" ref="N271">_xlfn.IFS(I271="Rob","Robusta",I271="Exc","Excelsa",I271="Ara","Arabica",I271="Lib","Liberica")</f>
        <v>Arabica</v>
      </c>
      <c r="O271" t="str">
        <f t="shared" si="9"/>
        <v>Dark</v>
      </c>
      <c r="P271" s="2" t="str">
        <f>_xlfn.XLOOKUP($C271,customers!$A$2:$A$1001,customers!$I$2:$I$1001,,0)</f>
        <v>No</v>
      </c>
    </row>
    <row r="272" spans="1:16" x14ac:dyDescent="0.3">
      <c r="A272" s="2" t="s">
        <v>2015</v>
      </c>
      <c r="B272" s="4">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3">
        <f>INDEX(products!$A$1:$G$49,MATCH(orders!$D272,products!$A$1:$A$49,0),MATCH(orders!L$1,products!$A$1:$G$1,0))</f>
        <v>7.29</v>
      </c>
      <c r="M272" s="3">
        <f t="shared" si="8"/>
        <v>7.29</v>
      </c>
      <c r="N272" t="str" cm="1">
        <f t="array" ref="N272">_xlfn.IFS(I272="Rob","Robusta",I272="Exc","Excelsa",I272="Ara","Arabica",I272="Lib","Liberica")</f>
        <v>Excelsa</v>
      </c>
      <c r="O272" t="str">
        <f t="shared" si="9"/>
        <v>Dark</v>
      </c>
      <c r="P272" s="2" t="str">
        <f>_xlfn.XLOOKUP($C272,customers!$A$2:$A$1001,customers!$I$2:$I$1001,,0)</f>
        <v>Yes</v>
      </c>
    </row>
    <row r="273" spans="1:16" x14ac:dyDescent="0.3">
      <c r="A273" s="2" t="s">
        <v>2019</v>
      </c>
      <c r="B273" s="4">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3">
        <f>INDEX(products!$A$1:$G$49,MATCH(orders!$D273,products!$A$1:$A$49,0),MATCH(orders!L$1,products!$A$1:$G$1,0))</f>
        <v>2.9849999999999999</v>
      </c>
      <c r="M273" s="3">
        <f t="shared" si="8"/>
        <v>11.94</v>
      </c>
      <c r="N273" t="str" cm="1">
        <f t="array" ref="N273">_xlfn.IFS(I273="Rob","Robusta",I273="Exc","Excelsa",I273="Ara","Arabica",I273="Lib","Liberica")</f>
        <v>Arabica</v>
      </c>
      <c r="O273" t="str">
        <f t="shared" si="9"/>
        <v>Dark</v>
      </c>
      <c r="P273" s="2" t="str">
        <f>_xlfn.XLOOKUP($C273,customers!$A$2:$A$1001,customers!$I$2:$I$1001,,0)</f>
        <v>Yes</v>
      </c>
    </row>
    <row r="274" spans="1:16" x14ac:dyDescent="0.3">
      <c r="A274" s="2" t="s">
        <v>2025</v>
      </c>
      <c r="B274" s="4">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3">
        <f>INDEX(products!$A$1:$G$49,MATCH(orders!$D274,products!$A$1:$A$49,0),MATCH(orders!L$1,products!$A$1:$G$1,0))</f>
        <v>11.95</v>
      </c>
      <c r="M274" s="3">
        <f t="shared" si="8"/>
        <v>71.699999999999989</v>
      </c>
      <c r="N274" t="str" cm="1">
        <f t="array" ref="N274">_xlfn.IFS(I274="Rob","Robusta",I274="Exc","Excelsa",I274="Ara","Arabica",I274="Lib","Liberica")</f>
        <v>Robusta</v>
      </c>
      <c r="O274" t="str">
        <f t="shared" si="9"/>
        <v>Light</v>
      </c>
      <c r="P274" s="2" t="str">
        <f>_xlfn.XLOOKUP($C274,customers!$A$2:$A$1001,customers!$I$2:$I$1001,,0)</f>
        <v>Yes</v>
      </c>
    </row>
    <row r="275" spans="1:16" x14ac:dyDescent="0.3">
      <c r="A275" s="2" t="s">
        <v>2032</v>
      </c>
      <c r="B275" s="4">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3">
        <f>INDEX(products!$A$1:$G$49,MATCH(orders!$D275,products!$A$1:$A$49,0),MATCH(orders!L$1,products!$A$1:$G$1,0))</f>
        <v>3.8849999999999998</v>
      </c>
      <c r="M275" s="3">
        <f t="shared" si="8"/>
        <v>7.77</v>
      </c>
      <c r="N275" t="str" cm="1">
        <f t="array" ref="N275">_xlfn.IFS(I275="Rob","Robusta",I275="Exc","Excelsa",I275="Ara","Arabica",I275="Lib","Liberica")</f>
        <v>Arabica</v>
      </c>
      <c r="O275" t="str">
        <f t="shared" si="9"/>
        <v>Light</v>
      </c>
      <c r="P275" s="2" t="str">
        <f>_xlfn.XLOOKUP($C275,customers!$A$2:$A$1001,customers!$I$2:$I$1001,,0)</f>
        <v>No</v>
      </c>
    </row>
    <row r="276" spans="1:16" x14ac:dyDescent="0.3">
      <c r="A276" s="2" t="s">
        <v>2038</v>
      </c>
      <c r="B276" s="4">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3">
        <f>INDEX(products!$A$1:$G$49,MATCH(orders!$D276,products!$A$1:$A$49,0),MATCH(orders!L$1,products!$A$1:$G$1,0))</f>
        <v>25.874999999999996</v>
      </c>
      <c r="M276" s="3">
        <f t="shared" si="8"/>
        <v>25.874999999999996</v>
      </c>
      <c r="N276" t="str" cm="1">
        <f t="array" ref="N276">_xlfn.IFS(I276="Rob","Robusta",I276="Exc","Excelsa",I276="Ara","Arabica",I276="Lib","Liberica")</f>
        <v>Arabica</v>
      </c>
      <c r="O276" t="str">
        <f t="shared" si="9"/>
        <v>Medium</v>
      </c>
      <c r="P276" s="2" t="str">
        <f>_xlfn.XLOOKUP($C276,customers!$A$2:$A$1001,customers!$I$2:$I$1001,,0)</f>
        <v>No</v>
      </c>
    </row>
    <row r="277" spans="1:16" x14ac:dyDescent="0.3">
      <c r="A277" s="2" t="s">
        <v>2044</v>
      </c>
      <c r="B277" s="4">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3">
        <f>INDEX(products!$A$1:$G$49,MATCH(orders!$D277,products!$A$1:$A$49,0),MATCH(orders!L$1,products!$A$1:$G$1,0))</f>
        <v>34.154999999999994</v>
      </c>
      <c r="M277" s="3">
        <f t="shared" si="8"/>
        <v>204.92999999999995</v>
      </c>
      <c r="N277" t="str" cm="1">
        <f t="array" ref="N277">_xlfn.IFS(I277="Rob","Robusta",I277="Exc","Excelsa",I277="Ara","Arabica",I277="Lib","Liberica")</f>
        <v>Excelsa</v>
      </c>
      <c r="O277" t="str">
        <f t="shared" si="9"/>
        <v>Light</v>
      </c>
      <c r="P277" s="2" t="str">
        <f>_xlfn.XLOOKUP($C277,customers!$A$2:$A$1001,customers!$I$2:$I$1001,,0)</f>
        <v>No</v>
      </c>
    </row>
    <row r="278" spans="1:16" x14ac:dyDescent="0.3">
      <c r="A278" s="2" t="s">
        <v>2050</v>
      </c>
      <c r="B278" s="4">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3">
        <f>INDEX(products!$A$1:$G$49,MATCH(orders!$D278,products!$A$1:$A$49,0),MATCH(orders!L$1,products!$A$1:$G$1,0))</f>
        <v>27.484999999999996</v>
      </c>
      <c r="M278" s="3">
        <f t="shared" si="8"/>
        <v>109.93999999999998</v>
      </c>
      <c r="N278" t="str" cm="1">
        <f t="array" ref="N278">_xlfn.IFS(I278="Rob","Robusta",I278="Exc","Excelsa",I278="Ara","Arabica",I278="Lib","Liberica")</f>
        <v>Robusta</v>
      </c>
      <c r="O278" t="str">
        <f t="shared" si="9"/>
        <v>Light</v>
      </c>
      <c r="P278" s="2" t="str">
        <f>_xlfn.XLOOKUP($C278,customers!$A$2:$A$1001,customers!$I$2:$I$1001,,0)</f>
        <v>Yes</v>
      </c>
    </row>
    <row r="279" spans="1:16" x14ac:dyDescent="0.3">
      <c r="A279" s="2" t="s">
        <v>2056</v>
      </c>
      <c r="B279" s="4">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3">
        <f>INDEX(products!$A$1:$G$49,MATCH(orders!$D279,products!$A$1:$A$49,0),MATCH(orders!L$1,products!$A$1:$G$1,0))</f>
        <v>14.85</v>
      </c>
      <c r="M279" s="3">
        <f t="shared" si="8"/>
        <v>89.1</v>
      </c>
      <c r="N279" t="str" cm="1">
        <f t="array" ref="N279">_xlfn.IFS(I279="Rob","Robusta",I279="Exc","Excelsa",I279="Ara","Arabica",I279="Lib","Liberica")</f>
        <v>Excelsa</v>
      </c>
      <c r="O279" t="str">
        <f t="shared" si="9"/>
        <v>Light</v>
      </c>
      <c r="P279" s="2" t="str">
        <f>_xlfn.XLOOKUP($C279,customers!$A$2:$A$1001,customers!$I$2:$I$1001,,0)</f>
        <v>No</v>
      </c>
    </row>
    <row r="280" spans="1:16" x14ac:dyDescent="0.3">
      <c r="A280" s="2" t="s">
        <v>2062</v>
      </c>
      <c r="B280" s="4">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3">
        <f>INDEX(products!$A$1:$G$49,MATCH(orders!$D280,products!$A$1:$A$49,0),MATCH(orders!L$1,products!$A$1:$G$1,0))</f>
        <v>3.8849999999999998</v>
      </c>
      <c r="M280" s="3">
        <f t="shared" si="8"/>
        <v>7.77</v>
      </c>
      <c r="N280" t="str" cm="1">
        <f t="array" ref="N280">_xlfn.IFS(I280="Rob","Robusta",I280="Exc","Excelsa",I280="Ara","Arabica",I280="Lib","Liberica")</f>
        <v>Arabica</v>
      </c>
      <c r="O280" t="str">
        <f t="shared" si="9"/>
        <v>Light</v>
      </c>
      <c r="P280" s="2" t="str">
        <f>_xlfn.XLOOKUP($C280,customers!$A$2:$A$1001,customers!$I$2:$I$1001,,0)</f>
        <v>Yes</v>
      </c>
    </row>
    <row r="281" spans="1:16" x14ac:dyDescent="0.3">
      <c r="A281" s="2" t="s">
        <v>2068</v>
      </c>
      <c r="B281" s="4">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3">
        <f>INDEX(products!$A$1:$G$49,MATCH(orders!$D281,products!$A$1:$A$49,0),MATCH(orders!L$1,products!$A$1:$G$1,0))</f>
        <v>33.464999999999996</v>
      </c>
      <c r="M281" s="3">
        <f t="shared" si="8"/>
        <v>33.464999999999996</v>
      </c>
      <c r="N281" t="str" cm="1">
        <f t="array" ref="N281">_xlfn.IFS(I281="Rob","Robusta",I281="Exc","Excelsa",I281="Ara","Arabica",I281="Lib","Liberica")</f>
        <v>Liberica</v>
      </c>
      <c r="O281" t="str">
        <f t="shared" si="9"/>
        <v>Medium</v>
      </c>
      <c r="P281" s="2" t="str">
        <f>_xlfn.XLOOKUP($C281,customers!$A$2:$A$1001,customers!$I$2:$I$1001,,0)</f>
        <v>Yes</v>
      </c>
    </row>
    <row r="282" spans="1:16" x14ac:dyDescent="0.3">
      <c r="A282" s="2" t="s">
        <v>2074</v>
      </c>
      <c r="B282" s="4">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3">
        <f>INDEX(products!$A$1:$G$49,MATCH(orders!$D282,products!$A$1:$A$49,0),MATCH(orders!L$1,products!$A$1:$G$1,0))</f>
        <v>8.25</v>
      </c>
      <c r="M282" s="3">
        <f t="shared" si="8"/>
        <v>41.25</v>
      </c>
      <c r="N282" t="str" cm="1">
        <f t="array" ref="N282">_xlfn.IFS(I282="Rob","Robusta",I282="Exc","Excelsa",I282="Ara","Arabica",I282="Lib","Liberica")</f>
        <v>Excelsa</v>
      </c>
      <c r="O282" t="str">
        <f t="shared" si="9"/>
        <v>Medium</v>
      </c>
      <c r="P282" s="2" t="str">
        <f>_xlfn.XLOOKUP($C282,customers!$A$2:$A$1001,customers!$I$2:$I$1001,,0)</f>
        <v>Yes</v>
      </c>
    </row>
    <row r="283" spans="1:16" x14ac:dyDescent="0.3">
      <c r="A283" s="2" t="s">
        <v>2079</v>
      </c>
      <c r="B283" s="4">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3">
        <f>INDEX(products!$A$1:$G$49,MATCH(orders!$D283,products!$A$1:$A$49,0),MATCH(orders!L$1,products!$A$1:$G$1,0))</f>
        <v>14.85</v>
      </c>
      <c r="M283" s="3">
        <f t="shared" si="8"/>
        <v>59.4</v>
      </c>
      <c r="N283" t="str" cm="1">
        <f t="array" ref="N283">_xlfn.IFS(I283="Rob","Robusta",I283="Exc","Excelsa",I283="Ara","Arabica",I283="Lib","Liberica")</f>
        <v>Excelsa</v>
      </c>
      <c r="O283" t="str">
        <f t="shared" si="9"/>
        <v>Light</v>
      </c>
      <c r="P283" s="2" t="str">
        <f>_xlfn.XLOOKUP($C283,customers!$A$2:$A$1001,customers!$I$2:$I$1001,,0)</f>
        <v>Yes</v>
      </c>
    </row>
    <row r="284" spans="1:16" x14ac:dyDescent="0.3">
      <c r="A284" s="2" t="s">
        <v>2085</v>
      </c>
      <c r="B284" s="4">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3">
        <f>INDEX(products!$A$1:$G$49,MATCH(orders!$D284,products!$A$1:$A$49,0),MATCH(orders!L$1,products!$A$1:$G$1,0))</f>
        <v>7.77</v>
      </c>
      <c r="M284" s="3">
        <f t="shared" si="8"/>
        <v>7.77</v>
      </c>
      <c r="N284" t="str" cm="1">
        <f t="array" ref="N284">_xlfn.IFS(I284="Rob","Robusta",I284="Exc","Excelsa",I284="Ara","Arabica",I284="Lib","Liberica")</f>
        <v>Arabica</v>
      </c>
      <c r="O284" t="str">
        <f t="shared" si="9"/>
        <v>Light</v>
      </c>
      <c r="P284" s="2" t="str">
        <f>_xlfn.XLOOKUP($C284,customers!$A$2:$A$1001,customers!$I$2:$I$1001,,0)</f>
        <v>No</v>
      </c>
    </row>
    <row r="285" spans="1:16" x14ac:dyDescent="0.3">
      <c r="A285" s="2" t="s">
        <v>2091</v>
      </c>
      <c r="B285" s="4">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3">
        <f>INDEX(products!$A$1:$G$49,MATCH(orders!$D285,products!$A$1:$A$49,0),MATCH(orders!L$1,products!$A$1:$G$1,0))</f>
        <v>5.3699999999999992</v>
      </c>
      <c r="M285" s="3">
        <f t="shared" si="8"/>
        <v>5.3699999999999992</v>
      </c>
      <c r="N285" t="str" cm="1">
        <f t="array" ref="N285">_xlfn.IFS(I285="Rob","Robusta",I285="Exc","Excelsa",I285="Ara","Arabica",I285="Lib","Liberica")</f>
        <v>Robusta</v>
      </c>
      <c r="O285" t="str">
        <f t="shared" si="9"/>
        <v>Dark</v>
      </c>
      <c r="P285" s="2" t="str">
        <f>_xlfn.XLOOKUP($C285,customers!$A$2:$A$1001,customers!$I$2:$I$1001,,0)</f>
        <v>Yes</v>
      </c>
    </row>
    <row r="286" spans="1:16" x14ac:dyDescent="0.3">
      <c r="A286" s="2" t="s">
        <v>2097</v>
      </c>
      <c r="B286" s="4">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3">
        <f>INDEX(products!$A$1:$G$49,MATCH(orders!$D286,products!$A$1:$A$49,0),MATCH(orders!L$1,products!$A$1:$G$1,0))</f>
        <v>31.624999999999996</v>
      </c>
      <c r="M286" s="3">
        <f t="shared" si="8"/>
        <v>94.874999999999986</v>
      </c>
      <c r="N286" t="str" cm="1">
        <f t="array" ref="N286">_xlfn.IFS(I286="Rob","Robusta",I286="Exc","Excelsa",I286="Ara","Arabica",I286="Lib","Liberica")</f>
        <v>Excelsa</v>
      </c>
      <c r="O286" t="str">
        <f t="shared" si="9"/>
        <v>Medium</v>
      </c>
      <c r="P286" s="2" t="str">
        <f>_xlfn.XLOOKUP($C286,customers!$A$2:$A$1001,customers!$I$2:$I$1001,,0)</f>
        <v>No</v>
      </c>
    </row>
    <row r="287" spans="1:16" x14ac:dyDescent="0.3">
      <c r="A287" s="2" t="s">
        <v>2102</v>
      </c>
      <c r="B287" s="4">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3">
        <f>INDEX(products!$A$1:$G$49,MATCH(orders!$D287,products!$A$1:$A$49,0),MATCH(orders!L$1,products!$A$1:$G$1,0))</f>
        <v>36.454999999999998</v>
      </c>
      <c r="M287" s="3">
        <f t="shared" si="8"/>
        <v>36.454999999999998</v>
      </c>
      <c r="N287" t="str" cm="1">
        <f t="array" ref="N287">_xlfn.IFS(I287="Rob","Robusta",I287="Exc","Excelsa",I287="Ara","Arabica",I287="Lib","Liberica")</f>
        <v>Liberica</v>
      </c>
      <c r="O287" t="str">
        <f t="shared" si="9"/>
        <v>Light</v>
      </c>
      <c r="P287" s="2" t="str">
        <f>_xlfn.XLOOKUP($C287,customers!$A$2:$A$1001,customers!$I$2:$I$1001,,0)</f>
        <v>No</v>
      </c>
    </row>
    <row r="288" spans="1:16" x14ac:dyDescent="0.3">
      <c r="A288" s="2" t="s">
        <v>2107</v>
      </c>
      <c r="B288" s="4">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3">
        <f>INDEX(products!$A$1:$G$49,MATCH(orders!$D288,products!$A$1:$A$49,0),MATCH(orders!L$1,products!$A$1:$G$1,0))</f>
        <v>3.375</v>
      </c>
      <c r="M288" s="3">
        <f t="shared" si="8"/>
        <v>13.5</v>
      </c>
      <c r="N288" t="str" cm="1">
        <f t="array" ref="N288">_xlfn.IFS(I288="Rob","Robusta",I288="Exc","Excelsa",I288="Ara","Arabica",I288="Lib","Liberica")</f>
        <v>Arabica</v>
      </c>
      <c r="O288" t="str">
        <f t="shared" si="9"/>
        <v>Medium</v>
      </c>
      <c r="P288" s="2" t="str">
        <f>_xlfn.XLOOKUP($C288,customers!$A$2:$A$1001,customers!$I$2:$I$1001,,0)</f>
        <v>Yes</v>
      </c>
    </row>
    <row r="289" spans="1:16" x14ac:dyDescent="0.3">
      <c r="A289" s="2" t="s">
        <v>2112</v>
      </c>
      <c r="B289" s="4">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3">
        <f>INDEX(products!$A$1:$G$49,MATCH(orders!$D289,products!$A$1:$A$49,0),MATCH(orders!L$1,products!$A$1:$G$1,0))</f>
        <v>3.5849999999999995</v>
      </c>
      <c r="M289" s="3">
        <f t="shared" si="8"/>
        <v>14.339999999999998</v>
      </c>
      <c r="N289" t="str" cm="1">
        <f t="array" ref="N289">_xlfn.IFS(I289="Rob","Robusta",I289="Exc","Excelsa",I289="Ara","Arabica",I289="Lib","Liberica")</f>
        <v>Robusta</v>
      </c>
      <c r="O289" t="str">
        <f t="shared" si="9"/>
        <v>Light</v>
      </c>
      <c r="P289" s="2" t="str">
        <f>_xlfn.XLOOKUP($C289,customers!$A$2:$A$1001,customers!$I$2:$I$1001,,0)</f>
        <v>No</v>
      </c>
    </row>
    <row r="290" spans="1:16" x14ac:dyDescent="0.3">
      <c r="A290" s="2" t="s">
        <v>2118</v>
      </c>
      <c r="B290" s="4">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3">
        <f>INDEX(products!$A$1:$G$49,MATCH(orders!$D290,products!$A$1:$A$49,0),MATCH(orders!L$1,products!$A$1:$G$1,0))</f>
        <v>8.25</v>
      </c>
      <c r="M290" s="3">
        <f t="shared" si="8"/>
        <v>8.25</v>
      </c>
      <c r="N290" t="str" cm="1">
        <f t="array" ref="N290">_xlfn.IFS(I290="Rob","Robusta",I290="Exc","Excelsa",I290="Ara","Arabica",I290="Lib","Liberica")</f>
        <v>Excelsa</v>
      </c>
      <c r="O290" t="str">
        <f t="shared" si="9"/>
        <v>Medium</v>
      </c>
      <c r="P290" s="2" t="str">
        <f>_xlfn.XLOOKUP($C290,customers!$A$2:$A$1001,customers!$I$2:$I$1001,,0)</f>
        <v>Yes</v>
      </c>
    </row>
    <row r="291" spans="1:16" x14ac:dyDescent="0.3">
      <c r="A291" s="2" t="s">
        <v>2123</v>
      </c>
      <c r="B291" s="4">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3">
        <f>INDEX(products!$A$1:$G$49,MATCH(orders!$D291,products!$A$1:$A$49,0),MATCH(orders!L$1,products!$A$1:$G$1,0))</f>
        <v>2.6849999999999996</v>
      </c>
      <c r="M291" s="3">
        <f t="shared" si="8"/>
        <v>13.424999999999997</v>
      </c>
      <c r="N291" t="str" cm="1">
        <f t="array" ref="N291">_xlfn.IFS(I291="Rob","Robusta",I291="Exc","Excelsa",I291="Ara","Arabica",I291="Lib","Liberica")</f>
        <v>Robusta</v>
      </c>
      <c r="O291" t="str">
        <f t="shared" si="9"/>
        <v>Dark</v>
      </c>
      <c r="P291" s="2" t="str">
        <f>_xlfn.XLOOKUP($C291,customers!$A$2:$A$1001,customers!$I$2:$I$1001,,0)</f>
        <v>Yes</v>
      </c>
    </row>
    <row r="292" spans="1:16" x14ac:dyDescent="0.3">
      <c r="A292" s="2" t="s">
        <v>2127</v>
      </c>
      <c r="B292" s="4">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3">
        <f>INDEX(products!$A$1:$G$49,MATCH(orders!$D292,products!$A$1:$A$49,0),MATCH(orders!L$1,products!$A$1:$G$1,0))</f>
        <v>9.9499999999999993</v>
      </c>
      <c r="M292" s="3">
        <f t="shared" si="8"/>
        <v>49.75</v>
      </c>
      <c r="N292" t="str" cm="1">
        <f t="array" ref="N292">_xlfn.IFS(I292="Rob","Robusta",I292="Exc","Excelsa",I292="Ara","Arabica",I292="Lib","Liberica")</f>
        <v>Arabica</v>
      </c>
      <c r="O292" t="str">
        <f t="shared" si="9"/>
        <v>Dark</v>
      </c>
      <c r="P292" s="2" t="str">
        <f>_xlfn.XLOOKUP($C292,customers!$A$2:$A$1001,customers!$I$2:$I$1001,,0)</f>
        <v>No</v>
      </c>
    </row>
    <row r="293" spans="1:16" x14ac:dyDescent="0.3">
      <c r="A293" s="2" t="s">
        <v>2133</v>
      </c>
      <c r="B293" s="4">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3">
        <f>INDEX(products!$A$1:$G$49,MATCH(orders!$D293,products!$A$1:$A$49,0),MATCH(orders!L$1,products!$A$1:$G$1,0))</f>
        <v>8.25</v>
      </c>
      <c r="M293" s="3">
        <f t="shared" si="8"/>
        <v>16.5</v>
      </c>
      <c r="N293" t="str" cm="1">
        <f t="array" ref="N293">_xlfn.IFS(I293="Rob","Robusta",I293="Exc","Excelsa",I293="Ara","Arabica",I293="Lib","Liberica")</f>
        <v>Excelsa</v>
      </c>
      <c r="O293" t="str">
        <f t="shared" si="9"/>
        <v>Medium</v>
      </c>
      <c r="P293" s="2" t="str">
        <f>_xlfn.XLOOKUP($C293,customers!$A$2:$A$1001,customers!$I$2:$I$1001,,0)</f>
        <v>No</v>
      </c>
    </row>
    <row r="294" spans="1:16" x14ac:dyDescent="0.3">
      <c r="A294" s="2" t="s">
        <v>2137</v>
      </c>
      <c r="B294" s="4">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3">
        <f>INDEX(products!$A$1:$G$49,MATCH(orders!$D294,products!$A$1:$A$49,0),MATCH(orders!L$1,products!$A$1:$G$1,0))</f>
        <v>5.97</v>
      </c>
      <c r="M294" s="3">
        <f t="shared" si="8"/>
        <v>17.91</v>
      </c>
      <c r="N294" t="str" cm="1">
        <f t="array" ref="N294">_xlfn.IFS(I294="Rob","Robusta",I294="Exc","Excelsa",I294="Ara","Arabica",I294="Lib","Liberica")</f>
        <v>Arabica</v>
      </c>
      <c r="O294" t="str">
        <f t="shared" si="9"/>
        <v>Dark</v>
      </c>
      <c r="P294" s="2" t="str">
        <f>_xlfn.XLOOKUP($C294,customers!$A$2:$A$1001,customers!$I$2:$I$1001,,0)</f>
        <v>No</v>
      </c>
    </row>
    <row r="295" spans="1:16" x14ac:dyDescent="0.3">
      <c r="A295" s="2" t="s">
        <v>2142</v>
      </c>
      <c r="B295" s="4">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3">
        <f>INDEX(products!$A$1:$G$49,MATCH(orders!$D295,products!$A$1:$A$49,0),MATCH(orders!L$1,products!$A$1:$G$1,0))</f>
        <v>5.97</v>
      </c>
      <c r="M295" s="3">
        <f t="shared" si="8"/>
        <v>29.849999999999998</v>
      </c>
      <c r="N295" t="str" cm="1">
        <f t="array" ref="N295">_xlfn.IFS(I295="Rob","Robusta",I295="Exc","Excelsa",I295="Ara","Arabica",I295="Lib","Liberica")</f>
        <v>Arabica</v>
      </c>
      <c r="O295" t="str">
        <f t="shared" si="9"/>
        <v>Dark</v>
      </c>
      <c r="P295" s="2" t="str">
        <f>_xlfn.XLOOKUP($C295,customers!$A$2:$A$1001,customers!$I$2:$I$1001,,0)</f>
        <v>No</v>
      </c>
    </row>
    <row r="296" spans="1:16" x14ac:dyDescent="0.3">
      <c r="A296" s="2" t="s">
        <v>2148</v>
      </c>
      <c r="B296" s="4">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3">
        <f>INDEX(products!$A$1:$G$49,MATCH(orders!$D296,products!$A$1:$A$49,0),MATCH(orders!L$1,products!$A$1:$G$1,0))</f>
        <v>14.85</v>
      </c>
      <c r="M296" s="3">
        <f t="shared" si="8"/>
        <v>44.55</v>
      </c>
      <c r="N296" t="str" cm="1">
        <f t="array" ref="N296">_xlfn.IFS(I296="Rob","Robusta",I296="Exc","Excelsa",I296="Ara","Arabica",I296="Lib","Liberica")</f>
        <v>Excelsa</v>
      </c>
      <c r="O296" t="str">
        <f t="shared" si="9"/>
        <v>Light</v>
      </c>
      <c r="P296" s="2" t="str">
        <f>_xlfn.XLOOKUP($C296,customers!$A$2:$A$1001,customers!$I$2:$I$1001,,0)</f>
        <v>No</v>
      </c>
    </row>
    <row r="297" spans="1:16" x14ac:dyDescent="0.3">
      <c r="A297" s="2" t="s">
        <v>2153</v>
      </c>
      <c r="B297" s="4">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3">
        <f>INDEX(products!$A$1:$G$49,MATCH(orders!$D297,products!$A$1:$A$49,0),MATCH(orders!L$1,products!$A$1:$G$1,0))</f>
        <v>13.75</v>
      </c>
      <c r="M297" s="3">
        <f t="shared" si="8"/>
        <v>27.5</v>
      </c>
      <c r="N297" t="str" cm="1">
        <f t="array" ref="N297">_xlfn.IFS(I297="Rob","Robusta",I297="Exc","Excelsa",I297="Ara","Arabica",I297="Lib","Liberica")</f>
        <v>Excelsa</v>
      </c>
      <c r="O297" t="str">
        <f t="shared" si="9"/>
        <v>Medium</v>
      </c>
      <c r="P297" s="2" t="str">
        <f>_xlfn.XLOOKUP($C297,customers!$A$2:$A$1001,customers!$I$2:$I$1001,,0)</f>
        <v>No</v>
      </c>
    </row>
    <row r="298" spans="1:16" x14ac:dyDescent="0.3">
      <c r="A298" s="2" t="s">
        <v>2157</v>
      </c>
      <c r="B298" s="4">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3">
        <f>INDEX(products!$A$1:$G$49,MATCH(orders!$D298,products!$A$1:$A$49,0),MATCH(orders!L$1,products!$A$1:$G$1,0))</f>
        <v>5.97</v>
      </c>
      <c r="M298" s="3">
        <f t="shared" si="8"/>
        <v>35.82</v>
      </c>
      <c r="N298" t="str" cm="1">
        <f t="array" ref="N298">_xlfn.IFS(I298="Rob","Robusta",I298="Exc","Excelsa",I298="Ara","Arabica",I298="Lib","Liberica")</f>
        <v>Robusta</v>
      </c>
      <c r="O298" t="str">
        <f t="shared" si="9"/>
        <v>Medium</v>
      </c>
      <c r="P298" s="2" t="str">
        <f>_xlfn.XLOOKUP($C298,customers!$A$2:$A$1001,customers!$I$2:$I$1001,,0)</f>
        <v>Yes</v>
      </c>
    </row>
    <row r="299" spans="1:16" x14ac:dyDescent="0.3">
      <c r="A299" s="2" t="s">
        <v>2163</v>
      </c>
      <c r="B299" s="4">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3">
        <f>INDEX(products!$A$1:$G$49,MATCH(orders!$D299,products!$A$1:$A$49,0),MATCH(orders!L$1,products!$A$1:$G$1,0))</f>
        <v>5.3699999999999992</v>
      </c>
      <c r="M299" s="3">
        <f t="shared" si="8"/>
        <v>16.11</v>
      </c>
      <c r="N299" t="str" cm="1">
        <f t="array" ref="N299">_xlfn.IFS(I299="Rob","Robusta",I299="Exc","Excelsa",I299="Ara","Arabica",I299="Lib","Liberica")</f>
        <v>Robusta</v>
      </c>
      <c r="O299" t="str">
        <f t="shared" si="9"/>
        <v>Dark</v>
      </c>
      <c r="P299" s="2" t="str">
        <f>_xlfn.XLOOKUP($C299,customers!$A$2:$A$1001,customers!$I$2:$I$1001,,0)</f>
        <v>Yes</v>
      </c>
    </row>
    <row r="300" spans="1:16" x14ac:dyDescent="0.3">
      <c r="A300" s="2" t="s">
        <v>2169</v>
      </c>
      <c r="B300" s="4">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3">
        <f>INDEX(products!$A$1:$G$49,MATCH(orders!$D300,products!$A$1:$A$49,0),MATCH(orders!L$1,products!$A$1:$G$1,0))</f>
        <v>4.4550000000000001</v>
      </c>
      <c r="M300" s="3">
        <f t="shared" si="8"/>
        <v>26.73</v>
      </c>
      <c r="N300" t="str" cm="1">
        <f t="array" ref="N300">_xlfn.IFS(I300="Rob","Robusta",I300="Exc","Excelsa",I300="Ara","Arabica",I300="Lib","Liberica")</f>
        <v>Excelsa</v>
      </c>
      <c r="O300" t="str">
        <f t="shared" si="9"/>
        <v>Light</v>
      </c>
      <c r="P300" s="2" t="str">
        <f>_xlfn.XLOOKUP($C300,customers!$A$2:$A$1001,customers!$I$2:$I$1001,,0)</f>
        <v>Yes</v>
      </c>
    </row>
    <row r="301" spans="1:16" x14ac:dyDescent="0.3">
      <c r="A301" s="2" t="s">
        <v>2175</v>
      </c>
      <c r="B301" s="4">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3">
        <f>INDEX(products!$A$1:$G$49,MATCH(orders!$D301,products!$A$1:$A$49,0),MATCH(orders!L$1,products!$A$1:$G$1,0))</f>
        <v>34.154999999999994</v>
      </c>
      <c r="M301" s="3">
        <f t="shared" si="8"/>
        <v>204.92999999999995</v>
      </c>
      <c r="N301" t="str" cm="1">
        <f t="array" ref="N301">_xlfn.IFS(I301="Rob","Robusta",I301="Exc","Excelsa",I301="Ara","Arabica",I301="Lib","Liberica")</f>
        <v>Excelsa</v>
      </c>
      <c r="O301" t="str">
        <f t="shared" si="9"/>
        <v>Light</v>
      </c>
      <c r="P301" s="2" t="str">
        <f>_xlfn.XLOOKUP($C301,customers!$A$2:$A$1001,customers!$I$2:$I$1001,,0)</f>
        <v>Yes</v>
      </c>
    </row>
    <row r="302" spans="1:16" x14ac:dyDescent="0.3">
      <c r="A302" s="2" t="s">
        <v>2181</v>
      </c>
      <c r="B302" s="4">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3">
        <f>INDEX(products!$A$1:$G$49,MATCH(orders!$D302,products!$A$1:$A$49,0),MATCH(orders!L$1,products!$A$1:$G$1,0))</f>
        <v>12.95</v>
      </c>
      <c r="M302" s="3">
        <f t="shared" si="8"/>
        <v>38.849999999999994</v>
      </c>
      <c r="N302" t="str" cm="1">
        <f t="array" ref="N302">_xlfn.IFS(I302="Rob","Robusta",I302="Exc","Excelsa",I302="Ara","Arabica",I302="Lib","Liberica")</f>
        <v>Arabica</v>
      </c>
      <c r="O302" t="str">
        <f t="shared" si="9"/>
        <v>Light</v>
      </c>
      <c r="P302" s="2" t="str">
        <f>_xlfn.XLOOKUP($C302,customers!$A$2:$A$1001,customers!$I$2:$I$1001,,0)</f>
        <v>Yes</v>
      </c>
    </row>
    <row r="303" spans="1:16" x14ac:dyDescent="0.3">
      <c r="A303" s="2" t="s">
        <v>2187</v>
      </c>
      <c r="B303" s="4">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3">
        <f>INDEX(products!$A$1:$G$49,MATCH(orders!$D303,products!$A$1:$A$49,0),MATCH(orders!L$1,products!$A$1:$G$1,0))</f>
        <v>3.8849999999999998</v>
      </c>
      <c r="M303" s="3">
        <f t="shared" si="8"/>
        <v>15.54</v>
      </c>
      <c r="N303" t="str" cm="1">
        <f t="array" ref="N303">_xlfn.IFS(I303="Rob","Robusta",I303="Exc","Excelsa",I303="Ara","Arabica",I303="Lib","Liberica")</f>
        <v>Liberica</v>
      </c>
      <c r="O303" t="str">
        <f t="shared" si="9"/>
        <v>Dark</v>
      </c>
      <c r="P303" s="2" t="str">
        <f>_xlfn.XLOOKUP($C303,customers!$A$2:$A$1001,customers!$I$2:$I$1001,,0)</f>
        <v>Yes</v>
      </c>
    </row>
    <row r="304" spans="1:16" x14ac:dyDescent="0.3">
      <c r="A304" s="2" t="s">
        <v>2193</v>
      </c>
      <c r="B304" s="4">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3">
        <f>INDEX(products!$A$1:$G$49,MATCH(orders!$D304,products!$A$1:$A$49,0),MATCH(orders!L$1,products!$A$1:$G$1,0))</f>
        <v>6.75</v>
      </c>
      <c r="M304" s="3">
        <f t="shared" si="8"/>
        <v>6.75</v>
      </c>
      <c r="N304" t="str" cm="1">
        <f t="array" ref="N304">_xlfn.IFS(I304="Rob","Robusta",I304="Exc","Excelsa",I304="Ara","Arabica",I304="Lib","Liberica")</f>
        <v>Arabica</v>
      </c>
      <c r="O304" t="str">
        <f t="shared" si="9"/>
        <v>Medium</v>
      </c>
      <c r="P304" s="2" t="str">
        <f>_xlfn.XLOOKUP($C304,customers!$A$2:$A$1001,customers!$I$2:$I$1001,,0)</f>
        <v>No</v>
      </c>
    </row>
    <row r="305" spans="1:16" x14ac:dyDescent="0.3">
      <c r="A305" s="2" t="s">
        <v>2199</v>
      </c>
      <c r="B305" s="4">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3">
        <f>INDEX(products!$A$1:$G$49,MATCH(orders!$D305,products!$A$1:$A$49,0),MATCH(orders!L$1,products!$A$1:$G$1,0))</f>
        <v>27.945</v>
      </c>
      <c r="M305" s="3">
        <f t="shared" si="8"/>
        <v>111.78</v>
      </c>
      <c r="N305" t="str" cm="1">
        <f t="array" ref="N305">_xlfn.IFS(I305="Rob","Robusta",I305="Exc","Excelsa",I305="Ara","Arabica",I305="Lib","Liberica")</f>
        <v>Excelsa</v>
      </c>
      <c r="O305" t="str">
        <f t="shared" si="9"/>
        <v>Dark</v>
      </c>
      <c r="P305" s="2" t="str">
        <f>_xlfn.XLOOKUP($C305,customers!$A$2:$A$1001,customers!$I$2:$I$1001,,0)</f>
        <v>Yes</v>
      </c>
    </row>
    <row r="306" spans="1:16" x14ac:dyDescent="0.3">
      <c r="A306" s="2" t="s">
        <v>2204</v>
      </c>
      <c r="B306" s="4">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3">
        <f>INDEX(products!$A$1:$G$49,MATCH(orders!$D306,products!$A$1:$A$49,0),MATCH(orders!L$1,products!$A$1:$G$1,0))</f>
        <v>3.8849999999999998</v>
      </c>
      <c r="M306" s="3">
        <f t="shared" si="8"/>
        <v>3.8849999999999998</v>
      </c>
      <c r="N306" t="str" cm="1">
        <f t="array" ref="N306">_xlfn.IFS(I306="Rob","Robusta",I306="Exc","Excelsa",I306="Ara","Arabica",I306="Lib","Liberica")</f>
        <v>Arabica</v>
      </c>
      <c r="O306" t="str">
        <f t="shared" si="9"/>
        <v>Light</v>
      </c>
      <c r="P306" s="2" t="str">
        <f>_xlfn.XLOOKUP($C306,customers!$A$2:$A$1001,customers!$I$2:$I$1001,,0)</f>
        <v>Yes</v>
      </c>
    </row>
    <row r="307" spans="1:16" x14ac:dyDescent="0.3">
      <c r="A307" s="2" t="s">
        <v>2209</v>
      </c>
      <c r="B307" s="4">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3">
        <f>INDEX(products!$A$1:$G$49,MATCH(orders!$D307,products!$A$1:$A$49,0),MATCH(orders!L$1,products!$A$1:$G$1,0))</f>
        <v>4.3650000000000002</v>
      </c>
      <c r="M307" s="3">
        <f t="shared" si="8"/>
        <v>21.825000000000003</v>
      </c>
      <c r="N307" t="str" cm="1">
        <f t="array" ref="N307">_xlfn.IFS(I307="Rob","Robusta",I307="Exc","Excelsa",I307="Ara","Arabica",I307="Lib","Liberica")</f>
        <v>Liberica</v>
      </c>
      <c r="O307" t="str">
        <f t="shared" si="9"/>
        <v>Medium</v>
      </c>
      <c r="P307" s="2" t="str">
        <f>_xlfn.XLOOKUP($C307,customers!$A$2:$A$1001,customers!$I$2:$I$1001,,0)</f>
        <v>No</v>
      </c>
    </row>
    <row r="308" spans="1:16" x14ac:dyDescent="0.3">
      <c r="A308" s="2" t="s">
        <v>2215</v>
      </c>
      <c r="B308" s="4">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3">
        <f>INDEX(products!$A$1:$G$49,MATCH(orders!$D308,products!$A$1:$A$49,0),MATCH(orders!L$1,products!$A$1:$G$1,0))</f>
        <v>2.9849999999999999</v>
      </c>
      <c r="M308" s="3">
        <f t="shared" si="8"/>
        <v>14.924999999999999</v>
      </c>
      <c r="N308" t="str" cm="1">
        <f t="array" ref="N308">_xlfn.IFS(I308="Rob","Robusta",I308="Exc","Excelsa",I308="Ara","Arabica",I308="Lib","Liberica")</f>
        <v>Robusta</v>
      </c>
      <c r="O308" t="str">
        <f t="shared" si="9"/>
        <v>Medium</v>
      </c>
      <c r="P308" s="2" t="str">
        <f>_xlfn.XLOOKUP($C308,customers!$A$2:$A$1001,customers!$I$2:$I$1001,,0)</f>
        <v>No</v>
      </c>
    </row>
    <row r="309" spans="1:16" x14ac:dyDescent="0.3">
      <c r="A309" s="2" t="s">
        <v>2221</v>
      </c>
      <c r="B309" s="4">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3">
        <f>INDEX(products!$A$1:$G$49,MATCH(orders!$D309,products!$A$1:$A$49,0),MATCH(orders!L$1,products!$A$1:$G$1,0))</f>
        <v>11.25</v>
      </c>
      <c r="M309" s="3">
        <f t="shared" si="8"/>
        <v>33.75</v>
      </c>
      <c r="N309" t="str" cm="1">
        <f t="array" ref="N309">_xlfn.IFS(I309="Rob","Robusta",I309="Exc","Excelsa",I309="Ara","Arabica",I309="Lib","Liberica")</f>
        <v>Arabica</v>
      </c>
      <c r="O309" t="str">
        <f t="shared" si="9"/>
        <v>Medium</v>
      </c>
      <c r="P309" s="2" t="str">
        <f>_xlfn.XLOOKUP($C309,customers!$A$2:$A$1001,customers!$I$2:$I$1001,,0)</f>
        <v>Yes</v>
      </c>
    </row>
    <row r="310" spans="1:16" x14ac:dyDescent="0.3">
      <c r="A310" s="2" t="s">
        <v>2227</v>
      </c>
      <c r="B310" s="4">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3">
        <f>INDEX(products!$A$1:$G$49,MATCH(orders!$D310,products!$A$1:$A$49,0),MATCH(orders!L$1,products!$A$1:$G$1,0))</f>
        <v>11.25</v>
      </c>
      <c r="M310" s="3">
        <f t="shared" si="8"/>
        <v>33.75</v>
      </c>
      <c r="N310" t="str" cm="1">
        <f t="array" ref="N310">_xlfn.IFS(I310="Rob","Robusta",I310="Exc","Excelsa",I310="Ara","Arabica",I310="Lib","Liberica")</f>
        <v>Arabica</v>
      </c>
      <c r="O310" t="str">
        <f t="shared" si="9"/>
        <v>Medium</v>
      </c>
      <c r="P310" s="2" t="str">
        <f>_xlfn.XLOOKUP($C310,customers!$A$2:$A$1001,customers!$I$2:$I$1001,,0)</f>
        <v>No</v>
      </c>
    </row>
    <row r="311" spans="1:16" x14ac:dyDescent="0.3">
      <c r="A311" s="2" t="s">
        <v>2232</v>
      </c>
      <c r="B311" s="4">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3">
        <f>INDEX(products!$A$1:$G$49,MATCH(orders!$D311,products!$A$1:$A$49,0),MATCH(orders!L$1,products!$A$1:$G$1,0))</f>
        <v>4.3650000000000002</v>
      </c>
      <c r="M311" s="3">
        <f t="shared" si="8"/>
        <v>26.19</v>
      </c>
      <c r="N311" t="str" cm="1">
        <f t="array" ref="N311">_xlfn.IFS(I311="Rob","Robusta",I311="Exc","Excelsa",I311="Ara","Arabica",I311="Lib","Liberica")</f>
        <v>Liberica</v>
      </c>
      <c r="O311" t="str">
        <f t="shared" si="9"/>
        <v>Medium</v>
      </c>
      <c r="P311" s="2" t="str">
        <f>_xlfn.XLOOKUP($C311,customers!$A$2:$A$1001,customers!$I$2:$I$1001,,0)</f>
        <v>Yes</v>
      </c>
    </row>
    <row r="312" spans="1:16" x14ac:dyDescent="0.3">
      <c r="A312" s="2" t="s">
        <v>2238</v>
      </c>
      <c r="B312" s="4">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3">
        <f>INDEX(products!$A$1:$G$49,MATCH(orders!$D312,products!$A$1:$A$49,0),MATCH(orders!L$1,products!$A$1:$G$1,0))</f>
        <v>14.85</v>
      </c>
      <c r="M312" s="3">
        <f t="shared" si="8"/>
        <v>14.85</v>
      </c>
      <c r="N312" t="str" cm="1">
        <f t="array" ref="N312">_xlfn.IFS(I312="Rob","Robusta",I312="Exc","Excelsa",I312="Ara","Arabica",I312="Lib","Liberica")</f>
        <v>Excelsa</v>
      </c>
      <c r="O312" t="str">
        <f t="shared" si="9"/>
        <v>Light</v>
      </c>
      <c r="P312" s="2" t="str">
        <f>_xlfn.XLOOKUP($C312,customers!$A$2:$A$1001,customers!$I$2:$I$1001,,0)</f>
        <v>No</v>
      </c>
    </row>
    <row r="313" spans="1:16" x14ac:dyDescent="0.3">
      <c r="A313" s="2" t="s">
        <v>2244</v>
      </c>
      <c r="B313" s="4">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3">
        <f>INDEX(products!$A$1:$G$49,MATCH(orders!$D313,products!$A$1:$A$49,0),MATCH(orders!L$1,products!$A$1:$G$1,0))</f>
        <v>31.624999999999996</v>
      </c>
      <c r="M313" s="3">
        <f t="shared" si="8"/>
        <v>189.74999999999997</v>
      </c>
      <c r="N313" t="str" cm="1">
        <f t="array" ref="N313">_xlfn.IFS(I313="Rob","Robusta",I313="Exc","Excelsa",I313="Ara","Arabica",I313="Lib","Liberica")</f>
        <v>Excelsa</v>
      </c>
      <c r="O313" t="str">
        <f t="shared" si="9"/>
        <v>Medium</v>
      </c>
      <c r="P313" s="2" t="str">
        <f>_xlfn.XLOOKUP($C313,customers!$A$2:$A$1001,customers!$I$2:$I$1001,,0)</f>
        <v>Yes</v>
      </c>
    </row>
    <row r="314" spans="1:16" x14ac:dyDescent="0.3">
      <c r="A314" s="2" t="s">
        <v>2250</v>
      </c>
      <c r="B314" s="4">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3">
        <f>INDEX(products!$A$1:$G$49,MATCH(orders!$D314,products!$A$1:$A$49,0),MATCH(orders!L$1,products!$A$1:$G$1,0))</f>
        <v>5.97</v>
      </c>
      <c r="M314" s="3">
        <f t="shared" si="8"/>
        <v>5.97</v>
      </c>
      <c r="N314" t="str" cm="1">
        <f t="array" ref="N314">_xlfn.IFS(I314="Rob","Robusta",I314="Exc","Excelsa",I314="Ara","Arabica",I314="Lib","Liberica")</f>
        <v>Robusta</v>
      </c>
      <c r="O314" t="str">
        <f t="shared" si="9"/>
        <v>Medium</v>
      </c>
      <c r="P314" s="2" t="str">
        <f>_xlfn.XLOOKUP($C314,customers!$A$2:$A$1001,customers!$I$2:$I$1001,,0)</f>
        <v>Yes</v>
      </c>
    </row>
    <row r="315" spans="1:16" x14ac:dyDescent="0.3">
      <c r="A315" s="2" t="s">
        <v>2256</v>
      </c>
      <c r="B315" s="4">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3">
        <f>INDEX(products!$A$1:$G$49,MATCH(orders!$D315,products!$A$1:$A$49,0),MATCH(orders!L$1,products!$A$1:$G$1,0))</f>
        <v>9.9499999999999993</v>
      </c>
      <c r="M315" s="3">
        <f t="shared" si="8"/>
        <v>29.849999999999998</v>
      </c>
      <c r="N315" t="str" cm="1">
        <f t="array" ref="N315">_xlfn.IFS(I315="Rob","Robusta",I315="Exc","Excelsa",I315="Ara","Arabica",I315="Lib","Liberica")</f>
        <v>Robusta</v>
      </c>
      <c r="O315" t="str">
        <f t="shared" si="9"/>
        <v>Medium</v>
      </c>
      <c r="P315" s="2" t="str">
        <f>_xlfn.XLOOKUP($C315,customers!$A$2:$A$1001,customers!$I$2:$I$1001,,0)</f>
        <v>Yes</v>
      </c>
    </row>
    <row r="316" spans="1:16" x14ac:dyDescent="0.3">
      <c r="A316" s="2" t="s">
        <v>2262</v>
      </c>
      <c r="B316" s="4">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3">
        <f>INDEX(products!$A$1:$G$49,MATCH(orders!$D316,products!$A$1:$A$49,0),MATCH(orders!L$1,products!$A$1:$G$1,0))</f>
        <v>8.9499999999999993</v>
      </c>
      <c r="M316" s="3">
        <f t="shared" si="8"/>
        <v>44.75</v>
      </c>
      <c r="N316" t="str" cm="1">
        <f t="array" ref="N316">_xlfn.IFS(I316="Rob","Robusta",I316="Exc","Excelsa",I316="Ara","Arabica",I316="Lib","Liberica")</f>
        <v>Robusta</v>
      </c>
      <c r="O316" t="str">
        <f t="shared" si="9"/>
        <v>Dark</v>
      </c>
      <c r="P316" s="2" t="str">
        <f>_xlfn.XLOOKUP($C316,customers!$A$2:$A$1001,customers!$I$2:$I$1001,,0)</f>
        <v>No</v>
      </c>
    </row>
    <row r="317" spans="1:16" x14ac:dyDescent="0.3">
      <c r="A317" s="2" t="s">
        <v>2267</v>
      </c>
      <c r="B317" s="4">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3">
        <f>INDEX(products!$A$1:$G$49,MATCH(orders!$D317,products!$A$1:$A$49,0),MATCH(orders!L$1,products!$A$1:$G$1,0))</f>
        <v>34.154999999999994</v>
      </c>
      <c r="M317" s="3">
        <f t="shared" si="8"/>
        <v>34.154999999999994</v>
      </c>
      <c r="N317" t="str" cm="1">
        <f t="array" ref="N317">_xlfn.IFS(I317="Rob","Robusta",I317="Exc","Excelsa",I317="Ara","Arabica",I317="Lib","Liberica")</f>
        <v>Excelsa</v>
      </c>
      <c r="O317" t="str">
        <f t="shared" si="9"/>
        <v>Light</v>
      </c>
      <c r="P317" s="2" t="str">
        <f>_xlfn.XLOOKUP($C317,customers!$A$2:$A$1001,customers!$I$2:$I$1001,,0)</f>
        <v>Yes</v>
      </c>
    </row>
    <row r="318" spans="1:16" x14ac:dyDescent="0.3">
      <c r="A318" s="2" t="s">
        <v>2273</v>
      </c>
      <c r="B318" s="4">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3">
        <f>INDEX(products!$A$1:$G$49,MATCH(orders!$D318,products!$A$1:$A$49,0),MATCH(orders!L$1,products!$A$1:$G$1,0))</f>
        <v>34.154999999999994</v>
      </c>
      <c r="M318" s="3">
        <f t="shared" si="8"/>
        <v>204.92999999999995</v>
      </c>
      <c r="N318" t="str" cm="1">
        <f t="array" ref="N318">_xlfn.IFS(I318="Rob","Robusta",I318="Exc","Excelsa",I318="Ara","Arabica",I318="Lib","Liberica")</f>
        <v>Excelsa</v>
      </c>
      <c r="O318" t="str">
        <f t="shared" si="9"/>
        <v>Light</v>
      </c>
      <c r="P318" s="2" t="str">
        <f>_xlfn.XLOOKUP($C318,customers!$A$2:$A$1001,customers!$I$2:$I$1001,,0)</f>
        <v>No</v>
      </c>
    </row>
    <row r="319" spans="1:16" x14ac:dyDescent="0.3">
      <c r="A319" s="2" t="s">
        <v>2279</v>
      </c>
      <c r="B319" s="4">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3">
        <f>INDEX(products!$A$1:$G$49,MATCH(orders!$D319,products!$A$1:$A$49,0),MATCH(orders!L$1,products!$A$1:$G$1,0))</f>
        <v>7.29</v>
      </c>
      <c r="M319" s="3">
        <f t="shared" si="8"/>
        <v>21.87</v>
      </c>
      <c r="N319" t="str" cm="1">
        <f t="array" ref="N319">_xlfn.IFS(I319="Rob","Robusta",I319="Exc","Excelsa",I319="Ara","Arabica",I319="Lib","Liberica")</f>
        <v>Excelsa</v>
      </c>
      <c r="O319" t="str">
        <f t="shared" si="9"/>
        <v>Dark</v>
      </c>
      <c r="P319" s="2" t="str">
        <f>_xlfn.XLOOKUP($C319,customers!$A$2:$A$1001,customers!$I$2:$I$1001,,0)</f>
        <v>No</v>
      </c>
    </row>
    <row r="320" spans="1:16" x14ac:dyDescent="0.3">
      <c r="A320" s="2" t="s">
        <v>2285</v>
      </c>
      <c r="B320" s="4">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3">
        <f>INDEX(products!$A$1:$G$49,MATCH(orders!$D320,products!$A$1:$A$49,0),MATCH(orders!L$1,products!$A$1:$G$1,0))</f>
        <v>25.874999999999996</v>
      </c>
      <c r="M320" s="3">
        <f t="shared" si="8"/>
        <v>51.749999999999993</v>
      </c>
      <c r="N320" t="str" cm="1">
        <f t="array" ref="N320">_xlfn.IFS(I320="Rob","Robusta",I320="Exc","Excelsa",I320="Ara","Arabica",I320="Lib","Liberica")</f>
        <v>Arabica</v>
      </c>
      <c r="O320" t="str">
        <f t="shared" si="9"/>
        <v>Medium</v>
      </c>
      <c r="P320" s="2" t="str">
        <f>_xlfn.XLOOKUP($C320,customers!$A$2:$A$1001,customers!$I$2:$I$1001,,0)</f>
        <v>Yes</v>
      </c>
    </row>
    <row r="321" spans="1:16" x14ac:dyDescent="0.3">
      <c r="A321" s="2" t="s">
        <v>2291</v>
      </c>
      <c r="B321" s="4">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3">
        <f>INDEX(products!$A$1:$G$49,MATCH(orders!$D321,products!$A$1:$A$49,0),MATCH(orders!L$1,products!$A$1:$G$1,0))</f>
        <v>4.125</v>
      </c>
      <c r="M321" s="3">
        <f t="shared" si="8"/>
        <v>8.25</v>
      </c>
      <c r="N321" t="str" cm="1">
        <f t="array" ref="N321">_xlfn.IFS(I321="Rob","Robusta",I321="Exc","Excelsa",I321="Ara","Arabica",I321="Lib","Liberica")</f>
        <v>Excelsa</v>
      </c>
      <c r="O321" t="str">
        <f t="shared" si="9"/>
        <v>Medium</v>
      </c>
      <c r="P321" s="2" t="str">
        <f>_xlfn.XLOOKUP($C321,customers!$A$2:$A$1001,customers!$I$2:$I$1001,,0)</f>
        <v>Yes</v>
      </c>
    </row>
    <row r="322" spans="1:16" x14ac:dyDescent="0.3">
      <c r="A322" s="2" t="s">
        <v>2291</v>
      </c>
      <c r="B322" s="4">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3">
        <f>INDEX(products!$A$1:$G$49,MATCH(orders!$D322,products!$A$1:$A$49,0),MATCH(orders!L$1,products!$A$1:$G$1,0))</f>
        <v>3.8849999999999998</v>
      </c>
      <c r="M322" s="3">
        <f t="shared" si="8"/>
        <v>19.424999999999997</v>
      </c>
      <c r="N322" t="str" cm="1">
        <f t="array" ref="N322">_xlfn.IFS(I322="Rob","Robusta",I322="Exc","Excelsa",I322="Ara","Arabica",I322="Lib","Liberica")</f>
        <v>Arabica</v>
      </c>
      <c r="O322" t="str">
        <f t="shared" si="9"/>
        <v>Light</v>
      </c>
      <c r="P322" s="2" t="str">
        <f>_xlfn.XLOOKUP($C322,customers!$A$2:$A$1001,customers!$I$2:$I$1001,,0)</f>
        <v>Yes</v>
      </c>
    </row>
    <row r="323" spans="1:16" x14ac:dyDescent="0.3">
      <c r="A323" s="2" t="s">
        <v>2301</v>
      </c>
      <c r="B323" s="4">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3">
        <f>INDEX(products!$A$1:$G$49,MATCH(orders!$D323,products!$A$1:$A$49,0),MATCH(orders!L$1,products!$A$1:$G$1,0))</f>
        <v>3.375</v>
      </c>
      <c r="M323" s="3">
        <f t="shared" ref="M323:M386" si="10">E323*L323</f>
        <v>20.25</v>
      </c>
      <c r="N323" t="str" cm="1">
        <f t="array" ref="N323">_xlfn.IFS(I323="Rob","Robusta",I323="Exc","Excelsa",I323="Ara","Arabica",I323="Lib","Liberica")</f>
        <v>Arabica</v>
      </c>
      <c r="O323" t="str">
        <f t="shared" ref="O323:O386" si="11">IF(J323="M","Medium",IF(J323="L","Light",IF(J323="D","Dark","")))</f>
        <v>Medium</v>
      </c>
      <c r="P323" s="2" t="str">
        <f>_xlfn.XLOOKUP($C323,customers!$A$2:$A$1001,customers!$I$2:$I$1001,,0)</f>
        <v>Yes</v>
      </c>
    </row>
    <row r="324" spans="1:16" x14ac:dyDescent="0.3">
      <c r="A324" s="2" t="s">
        <v>2307</v>
      </c>
      <c r="B324" s="4">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3">
        <f>INDEX(products!$A$1:$G$49,MATCH(orders!$D324,products!$A$1:$A$49,0),MATCH(orders!L$1,products!$A$1:$G$1,0))</f>
        <v>7.77</v>
      </c>
      <c r="M324" s="3">
        <f t="shared" si="10"/>
        <v>23.31</v>
      </c>
      <c r="N324" t="str" cm="1">
        <f t="array" ref="N324">_xlfn.IFS(I324="Rob","Robusta",I324="Exc","Excelsa",I324="Ara","Arabica",I324="Lib","Liberica")</f>
        <v>Liberica</v>
      </c>
      <c r="O324" t="str">
        <f t="shared" si="11"/>
        <v>Dark</v>
      </c>
      <c r="P324" s="2" t="str">
        <f>_xlfn.XLOOKUP($C324,customers!$A$2:$A$1001,customers!$I$2:$I$1001,,0)</f>
        <v>No</v>
      </c>
    </row>
    <row r="325" spans="1:16" x14ac:dyDescent="0.3">
      <c r="A325" s="2" t="s">
        <v>2313</v>
      </c>
      <c r="B325" s="4">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3">
        <f>INDEX(products!$A$1:$G$49,MATCH(orders!$D325,products!$A$1:$A$49,0),MATCH(orders!L$1,products!$A$1:$G$1,0))</f>
        <v>3.645</v>
      </c>
      <c r="M325" s="3">
        <f t="shared" si="10"/>
        <v>18.225000000000001</v>
      </c>
      <c r="N325" t="str" cm="1">
        <f t="array" ref="N325">_xlfn.IFS(I325="Rob","Robusta",I325="Exc","Excelsa",I325="Ara","Arabica",I325="Lib","Liberica")</f>
        <v>Excelsa</v>
      </c>
      <c r="O325" t="str">
        <f t="shared" si="11"/>
        <v>Dark</v>
      </c>
      <c r="P325" s="2" t="str">
        <f>_xlfn.XLOOKUP($C325,customers!$A$2:$A$1001,customers!$I$2:$I$1001,,0)</f>
        <v>Yes</v>
      </c>
    </row>
    <row r="326" spans="1:16" x14ac:dyDescent="0.3">
      <c r="A326" s="2" t="s">
        <v>2319</v>
      </c>
      <c r="B326" s="4">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3">
        <f>INDEX(products!$A$1:$G$49,MATCH(orders!$D326,products!$A$1:$A$49,0),MATCH(orders!L$1,products!$A$1:$G$1,0))</f>
        <v>13.75</v>
      </c>
      <c r="M326" s="3">
        <f t="shared" si="10"/>
        <v>13.75</v>
      </c>
      <c r="N326" t="str" cm="1">
        <f t="array" ref="N326">_xlfn.IFS(I326="Rob","Robusta",I326="Exc","Excelsa",I326="Ara","Arabica",I326="Lib","Liberica")</f>
        <v>Excelsa</v>
      </c>
      <c r="O326" t="str">
        <f t="shared" si="11"/>
        <v>Medium</v>
      </c>
      <c r="P326" s="2" t="str">
        <f>_xlfn.XLOOKUP($C326,customers!$A$2:$A$1001,customers!$I$2:$I$1001,,0)</f>
        <v>No</v>
      </c>
    </row>
    <row r="327" spans="1:16" x14ac:dyDescent="0.3">
      <c r="A327" s="2" t="s">
        <v>2324</v>
      </c>
      <c r="B327" s="4">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3">
        <f>INDEX(products!$A$1:$G$49,MATCH(orders!$D327,products!$A$1:$A$49,0),MATCH(orders!L$1,products!$A$1:$G$1,0))</f>
        <v>29.784999999999997</v>
      </c>
      <c r="M327" s="3">
        <f t="shared" si="10"/>
        <v>29.784999999999997</v>
      </c>
      <c r="N327" t="str" cm="1">
        <f t="array" ref="N327">_xlfn.IFS(I327="Rob","Robusta",I327="Exc","Excelsa",I327="Ara","Arabica",I327="Lib","Liberica")</f>
        <v>Arabica</v>
      </c>
      <c r="O327" t="str">
        <f t="shared" si="11"/>
        <v>Light</v>
      </c>
      <c r="P327" s="2" t="str">
        <f>_xlfn.XLOOKUP($C327,customers!$A$2:$A$1001,customers!$I$2:$I$1001,,0)</f>
        <v>Yes</v>
      </c>
    </row>
    <row r="328" spans="1:16" x14ac:dyDescent="0.3">
      <c r="A328" s="2" t="s">
        <v>2330</v>
      </c>
      <c r="B328" s="4">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3">
        <f>INDEX(products!$A$1:$G$49,MATCH(orders!$D328,products!$A$1:$A$49,0),MATCH(orders!L$1,products!$A$1:$G$1,0))</f>
        <v>8.9499999999999993</v>
      </c>
      <c r="M328" s="3">
        <f t="shared" si="10"/>
        <v>44.75</v>
      </c>
      <c r="N328" t="str" cm="1">
        <f t="array" ref="N328">_xlfn.IFS(I328="Rob","Robusta",I328="Exc","Excelsa",I328="Ara","Arabica",I328="Lib","Liberica")</f>
        <v>Robusta</v>
      </c>
      <c r="O328" t="str">
        <f t="shared" si="11"/>
        <v>Dark</v>
      </c>
      <c r="P328" s="2" t="str">
        <f>_xlfn.XLOOKUP($C328,customers!$A$2:$A$1001,customers!$I$2:$I$1001,,0)</f>
        <v>No</v>
      </c>
    </row>
    <row r="329" spans="1:16" x14ac:dyDescent="0.3">
      <c r="A329" s="2" t="s">
        <v>2335</v>
      </c>
      <c r="B329" s="4">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3">
        <f>INDEX(products!$A$1:$G$49,MATCH(orders!$D329,products!$A$1:$A$49,0),MATCH(orders!L$1,products!$A$1:$G$1,0))</f>
        <v>8.9499999999999993</v>
      </c>
      <c r="M329" s="3">
        <f t="shared" si="10"/>
        <v>44.75</v>
      </c>
      <c r="N329" t="str" cm="1">
        <f t="array" ref="N329">_xlfn.IFS(I329="Rob","Robusta",I329="Exc","Excelsa",I329="Ara","Arabica",I329="Lib","Liberica")</f>
        <v>Robusta</v>
      </c>
      <c r="O329" t="str">
        <f t="shared" si="11"/>
        <v>Dark</v>
      </c>
      <c r="P329" s="2" t="str">
        <f>_xlfn.XLOOKUP($C329,customers!$A$2:$A$1001,customers!$I$2:$I$1001,,0)</f>
        <v>Yes</v>
      </c>
    </row>
    <row r="330" spans="1:16" x14ac:dyDescent="0.3">
      <c r="A330" s="2" t="s">
        <v>2341</v>
      </c>
      <c r="B330" s="4">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3">
        <f>INDEX(products!$A$1:$G$49,MATCH(orders!$D330,products!$A$1:$A$49,0),MATCH(orders!L$1,products!$A$1:$G$1,0))</f>
        <v>9.51</v>
      </c>
      <c r="M330" s="3">
        <f t="shared" si="10"/>
        <v>38.04</v>
      </c>
      <c r="N330" t="str" cm="1">
        <f t="array" ref="N330">_xlfn.IFS(I330="Rob","Robusta",I330="Exc","Excelsa",I330="Ara","Arabica",I330="Lib","Liberica")</f>
        <v>Liberica</v>
      </c>
      <c r="O330" t="str">
        <f t="shared" si="11"/>
        <v>Light</v>
      </c>
      <c r="P330" s="2" t="str">
        <f>_xlfn.XLOOKUP($C330,customers!$A$2:$A$1001,customers!$I$2:$I$1001,,0)</f>
        <v>Yes</v>
      </c>
    </row>
    <row r="331" spans="1:16" x14ac:dyDescent="0.3">
      <c r="A331" s="2" t="s">
        <v>2346</v>
      </c>
      <c r="B331" s="4">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3">
        <f>INDEX(products!$A$1:$G$49,MATCH(orders!$D331,products!$A$1:$A$49,0),MATCH(orders!L$1,products!$A$1:$G$1,0))</f>
        <v>5.3699999999999992</v>
      </c>
      <c r="M331" s="3">
        <f t="shared" si="10"/>
        <v>21.479999999999997</v>
      </c>
      <c r="N331" t="str" cm="1">
        <f t="array" ref="N331">_xlfn.IFS(I331="Rob","Robusta",I331="Exc","Excelsa",I331="Ara","Arabica",I331="Lib","Liberica")</f>
        <v>Robusta</v>
      </c>
      <c r="O331" t="str">
        <f t="shared" si="11"/>
        <v>Dark</v>
      </c>
      <c r="P331" s="2" t="str">
        <f>_xlfn.XLOOKUP($C331,customers!$A$2:$A$1001,customers!$I$2:$I$1001,,0)</f>
        <v>Yes</v>
      </c>
    </row>
    <row r="332" spans="1:16" x14ac:dyDescent="0.3">
      <c r="A332" s="2" t="s">
        <v>2351</v>
      </c>
      <c r="B332" s="4">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3">
        <f>INDEX(products!$A$1:$G$49,MATCH(orders!$D332,products!$A$1:$A$49,0),MATCH(orders!L$1,products!$A$1:$G$1,0))</f>
        <v>5.3699999999999992</v>
      </c>
      <c r="M332" s="3">
        <f t="shared" si="10"/>
        <v>16.11</v>
      </c>
      <c r="N332" t="str" cm="1">
        <f t="array" ref="N332">_xlfn.IFS(I332="Rob","Robusta",I332="Exc","Excelsa",I332="Ara","Arabica",I332="Lib","Liberica")</f>
        <v>Robusta</v>
      </c>
      <c r="O332" t="str">
        <f t="shared" si="11"/>
        <v>Dark</v>
      </c>
      <c r="P332" s="2" t="str">
        <f>_xlfn.XLOOKUP($C332,customers!$A$2:$A$1001,customers!$I$2:$I$1001,,0)</f>
        <v>No</v>
      </c>
    </row>
    <row r="333" spans="1:16" x14ac:dyDescent="0.3">
      <c r="A333" s="2" t="s">
        <v>2357</v>
      </c>
      <c r="B333" s="4">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3">
        <f>INDEX(products!$A$1:$G$49,MATCH(orders!$D333,products!$A$1:$A$49,0),MATCH(orders!L$1,products!$A$1:$G$1,0))</f>
        <v>22.884999999999998</v>
      </c>
      <c r="M333" s="3">
        <f t="shared" si="10"/>
        <v>22.884999999999998</v>
      </c>
      <c r="N333" t="str" cm="1">
        <f t="array" ref="N333">_xlfn.IFS(I333="Rob","Robusta",I333="Exc","Excelsa",I333="Ara","Arabica",I333="Lib","Liberica")</f>
        <v>Robusta</v>
      </c>
      <c r="O333" t="str">
        <f t="shared" si="11"/>
        <v>Medium</v>
      </c>
      <c r="P333" s="2" t="str">
        <f>_xlfn.XLOOKUP($C333,customers!$A$2:$A$1001,customers!$I$2:$I$1001,,0)</f>
        <v>Yes</v>
      </c>
    </row>
    <row r="334" spans="1:16" x14ac:dyDescent="0.3">
      <c r="A334" s="2" t="s">
        <v>2363</v>
      </c>
      <c r="B334" s="4">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3">
        <f>INDEX(products!$A$1:$G$49,MATCH(orders!$D334,products!$A$1:$A$49,0),MATCH(orders!L$1,products!$A$1:$G$1,0))</f>
        <v>5.97</v>
      </c>
      <c r="M334" s="3">
        <f t="shared" si="10"/>
        <v>17.91</v>
      </c>
      <c r="N334" t="str" cm="1">
        <f t="array" ref="N334">_xlfn.IFS(I334="Rob","Robusta",I334="Exc","Excelsa",I334="Ara","Arabica",I334="Lib","Liberica")</f>
        <v>Arabica</v>
      </c>
      <c r="O334" t="str">
        <f t="shared" si="11"/>
        <v>Dark</v>
      </c>
      <c r="P334" s="2" t="str">
        <f>_xlfn.XLOOKUP($C334,customers!$A$2:$A$1001,customers!$I$2:$I$1001,,0)</f>
        <v>Yes</v>
      </c>
    </row>
    <row r="335" spans="1:16" x14ac:dyDescent="0.3">
      <c r="A335" s="2" t="s">
        <v>2369</v>
      </c>
      <c r="B335" s="4">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3">
        <f>INDEX(products!$A$1:$G$49,MATCH(orders!$D335,products!$A$1:$A$49,0),MATCH(orders!L$1,products!$A$1:$G$1,0))</f>
        <v>5.97</v>
      </c>
      <c r="M335" s="3">
        <f t="shared" si="10"/>
        <v>23.88</v>
      </c>
      <c r="N335" t="str" cm="1">
        <f t="array" ref="N335">_xlfn.IFS(I335="Rob","Robusta",I335="Exc","Excelsa",I335="Ara","Arabica",I335="Lib","Liberica")</f>
        <v>Robusta</v>
      </c>
      <c r="O335" t="str">
        <f t="shared" si="11"/>
        <v>Medium</v>
      </c>
      <c r="P335" s="2" t="str">
        <f>_xlfn.XLOOKUP($C335,customers!$A$2:$A$1001,customers!$I$2:$I$1001,,0)</f>
        <v>Yes</v>
      </c>
    </row>
    <row r="336" spans="1:16" x14ac:dyDescent="0.3">
      <c r="A336" s="2" t="s">
        <v>2375</v>
      </c>
      <c r="B336" s="4">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3">
        <f>INDEX(products!$A$1:$G$49,MATCH(orders!$D336,products!$A$1:$A$49,0),MATCH(orders!L$1,products!$A$1:$G$1,0))</f>
        <v>11.95</v>
      </c>
      <c r="M336" s="3">
        <f t="shared" si="10"/>
        <v>59.75</v>
      </c>
      <c r="N336" t="str" cm="1">
        <f t="array" ref="N336">_xlfn.IFS(I336="Rob","Robusta",I336="Exc","Excelsa",I336="Ara","Arabica",I336="Lib","Liberica")</f>
        <v>Robusta</v>
      </c>
      <c r="O336" t="str">
        <f t="shared" si="11"/>
        <v>Light</v>
      </c>
      <c r="P336" s="2" t="str">
        <f>_xlfn.XLOOKUP($C336,customers!$A$2:$A$1001,customers!$I$2:$I$1001,,0)</f>
        <v>No</v>
      </c>
    </row>
    <row r="337" spans="1:16" x14ac:dyDescent="0.3">
      <c r="A337" s="2" t="s">
        <v>2379</v>
      </c>
      <c r="B337" s="4">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3">
        <f>INDEX(products!$A$1:$G$49,MATCH(orders!$D337,products!$A$1:$A$49,0),MATCH(orders!L$1,products!$A$1:$G$1,0))</f>
        <v>4.7549999999999999</v>
      </c>
      <c r="M337" s="3">
        <f t="shared" si="10"/>
        <v>28.53</v>
      </c>
      <c r="N337" t="str" cm="1">
        <f t="array" ref="N337">_xlfn.IFS(I337="Rob","Robusta",I337="Exc","Excelsa",I337="Ara","Arabica",I337="Lib","Liberica")</f>
        <v>Liberica</v>
      </c>
      <c r="O337" t="str">
        <f t="shared" si="11"/>
        <v>Light</v>
      </c>
      <c r="P337" s="2" t="str">
        <f>_xlfn.XLOOKUP($C337,customers!$A$2:$A$1001,customers!$I$2:$I$1001,,0)</f>
        <v>Yes</v>
      </c>
    </row>
    <row r="338" spans="1:16" x14ac:dyDescent="0.3">
      <c r="A338" s="2" t="s">
        <v>2385</v>
      </c>
      <c r="B338" s="4">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3">
        <f>INDEX(products!$A$1:$G$49,MATCH(orders!$D338,products!$A$1:$A$49,0),MATCH(orders!L$1,products!$A$1:$G$1,0))</f>
        <v>11.25</v>
      </c>
      <c r="M338" s="3">
        <f t="shared" si="10"/>
        <v>45</v>
      </c>
      <c r="N338" t="str" cm="1">
        <f t="array" ref="N338">_xlfn.IFS(I338="Rob","Robusta",I338="Exc","Excelsa",I338="Ara","Arabica",I338="Lib","Liberica")</f>
        <v>Arabica</v>
      </c>
      <c r="O338" t="str">
        <f t="shared" si="11"/>
        <v>Medium</v>
      </c>
      <c r="P338" s="2" t="str">
        <f>_xlfn.XLOOKUP($C338,customers!$A$2:$A$1001,customers!$I$2:$I$1001,,0)</f>
        <v>No</v>
      </c>
    </row>
    <row r="339" spans="1:16" x14ac:dyDescent="0.3">
      <c r="A339" s="2" t="s">
        <v>2391</v>
      </c>
      <c r="B339" s="4">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3">
        <f>INDEX(products!$A$1:$G$49,MATCH(orders!$D339,products!$A$1:$A$49,0),MATCH(orders!L$1,products!$A$1:$G$1,0))</f>
        <v>27.945</v>
      </c>
      <c r="M339" s="3">
        <f t="shared" si="10"/>
        <v>55.89</v>
      </c>
      <c r="N339" t="str" cm="1">
        <f t="array" ref="N339">_xlfn.IFS(I339="Rob","Robusta",I339="Exc","Excelsa",I339="Ara","Arabica",I339="Lib","Liberica")</f>
        <v>Excelsa</v>
      </c>
      <c r="O339" t="str">
        <f t="shared" si="11"/>
        <v>Dark</v>
      </c>
      <c r="P339" s="2" t="str">
        <f>_xlfn.XLOOKUP($C339,customers!$A$2:$A$1001,customers!$I$2:$I$1001,,0)</f>
        <v>No</v>
      </c>
    </row>
    <row r="340" spans="1:16" x14ac:dyDescent="0.3">
      <c r="A340" s="2" t="s">
        <v>2396</v>
      </c>
      <c r="B340" s="4">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3">
        <f>INDEX(products!$A$1:$G$49,MATCH(orders!$D340,products!$A$1:$A$49,0),MATCH(orders!L$1,products!$A$1:$G$1,0))</f>
        <v>14.85</v>
      </c>
      <c r="M340" s="3">
        <f t="shared" si="10"/>
        <v>59.4</v>
      </c>
      <c r="N340" t="str" cm="1">
        <f t="array" ref="N340">_xlfn.IFS(I340="Rob","Robusta",I340="Exc","Excelsa",I340="Ara","Arabica",I340="Lib","Liberica")</f>
        <v>Excelsa</v>
      </c>
      <c r="O340" t="str">
        <f t="shared" si="11"/>
        <v>Light</v>
      </c>
      <c r="P340" s="2" t="str">
        <f>_xlfn.XLOOKUP($C340,customers!$A$2:$A$1001,customers!$I$2:$I$1001,,0)</f>
        <v>No</v>
      </c>
    </row>
    <row r="341" spans="1:16" x14ac:dyDescent="0.3">
      <c r="A341" s="2" t="s">
        <v>2402</v>
      </c>
      <c r="B341" s="4">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3">
        <f>INDEX(products!$A$1:$G$49,MATCH(orders!$D341,products!$A$1:$A$49,0),MATCH(orders!L$1,products!$A$1:$G$1,0))</f>
        <v>3.645</v>
      </c>
      <c r="M341" s="3">
        <f t="shared" si="10"/>
        <v>7.29</v>
      </c>
      <c r="N341" t="str" cm="1">
        <f t="array" ref="N341">_xlfn.IFS(I341="Rob","Robusta",I341="Exc","Excelsa",I341="Ara","Arabica",I341="Lib","Liberica")</f>
        <v>Excelsa</v>
      </c>
      <c r="O341" t="str">
        <f t="shared" si="11"/>
        <v>Dark</v>
      </c>
      <c r="P341" s="2" t="str">
        <f>_xlfn.XLOOKUP($C341,customers!$A$2:$A$1001,customers!$I$2:$I$1001,,0)</f>
        <v>Yes</v>
      </c>
    </row>
    <row r="342" spans="1:16" x14ac:dyDescent="0.3">
      <c r="A342" s="2" t="s">
        <v>2408</v>
      </c>
      <c r="B342" s="4">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3">
        <f>INDEX(products!$A$1:$G$49,MATCH(orders!$D342,products!$A$1:$A$49,0),MATCH(orders!L$1,products!$A$1:$G$1,0))</f>
        <v>7.29</v>
      </c>
      <c r="M342" s="3">
        <f t="shared" si="10"/>
        <v>7.29</v>
      </c>
      <c r="N342" t="str" cm="1">
        <f t="array" ref="N342">_xlfn.IFS(I342="Rob","Robusta",I342="Exc","Excelsa",I342="Ara","Arabica",I342="Lib","Liberica")</f>
        <v>Excelsa</v>
      </c>
      <c r="O342" t="str">
        <f t="shared" si="11"/>
        <v>Dark</v>
      </c>
      <c r="P342" s="2" t="str">
        <f>_xlfn.XLOOKUP($C342,customers!$A$2:$A$1001,customers!$I$2:$I$1001,,0)</f>
        <v>Yes</v>
      </c>
    </row>
    <row r="343" spans="1:16" x14ac:dyDescent="0.3">
      <c r="A343" s="2" t="s">
        <v>2414</v>
      </c>
      <c r="B343" s="4">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3">
        <f>INDEX(products!$A$1:$G$49,MATCH(orders!$D343,products!$A$1:$A$49,0),MATCH(orders!L$1,products!$A$1:$G$1,0))</f>
        <v>8.91</v>
      </c>
      <c r="M343" s="3">
        <f t="shared" si="10"/>
        <v>17.82</v>
      </c>
      <c r="N343" t="str" cm="1">
        <f t="array" ref="N343">_xlfn.IFS(I343="Rob","Robusta",I343="Exc","Excelsa",I343="Ara","Arabica",I343="Lib","Liberica")</f>
        <v>Excelsa</v>
      </c>
      <c r="O343" t="str">
        <f t="shared" si="11"/>
        <v>Light</v>
      </c>
      <c r="P343" s="2" t="str">
        <f>_xlfn.XLOOKUP($C343,customers!$A$2:$A$1001,customers!$I$2:$I$1001,,0)</f>
        <v>No</v>
      </c>
    </row>
    <row r="344" spans="1:16" x14ac:dyDescent="0.3">
      <c r="A344" s="2" t="s">
        <v>2414</v>
      </c>
      <c r="B344" s="4">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3">
        <f>INDEX(products!$A$1:$G$49,MATCH(orders!$D344,products!$A$1:$A$49,0),MATCH(orders!L$1,products!$A$1:$G$1,0))</f>
        <v>7.77</v>
      </c>
      <c r="M344" s="3">
        <f t="shared" si="10"/>
        <v>38.849999999999994</v>
      </c>
      <c r="N344" t="str" cm="1">
        <f t="array" ref="N344">_xlfn.IFS(I344="Rob","Robusta",I344="Exc","Excelsa",I344="Ara","Arabica",I344="Lib","Liberica")</f>
        <v>Liberica</v>
      </c>
      <c r="O344" t="str">
        <f t="shared" si="11"/>
        <v>Dark</v>
      </c>
      <c r="P344" s="2" t="str">
        <f>_xlfn.XLOOKUP($C344,customers!$A$2:$A$1001,customers!$I$2:$I$1001,,0)</f>
        <v>No</v>
      </c>
    </row>
    <row r="345" spans="1:16" x14ac:dyDescent="0.3">
      <c r="A345" s="2" t="s">
        <v>2424</v>
      </c>
      <c r="B345" s="4">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3">
        <f>INDEX(products!$A$1:$G$49,MATCH(orders!$D345,products!$A$1:$A$49,0),MATCH(orders!L$1,products!$A$1:$G$1,0))</f>
        <v>5.3699999999999992</v>
      </c>
      <c r="M345" s="3">
        <f t="shared" si="10"/>
        <v>32.22</v>
      </c>
      <c r="N345" t="str" cm="1">
        <f t="array" ref="N345">_xlfn.IFS(I345="Rob","Robusta",I345="Exc","Excelsa",I345="Ara","Arabica",I345="Lib","Liberica")</f>
        <v>Robusta</v>
      </c>
      <c r="O345" t="str">
        <f t="shared" si="11"/>
        <v>Dark</v>
      </c>
      <c r="P345" s="2" t="str">
        <f>_xlfn.XLOOKUP($C345,customers!$A$2:$A$1001,customers!$I$2:$I$1001,,0)</f>
        <v>No</v>
      </c>
    </row>
    <row r="346" spans="1:16" x14ac:dyDescent="0.3">
      <c r="A346" s="2" t="s">
        <v>2429</v>
      </c>
      <c r="B346" s="4">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3">
        <f>INDEX(products!$A$1:$G$49,MATCH(orders!$D346,products!$A$1:$A$49,0),MATCH(orders!L$1,products!$A$1:$G$1,0))</f>
        <v>9.9499999999999993</v>
      </c>
      <c r="M346" s="3">
        <f t="shared" si="10"/>
        <v>19.899999999999999</v>
      </c>
      <c r="N346" t="str" cm="1">
        <f t="array" ref="N346">_xlfn.IFS(I346="Rob","Robusta",I346="Exc","Excelsa",I346="Ara","Arabica",I346="Lib","Liberica")</f>
        <v>Robusta</v>
      </c>
      <c r="O346" t="str">
        <f t="shared" si="11"/>
        <v>Medium</v>
      </c>
      <c r="P346" s="2" t="str">
        <f>_xlfn.XLOOKUP($C346,customers!$A$2:$A$1001,customers!$I$2:$I$1001,,0)</f>
        <v>Yes</v>
      </c>
    </row>
    <row r="347" spans="1:16" x14ac:dyDescent="0.3">
      <c r="A347" s="2" t="s">
        <v>2434</v>
      </c>
      <c r="B347" s="4">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3">
        <f>INDEX(products!$A$1:$G$49,MATCH(orders!$D347,products!$A$1:$A$49,0),MATCH(orders!L$1,products!$A$1:$G$1,0))</f>
        <v>11.95</v>
      </c>
      <c r="M347" s="3">
        <f t="shared" si="10"/>
        <v>59.75</v>
      </c>
      <c r="N347" t="str" cm="1">
        <f t="array" ref="N347">_xlfn.IFS(I347="Rob","Robusta",I347="Exc","Excelsa",I347="Ara","Arabica",I347="Lib","Liberica")</f>
        <v>Robusta</v>
      </c>
      <c r="O347" t="str">
        <f t="shared" si="11"/>
        <v>Light</v>
      </c>
      <c r="P347" s="2" t="str">
        <f>_xlfn.XLOOKUP($C347,customers!$A$2:$A$1001,customers!$I$2:$I$1001,,0)</f>
        <v>No</v>
      </c>
    </row>
    <row r="348" spans="1:16" x14ac:dyDescent="0.3">
      <c r="A348" s="2" t="s">
        <v>2440</v>
      </c>
      <c r="B348" s="4">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3">
        <f>INDEX(products!$A$1:$G$49,MATCH(orders!$D348,products!$A$1:$A$49,0),MATCH(orders!L$1,products!$A$1:$G$1,0))</f>
        <v>7.77</v>
      </c>
      <c r="M348" s="3">
        <f t="shared" si="10"/>
        <v>23.31</v>
      </c>
      <c r="N348" t="str" cm="1">
        <f t="array" ref="N348">_xlfn.IFS(I348="Rob","Robusta",I348="Exc","Excelsa",I348="Ara","Arabica",I348="Lib","Liberica")</f>
        <v>Arabica</v>
      </c>
      <c r="O348" t="str">
        <f t="shared" si="11"/>
        <v>Light</v>
      </c>
      <c r="P348" s="2" t="str">
        <f>_xlfn.XLOOKUP($C348,customers!$A$2:$A$1001,customers!$I$2:$I$1001,,0)</f>
        <v>Yes</v>
      </c>
    </row>
    <row r="349" spans="1:16" x14ac:dyDescent="0.3">
      <c r="A349" s="2" t="s">
        <v>2446</v>
      </c>
      <c r="B349" s="4">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3">
        <f>INDEX(products!$A$1:$G$49,MATCH(orders!$D349,products!$A$1:$A$49,0),MATCH(orders!L$1,products!$A$1:$G$1,0))</f>
        <v>14.55</v>
      </c>
      <c r="M349" s="3">
        <f t="shared" si="10"/>
        <v>43.650000000000006</v>
      </c>
      <c r="N349" t="str" cm="1">
        <f t="array" ref="N349">_xlfn.IFS(I349="Rob","Robusta",I349="Exc","Excelsa",I349="Ara","Arabica",I349="Lib","Liberica")</f>
        <v>Liberica</v>
      </c>
      <c r="O349" t="str">
        <f t="shared" si="11"/>
        <v>Medium</v>
      </c>
      <c r="P349" s="2" t="str">
        <f>_xlfn.XLOOKUP($C349,customers!$A$2:$A$1001,customers!$I$2:$I$1001,,0)</f>
        <v>No</v>
      </c>
    </row>
    <row r="350" spans="1:16" x14ac:dyDescent="0.3">
      <c r="A350" s="2" t="s">
        <v>2452</v>
      </c>
      <c r="B350" s="4">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3">
        <f>INDEX(products!$A$1:$G$49,MATCH(orders!$D350,products!$A$1:$A$49,0),MATCH(orders!L$1,products!$A$1:$G$1,0))</f>
        <v>34.154999999999994</v>
      </c>
      <c r="M350" s="3">
        <f t="shared" si="10"/>
        <v>204.92999999999995</v>
      </c>
      <c r="N350" t="str" cm="1">
        <f t="array" ref="N350">_xlfn.IFS(I350="Rob","Robusta",I350="Exc","Excelsa",I350="Ara","Arabica",I350="Lib","Liberica")</f>
        <v>Excelsa</v>
      </c>
      <c r="O350" t="str">
        <f t="shared" si="11"/>
        <v>Light</v>
      </c>
      <c r="P350" s="2" t="str">
        <f>_xlfn.XLOOKUP($C350,customers!$A$2:$A$1001,customers!$I$2:$I$1001,,0)</f>
        <v>No</v>
      </c>
    </row>
    <row r="351" spans="1:16" x14ac:dyDescent="0.3">
      <c r="A351" s="2" t="s">
        <v>2458</v>
      </c>
      <c r="B351" s="4">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3">
        <f>INDEX(products!$A$1:$G$49,MATCH(orders!$D351,products!$A$1:$A$49,0),MATCH(orders!L$1,products!$A$1:$G$1,0))</f>
        <v>3.5849999999999995</v>
      </c>
      <c r="M351" s="3">
        <f t="shared" si="10"/>
        <v>14.339999999999998</v>
      </c>
      <c r="N351" t="str" cm="1">
        <f t="array" ref="N351">_xlfn.IFS(I351="Rob","Robusta",I351="Exc","Excelsa",I351="Ara","Arabica",I351="Lib","Liberica")</f>
        <v>Robusta</v>
      </c>
      <c r="O351" t="str">
        <f t="shared" si="11"/>
        <v>Light</v>
      </c>
      <c r="P351" s="2" t="str">
        <f>_xlfn.XLOOKUP($C351,customers!$A$2:$A$1001,customers!$I$2:$I$1001,,0)</f>
        <v>No</v>
      </c>
    </row>
    <row r="352" spans="1:16" x14ac:dyDescent="0.3">
      <c r="A352" s="2" t="s">
        <v>2464</v>
      </c>
      <c r="B352" s="4">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3">
        <f>INDEX(products!$A$1:$G$49,MATCH(orders!$D352,products!$A$1:$A$49,0),MATCH(orders!L$1,products!$A$1:$G$1,0))</f>
        <v>5.97</v>
      </c>
      <c r="M352" s="3">
        <f t="shared" si="10"/>
        <v>23.88</v>
      </c>
      <c r="N352" t="str" cm="1">
        <f t="array" ref="N352">_xlfn.IFS(I352="Rob","Robusta",I352="Exc","Excelsa",I352="Ara","Arabica",I352="Lib","Liberica")</f>
        <v>Arabica</v>
      </c>
      <c r="O352" t="str">
        <f t="shared" si="11"/>
        <v>Dark</v>
      </c>
      <c r="P352" s="2" t="str">
        <f>_xlfn.XLOOKUP($C352,customers!$A$2:$A$1001,customers!$I$2:$I$1001,,0)</f>
        <v>No</v>
      </c>
    </row>
    <row r="353" spans="1:16" x14ac:dyDescent="0.3">
      <c r="A353" s="2" t="s">
        <v>2470</v>
      </c>
      <c r="B353" s="4">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3">
        <f>INDEX(products!$A$1:$G$49,MATCH(orders!$D353,products!$A$1:$A$49,0),MATCH(orders!L$1,products!$A$1:$G$1,0))</f>
        <v>11.25</v>
      </c>
      <c r="M353" s="3">
        <f t="shared" si="10"/>
        <v>22.5</v>
      </c>
      <c r="N353" t="str" cm="1">
        <f t="array" ref="N353">_xlfn.IFS(I353="Rob","Robusta",I353="Exc","Excelsa",I353="Ara","Arabica",I353="Lib","Liberica")</f>
        <v>Arabica</v>
      </c>
      <c r="O353" t="str">
        <f t="shared" si="11"/>
        <v>Medium</v>
      </c>
      <c r="P353" s="2" t="str">
        <f>_xlfn.XLOOKUP($C353,customers!$A$2:$A$1001,customers!$I$2:$I$1001,,0)</f>
        <v>No</v>
      </c>
    </row>
    <row r="354" spans="1:16" x14ac:dyDescent="0.3">
      <c r="A354" s="2" t="s">
        <v>2476</v>
      </c>
      <c r="B354" s="4">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3">
        <f>INDEX(products!$A$1:$G$49,MATCH(orders!$D354,products!$A$1:$A$49,0),MATCH(orders!L$1,products!$A$1:$G$1,0))</f>
        <v>7.29</v>
      </c>
      <c r="M354" s="3">
        <f t="shared" si="10"/>
        <v>36.450000000000003</v>
      </c>
      <c r="N354" t="str" cm="1">
        <f t="array" ref="N354">_xlfn.IFS(I354="Rob","Robusta",I354="Exc","Excelsa",I354="Ara","Arabica",I354="Lib","Liberica")</f>
        <v>Excelsa</v>
      </c>
      <c r="O354" t="str">
        <f t="shared" si="11"/>
        <v>Dark</v>
      </c>
      <c r="P354" s="2" t="str">
        <f>_xlfn.XLOOKUP($C354,customers!$A$2:$A$1001,customers!$I$2:$I$1001,,0)</f>
        <v>No</v>
      </c>
    </row>
    <row r="355" spans="1:16" x14ac:dyDescent="0.3">
      <c r="A355" s="2" t="s">
        <v>2482</v>
      </c>
      <c r="B355" s="4">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3">
        <f>INDEX(products!$A$1:$G$49,MATCH(orders!$D355,products!$A$1:$A$49,0),MATCH(orders!L$1,products!$A$1:$G$1,0))</f>
        <v>6.75</v>
      </c>
      <c r="M355" s="3">
        <f t="shared" si="10"/>
        <v>27</v>
      </c>
      <c r="N355" t="str" cm="1">
        <f t="array" ref="N355">_xlfn.IFS(I355="Rob","Robusta",I355="Exc","Excelsa",I355="Ara","Arabica",I355="Lib","Liberica")</f>
        <v>Arabica</v>
      </c>
      <c r="O355" t="str">
        <f t="shared" si="11"/>
        <v>Medium</v>
      </c>
      <c r="P355" s="2" t="str">
        <f>_xlfn.XLOOKUP($C355,customers!$A$2:$A$1001,customers!$I$2:$I$1001,,0)</f>
        <v>Yes</v>
      </c>
    </row>
    <row r="356" spans="1:16" x14ac:dyDescent="0.3">
      <c r="A356" s="2" t="s">
        <v>2487</v>
      </c>
      <c r="B356" s="4">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3">
        <f>INDEX(products!$A$1:$G$49,MATCH(orders!$D356,products!$A$1:$A$49,0),MATCH(orders!L$1,products!$A$1:$G$1,0))</f>
        <v>25.874999999999996</v>
      </c>
      <c r="M356" s="3">
        <f t="shared" si="10"/>
        <v>155.24999999999997</v>
      </c>
      <c r="N356" t="str" cm="1">
        <f t="array" ref="N356">_xlfn.IFS(I356="Rob","Robusta",I356="Exc","Excelsa",I356="Ara","Arabica",I356="Lib","Liberica")</f>
        <v>Arabica</v>
      </c>
      <c r="O356" t="str">
        <f t="shared" si="11"/>
        <v>Medium</v>
      </c>
      <c r="P356" s="2" t="str">
        <f>_xlfn.XLOOKUP($C356,customers!$A$2:$A$1001,customers!$I$2:$I$1001,,0)</f>
        <v>No</v>
      </c>
    </row>
    <row r="357" spans="1:16" x14ac:dyDescent="0.3">
      <c r="A357" s="2" t="s">
        <v>2492</v>
      </c>
      <c r="B357" s="4">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3">
        <f>INDEX(products!$A$1:$G$49,MATCH(orders!$D357,products!$A$1:$A$49,0),MATCH(orders!L$1,products!$A$1:$G$1,0))</f>
        <v>22.884999999999998</v>
      </c>
      <c r="M357" s="3">
        <f t="shared" si="10"/>
        <v>114.42499999999998</v>
      </c>
      <c r="N357" t="str" cm="1">
        <f t="array" ref="N357">_xlfn.IFS(I357="Rob","Robusta",I357="Exc","Excelsa",I357="Ara","Arabica",I357="Lib","Liberica")</f>
        <v>Arabica</v>
      </c>
      <c r="O357" t="str">
        <f t="shared" si="11"/>
        <v>Dark</v>
      </c>
      <c r="P357" s="2" t="str">
        <f>_xlfn.XLOOKUP($C357,customers!$A$2:$A$1001,customers!$I$2:$I$1001,,0)</f>
        <v>Yes</v>
      </c>
    </row>
    <row r="358" spans="1:16" x14ac:dyDescent="0.3">
      <c r="A358" s="2" t="s">
        <v>2498</v>
      </c>
      <c r="B358" s="4">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3">
        <f>INDEX(products!$A$1:$G$49,MATCH(orders!$D358,products!$A$1:$A$49,0),MATCH(orders!L$1,products!$A$1:$G$1,0))</f>
        <v>12.95</v>
      </c>
      <c r="M358" s="3">
        <f t="shared" si="10"/>
        <v>51.8</v>
      </c>
      <c r="N358" t="str" cm="1">
        <f t="array" ref="N358">_xlfn.IFS(I358="Rob","Robusta",I358="Exc","Excelsa",I358="Ara","Arabica",I358="Lib","Liberica")</f>
        <v>Liberica</v>
      </c>
      <c r="O358" t="str">
        <f t="shared" si="11"/>
        <v>Dark</v>
      </c>
      <c r="P358" s="2" t="str">
        <f>_xlfn.XLOOKUP($C358,customers!$A$2:$A$1001,customers!$I$2:$I$1001,,0)</f>
        <v>Yes</v>
      </c>
    </row>
    <row r="359" spans="1:16" x14ac:dyDescent="0.3">
      <c r="A359" s="2" t="s">
        <v>2504</v>
      </c>
      <c r="B359" s="4">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3">
        <f>INDEX(products!$A$1:$G$49,MATCH(orders!$D359,products!$A$1:$A$49,0),MATCH(orders!L$1,products!$A$1:$G$1,0))</f>
        <v>25.874999999999996</v>
      </c>
      <c r="M359" s="3">
        <f t="shared" si="10"/>
        <v>155.24999999999997</v>
      </c>
      <c r="N359" t="str" cm="1">
        <f t="array" ref="N359">_xlfn.IFS(I359="Rob","Robusta",I359="Exc","Excelsa",I359="Ara","Arabica",I359="Lib","Liberica")</f>
        <v>Arabica</v>
      </c>
      <c r="O359" t="str">
        <f t="shared" si="11"/>
        <v>Medium</v>
      </c>
      <c r="P359" s="2" t="str">
        <f>_xlfn.XLOOKUP($C359,customers!$A$2:$A$1001,customers!$I$2:$I$1001,,0)</f>
        <v>No</v>
      </c>
    </row>
    <row r="360" spans="1:16" x14ac:dyDescent="0.3">
      <c r="A360" s="2" t="s">
        <v>2509</v>
      </c>
      <c r="B360" s="4">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3">
        <f>INDEX(products!$A$1:$G$49,MATCH(orders!$D360,products!$A$1:$A$49,0),MATCH(orders!L$1,products!$A$1:$G$1,0))</f>
        <v>29.784999999999997</v>
      </c>
      <c r="M360" s="3">
        <f t="shared" si="10"/>
        <v>29.784999999999997</v>
      </c>
      <c r="N360" t="str" cm="1">
        <f t="array" ref="N360">_xlfn.IFS(I360="Rob","Robusta",I360="Exc","Excelsa",I360="Ara","Arabica",I360="Lib","Liberica")</f>
        <v>Arabica</v>
      </c>
      <c r="O360" t="str">
        <f t="shared" si="11"/>
        <v>Light</v>
      </c>
      <c r="P360" s="2" t="str">
        <f>_xlfn.XLOOKUP($C360,customers!$A$2:$A$1001,customers!$I$2:$I$1001,,0)</f>
        <v>No</v>
      </c>
    </row>
    <row r="361" spans="1:16" x14ac:dyDescent="0.3">
      <c r="A361" s="2" t="s">
        <v>2515</v>
      </c>
      <c r="B361" s="4">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3">
        <f>INDEX(products!$A$1:$G$49,MATCH(orders!$D361,products!$A$1:$A$49,0),MATCH(orders!L$1,products!$A$1:$G$1,0))</f>
        <v>3.5849999999999995</v>
      </c>
      <c r="M361" s="3">
        <f t="shared" si="10"/>
        <v>21.509999999999998</v>
      </c>
      <c r="N361" t="str" cm="1">
        <f t="array" ref="N361">_xlfn.IFS(I361="Rob","Robusta",I361="Exc","Excelsa",I361="Ara","Arabica",I361="Lib","Liberica")</f>
        <v>Robusta</v>
      </c>
      <c r="O361" t="str">
        <f t="shared" si="11"/>
        <v>Light</v>
      </c>
      <c r="P361" s="2" t="str">
        <f>_xlfn.XLOOKUP($C361,customers!$A$2:$A$1001,customers!$I$2:$I$1001,,0)</f>
        <v>No</v>
      </c>
    </row>
    <row r="362" spans="1:16" x14ac:dyDescent="0.3">
      <c r="A362" s="2" t="s">
        <v>2521</v>
      </c>
      <c r="B362" s="4">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3">
        <f>INDEX(products!$A$1:$G$49,MATCH(orders!$D362,products!$A$1:$A$49,0),MATCH(orders!L$1,products!$A$1:$G$1,0))</f>
        <v>20.584999999999997</v>
      </c>
      <c r="M362" s="3">
        <f t="shared" si="10"/>
        <v>41.169999999999995</v>
      </c>
      <c r="N362" t="str" cm="1">
        <f t="array" ref="N362">_xlfn.IFS(I362="Rob","Robusta",I362="Exc","Excelsa",I362="Ara","Arabica",I362="Lib","Liberica")</f>
        <v>Robusta</v>
      </c>
      <c r="O362" t="str">
        <f t="shared" si="11"/>
        <v>Dark</v>
      </c>
      <c r="P362" s="2" t="str">
        <f>_xlfn.XLOOKUP($C362,customers!$A$2:$A$1001,customers!$I$2:$I$1001,,0)</f>
        <v>No</v>
      </c>
    </row>
    <row r="363" spans="1:16" x14ac:dyDescent="0.3">
      <c r="A363" s="2" t="s">
        <v>2521</v>
      </c>
      <c r="B363" s="4">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3">
        <f>INDEX(products!$A$1:$G$49,MATCH(orders!$D363,products!$A$1:$A$49,0),MATCH(orders!L$1,products!$A$1:$G$1,0))</f>
        <v>5.97</v>
      </c>
      <c r="M363" s="3">
        <f t="shared" si="10"/>
        <v>5.97</v>
      </c>
      <c r="N363" t="str" cm="1">
        <f t="array" ref="N363">_xlfn.IFS(I363="Rob","Robusta",I363="Exc","Excelsa",I363="Ara","Arabica",I363="Lib","Liberica")</f>
        <v>Robusta</v>
      </c>
      <c r="O363" t="str">
        <f t="shared" si="11"/>
        <v>Medium</v>
      </c>
      <c r="P363" s="2" t="str">
        <f>_xlfn.XLOOKUP($C363,customers!$A$2:$A$1001,customers!$I$2:$I$1001,,0)</f>
        <v>No</v>
      </c>
    </row>
    <row r="364" spans="1:16" x14ac:dyDescent="0.3">
      <c r="A364" s="2" t="s">
        <v>2532</v>
      </c>
      <c r="B364" s="4">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3">
        <f>INDEX(products!$A$1:$G$49,MATCH(orders!$D364,products!$A$1:$A$49,0),MATCH(orders!L$1,products!$A$1:$G$1,0))</f>
        <v>14.85</v>
      </c>
      <c r="M364" s="3">
        <f t="shared" si="10"/>
        <v>74.25</v>
      </c>
      <c r="N364" t="str" cm="1">
        <f t="array" ref="N364">_xlfn.IFS(I364="Rob","Robusta",I364="Exc","Excelsa",I364="Ara","Arabica",I364="Lib","Liberica")</f>
        <v>Excelsa</v>
      </c>
      <c r="O364" t="str">
        <f t="shared" si="11"/>
        <v>Light</v>
      </c>
      <c r="P364" s="2" t="str">
        <f>_xlfn.XLOOKUP($C364,customers!$A$2:$A$1001,customers!$I$2:$I$1001,,0)</f>
        <v>Yes</v>
      </c>
    </row>
    <row r="365" spans="1:16" x14ac:dyDescent="0.3">
      <c r="A365" s="2" t="s">
        <v>2538</v>
      </c>
      <c r="B365" s="4">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3">
        <f>INDEX(products!$A$1:$G$49,MATCH(orders!$D365,products!$A$1:$A$49,0),MATCH(orders!L$1,products!$A$1:$G$1,0))</f>
        <v>14.55</v>
      </c>
      <c r="M365" s="3">
        <f t="shared" si="10"/>
        <v>87.300000000000011</v>
      </c>
      <c r="N365" t="str" cm="1">
        <f t="array" ref="N365">_xlfn.IFS(I365="Rob","Robusta",I365="Exc","Excelsa",I365="Ara","Arabica",I365="Lib","Liberica")</f>
        <v>Liberica</v>
      </c>
      <c r="O365" t="str">
        <f t="shared" si="11"/>
        <v>Medium</v>
      </c>
      <c r="P365" s="2" t="str">
        <f>_xlfn.XLOOKUP($C365,customers!$A$2:$A$1001,customers!$I$2:$I$1001,,0)</f>
        <v>No</v>
      </c>
    </row>
    <row r="366" spans="1:16" x14ac:dyDescent="0.3">
      <c r="A366" s="2" t="s">
        <v>2543</v>
      </c>
      <c r="B366" s="4">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3">
        <f>INDEX(products!$A$1:$G$49,MATCH(orders!$D366,products!$A$1:$A$49,0),MATCH(orders!L$1,products!$A$1:$G$1,0))</f>
        <v>12.15</v>
      </c>
      <c r="M366" s="3">
        <f t="shared" si="10"/>
        <v>72.900000000000006</v>
      </c>
      <c r="N366" t="str" cm="1">
        <f t="array" ref="N366">_xlfn.IFS(I366="Rob","Robusta",I366="Exc","Excelsa",I366="Ara","Arabica",I366="Lib","Liberica")</f>
        <v>Excelsa</v>
      </c>
      <c r="O366" t="str">
        <f t="shared" si="11"/>
        <v>Dark</v>
      </c>
      <c r="P366" s="2" t="str">
        <f>_xlfn.XLOOKUP($C366,customers!$A$2:$A$1001,customers!$I$2:$I$1001,,0)</f>
        <v>Yes</v>
      </c>
    </row>
    <row r="367" spans="1:16" x14ac:dyDescent="0.3">
      <c r="A367" s="2" t="s">
        <v>2549</v>
      </c>
      <c r="B367" s="4">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3">
        <f>INDEX(products!$A$1:$G$49,MATCH(orders!$D367,products!$A$1:$A$49,0),MATCH(orders!L$1,products!$A$1:$G$1,0))</f>
        <v>7.77</v>
      </c>
      <c r="M367" s="3">
        <f t="shared" si="10"/>
        <v>7.77</v>
      </c>
      <c r="N367" t="str" cm="1">
        <f t="array" ref="N367">_xlfn.IFS(I367="Rob","Robusta",I367="Exc","Excelsa",I367="Ara","Arabica",I367="Lib","Liberica")</f>
        <v>Liberica</v>
      </c>
      <c r="O367" t="str">
        <f t="shared" si="11"/>
        <v>Dark</v>
      </c>
      <c r="P367" s="2" t="str">
        <f>_xlfn.XLOOKUP($C367,customers!$A$2:$A$1001,customers!$I$2:$I$1001,,0)</f>
        <v>No</v>
      </c>
    </row>
    <row r="368" spans="1:16" x14ac:dyDescent="0.3">
      <c r="A368" s="2" t="s">
        <v>2554</v>
      </c>
      <c r="B368" s="4">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3">
        <f>INDEX(products!$A$1:$G$49,MATCH(orders!$D368,products!$A$1:$A$49,0),MATCH(orders!L$1,products!$A$1:$G$1,0))</f>
        <v>7.29</v>
      </c>
      <c r="M368" s="3">
        <f t="shared" si="10"/>
        <v>43.74</v>
      </c>
      <c r="N368" t="str" cm="1">
        <f t="array" ref="N368">_xlfn.IFS(I368="Rob","Robusta",I368="Exc","Excelsa",I368="Ara","Arabica",I368="Lib","Liberica")</f>
        <v>Excelsa</v>
      </c>
      <c r="O368" t="str">
        <f t="shared" si="11"/>
        <v>Dark</v>
      </c>
      <c r="P368" s="2" t="str">
        <f>_xlfn.XLOOKUP($C368,customers!$A$2:$A$1001,customers!$I$2:$I$1001,,0)</f>
        <v>No</v>
      </c>
    </row>
    <row r="369" spans="1:16" x14ac:dyDescent="0.3">
      <c r="A369" s="2" t="s">
        <v>2559</v>
      </c>
      <c r="B369" s="4">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3">
        <f>INDEX(products!$A$1:$G$49,MATCH(orders!$D369,products!$A$1:$A$49,0),MATCH(orders!L$1,products!$A$1:$G$1,0))</f>
        <v>4.3650000000000002</v>
      </c>
      <c r="M369" s="3">
        <f t="shared" si="10"/>
        <v>8.73</v>
      </c>
      <c r="N369" t="str" cm="1">
        <f t="array" ref="N369">_xlfn.IFS(I369="Rob","Robusta",I369="Exc","Excelsa",I369="Ara","Arabica",I369="Lib","Liberica")</f>
        <v>Liberica</v>
      </c>
      <c r="O369" t="str">
        <f t="shared" si="11"/>
        <v>Medium</v>
      </c>
      <c r="P369" s="2" t="str">
        <f>_xlfn.XLOOKUP($C369,customers!$A$2:$A$1001,customers!$I$2:$I$1001,,0)</f>
        <v>Yes</v>
      </c>
    </row>
    <row r="370" spans="1:16" x14ac:dyDescent="0.3">
      <c r="A370" s="2" t="s">
        <v>2563</v>
      </c>
      <c r="B370" s="4">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3">
        <f>INDEX(products!$A$1:$G$49,MATCH(orders!$D370,products!$A$1:$A$49,0),MATCH(orders!L$1,products!$A$1:$G$1,0))</f>
        <v>31.624999999999996</v>
      </c>
      <c r="M370" s="3">
        <f t="shared" si="10"/>
        <v>63.249999999999993</v>
      </c>
      <c r="N370" t="str" cm="1">
        <f t="array" ref="N370">_xlfn.IFS(I370="Rob","Robusta",I370="Exc","Excelsa",I370="Ara","Arabica",I370="Lib","Liberica")</f>
        <v>Excelsa</v>
      </c>
      <c r="O370" t="str">
        <f t="shared" si="11"/>
        <v>Medium</v>
      </c>
      <c r="P370" s="2" t="str">
        <f>_xlfn.XLOOKUP($C370,customers!$A$2:$A$1001,customers!$I$2:$I$1001,,0)</f>
        <v>No</v>
      </c>
    </row>
    <row r="371" spans="1:16" x14ac:dyDescent="0.3">
      <c r="A371" s="2" t="s">
        <v>2569</v>
      </c>
      <c r="B371" s="4">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3">
        <f>INDEX(products!$A$1:$G$49,MATCH(orders!$D371,products!$A$1:$A$49,0),MATCH(orders!L$1,products!$A$1:$G$1,0))</f>
        <v>8.91</v>
      </c>
      <c r="M371" s="3">
        <f t="shared" si="10"/>
        <v>8.91</v>
      </c>
      <c r="N371" t="str" cm="1">
        <f t="array" ref="N371">_xlfn.IFS(I371="Rob","Robusta",I371="Exc","Excelsa",I371="Ara","Arabica",I371="Lib","Liberica")</f>
        <v>Excelsa</v>
      </c>
      <c r="O371" t="str">
        <f t="shared" si="11"/>
        <v>Light</v>
      </c>
      <c r="P371" s="2" t="str">
        <f>_xlfn.XLOOKUP($C371,customers!$A$2:$A$1001,customers!$I$2:$I$1001,,0)</f>
        <v>Yes</v>
      </c>
    </row>
    <row r="372" spans="1:16" x14ac:dyDescent="0.3">
      <c r="A372" s="2" t="s">
        <v>2573</v>
      </c>
      <c r="B372" s="4">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3">
        <f>INDEX(products!$A$1:$G$49,MATCH(orders!$D372,products!$A$1:$A$49,0),MATCH(orders!L$1,products!$A$1:$G$1,0))</f>
        <v>12.15</v>
      </c>
      <c r="M372" s="3">
        <f t="shared" si="10"/>
        <v>24.3</v>
      </c>
      <c r="N372" t="str" cm="1">
        <f t="array" ref="N372">_xlfn.IFS(I372="Rob","Robusta",I372="Exc","Excelsa",I372="Ara","Arabica",I372="Lib","Liberica")</f>
        <v>Excelsa</v>
      </c>
      <c r="O372" t="str">
        <f t="shared" si="11"/>
        <v>Dark</v>
      </c>
      <c r="P372" s="2" t="str">
        <f>_xlfn.XLOOKUP($C372,customers!$A$2:$A$1001,customers!$I$2:$I$1001,,0)</f>
        <v>Yes</v>
      </c>
    </row>
    <row r="373" spans="1:16" x14ac:dyDescent="0.3">
      <c r="A373" s="2" t="s">
        <v>2579</v>
      </c>
      <c r="B373" s="4">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3">
        <f>INDEX(products!$A$1:$G$49,MATCH(orders!$D373,products!$A$1:$A$49,0),MATCH(orders!L$1,products!$A$1:$G$1,0))</f>
        <v>7.77</v>
      </c>
      <c r="M373" s="3">
        <f t="shared" si="10"/>
        <v>46.62</v>
      </c>
      <c r="N373" t="str" cm="1">
        <f t="array" ref="N373">_xlfn.IFS(I373="Rob","Robusta",I373="Exc","Excelsa",I373="Ara","Arabica",I373="Lib","Liberica")</f>
        <v>Arabica</v>
      </c>
      <c r="O373" t="str">
        <f t="shared" si="11"/>
        <v>Light</v>
      </c>
      <c r="P373" s="2" t="str">
        <f>_xlfn.XLOOKUP($C373,customers!$A$2:$A$1001,customers!$I$2:$I$1001,,0)</f>
        <v>Yes</v>
      </c>
    </row>
    <row r="374" spans="1:16" x14ac:dyDescent="0.3">
      <c r="A374" s="2" t="s">
        <v>2585</v>
      </c>
      <c r="B374" s="4">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3">
        <f>INDEX(products!$A$1:$G$49,MATCH(orders!$D374,products!$A$1:$A$49,0),MATCH(orders!L$1,products!$A$1:$G$1,0))</f>
        <v>7.169999999999999</v>
      </c>
      <c r="M374" s="3">
        <f t="shared" si="10"/>
        <v>43.019999999999996</v>
      </c>
      <c r="N374" t="str" cm="1">
        <f t="array" ref="N374">_xlfn.IFS(I374="Rob","Robusta",I374="Exc","Excelsa",I374="Ara","Arabica",I374="Lib","Liberica")</f>
        <v>Robusta</v>
      </c>
      <c r="O374" t="str">
        <f t="shared" si="11"/>
        <v>Light</v>
      </c>
      <c r="P374" s="2" t="str">
        <f>_xlfn.XLOOKUP($C374,customers!$A$2:$A$1001,customers!$I$2:$I$1001,,0)</f>
        <v>No</v>
      </c>
    </row>
    <row r="375" spans="1:16" x14ac:dyDescent="0.3">
      <c r="A375" s="2" t="s">
        <v>2591</v>
      </c>
      <c r="B375" s="4">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3">
        <f>INDEX(products!$A$1:$G$49,MATCH(orders!$D375,products!$A$1:$A$49,0),MATCH(orders!L$1,products!$A$1:$G$1,0))</f>
        <v>5.97</v>
      </c>
      <c r="M375" s="3">
        <f t="shared" si="10"/>
        <v>17.91</v>
      </c>
      <c r="N375" t="str" cm="1">
        <f t="array" ref="N375">_xlfn.IFS(I375="Rob","Robusta",I375="Exc","Excelsa",I375="Ara","Arabica",I375="Lib","Liberica")</f>
        <v>Arabica</v>
      </c>
      <c r="O375" t="str">
        <f t="shared" si="11"/>
        <v>Dark</v>
      </c>
      <c r="P375" s="2" t="str">
        <f>_xlfn.XLOOKUP($C375,customers!$A$2:$A$1001,customers!$I$2:$I$1001,,0)</f>
        <v>Yes</v>
      </c>
    </row>
    <row r="376" spans="1:16" x14ac:dyDescent="0.3">
      <c r="A376" s="2" t="s">
        <v>2597</v>
      </c>
      <c r="B376" s="4">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3">
        <f>INDEX(products!$A$1:$G$49,MATCH(orders!$D376,products!$A$1:$A$49,0),MATCH(orders!L$1,products!$A$1:$G$1,0))</f>
        <v>9.51</v>
      </c>
      <c r="M376" s="3">
        <f t="shared" si="10"/>
        <v>38.04</v>
      </c>
      <c r="N376" t="str" cm="1">
        <f t="array" ref="N376">_xlfn.IFS(I376="Rob","Robusta",I376="Exc","Excelsa",I376="Ara","Arabica",I376="Lib","Liberica")</f>
        <v>Liberica</v>
      </c>
      <c r="O376" t="str">
        <f t="shared" si="11"/>
        <v>Light</v>
      </c>
      <c r="P376" s="2" t="str">
        <f>_xlfn.XLOOKUP($C376,customers!$A$2:$A$1001,customers!$I$2:$I$1001,,0)</f>
        <v>Yes</v>
      </c>
    </row>
    <row r="377" spans="1:16" x14ac:dyDescent="0.3">
      <c r="A377" s="2" t="s">
        <v>2603</v>
      </c>
      <c r="B377" s="4">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3">
        <f>INDEX(products!$A$1:$G$49,MATCH(orders!$D377,products!$A$1:$A$49,0),MATCH(orders!L$1,products!$A$1:$G$1,0))</f>
        <v>3.375</v>
      </c>
      <c r="M377" s="3">
        <f t="shared" si="10"/>
        <v>6.75</v>
      </c>
      <c r="N377" t="str" cm="1">
        <f t="array" ref="N377">_xlfn.IFS(I377="Rob","Robusta",I377="Exc","Excelsa",I377="Ara","Arabica",I377="Lib","Liberica")</f>
        <v>Arabica</v>
      </c>
      <c r="O377" t="str">
        <f t="shared" si="11"/>
        <v>Medium</v>
      </c>
      <c r="P377" s="2" t="str">
        <f>_xlfn.XLOOKUP($C377,customers!$A$2:$A$1001,customers!$I$2:$I$1001,,0)</f>
        <v>Yes</v>
      </c>
    </row>
    <row r="378" spans="1:16" x14ac:dyDescent="0.3">
      <c r="A378" s="2" t="s">
        <v>2609</v>
      </c>
      <c r="B378" s="4">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3">
        <f>INDEX(products!$A$1:$G$49,MATCH(orders!$D378,products!$A$1:$A$49,0),MATCH(orders!L$1,products!$A$1:$G$1,0))</f>
        <v>5.97</v>
      </c>
      <c r="M378" s="3">
        <f t="shared" si="10"/>
        <v>5.97</v>
      </c>
      <c r="N378" t="str" cm="1">
        <f t="array" ref="N378">_xlfn.IFS(I378="Rob","Robusta",I378="Exc","Excelsa",I378="Ara","Arabica",I378="Lib","Liberica")</f>
        <v>Robusta</v>
      </c>
      <c r="O378" t="str">
        <f t="shared" si="11"/>
        <v>Medium</v>
      </c>
      <c r="P378" s="2" t="str">
        <f>_xlfn.XLOOKUP($C378,customers!$A$2:$A$1001,customers!$I$2:$I$1001,,0)</f>
        <v>Yes</v>
      </c>
    </row>
    <row r="379" spans="1:16" x14ac:dyDescent="0.3">
      <c r="A379" s="2" t="s">
        <v>2615</v>
      </c>
      <c r="B379" s="4">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3">
        <f>INDEX(products!$A$1:$G$49,MATCH(orders!$D379,products!$A$1:$A$49,0),MATCH(orders!L$1,products!$A$1:$G$1,0))</f>
        <v>2.6849999999999996</v>
      </c>
      <c r="M379" s="3">
        <f t="shared" si="10"/>
        <v>8.0549999999999997</v>
      </c>
      <c r="N379" t="str" cm="1">
        <f t="array" ref="N379">_xlfn.IFS(I379="Rob","Robusta",I379="Exc","Excelsa",I379="Ara","Arabica",I379="Lib","Liberica")</f>
        <v>Robusta</v>
      </c>
      <c r="O379" t="str">
        <f t="shared" si="11"/>
        <v>Dark</v>
      </c>
      <c r="P379" s="2" t="str">
        <f>_xlfn.XLOOKUP($C379,customers!$A$2:$A$1001,customers!$I$2:$I$1001,,0)</f>
        <v>No</v>
      </c>
    </row>
    <row r="380" spans="1:16" x14ac:dyDescent="0.3">
      <c r="A380" s="2" t="s">
        <v>2621</v>
      </c>
      <c r="B380" s="4">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3">
        <f>INDEX(products!$A$1:$G$49,MATCH(orders!$D380,products!$A$1:$A$49,0),MATCH(orders!L$1,products!$A$1:$G$1,0))</f>
        <v>7.77</v>
      </c>
      <c r="M380" s="3">
        <f t="shared" si="10"/>
        <v>23.31</v>
      </c>
      <c r="N380" t="str" cm="1">
        <f t="array" ref="N380">_xlfn.IFS(I380="Rob","Robusta",I380="Exc","Excelsa",I380="Ara","Arabica",I380="Lib","Liberica")</f>
        <v>Arabica</v>
      </c>
      <c r="O380" t="str">
        <f t="shared" si="11"/>
        <v>Light</v>
      </c>
      <c r="P380" s="2" t="str">
        <f>_xlfn.XLOOKUP($C380,customers!$A$2:$A$1001,customers!$I$2:$I$1001,,0)</f>
        <v>Yes</v>
      </c>
    </row>
    <row r="381" spans="1:16" x14ac:dyDescent="0.3">
      <c r="A381" s="2" t="s">
        <v>2627</v>
      </c>
      <c r="B381" s="4">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3">
        <f>INDEX(products!$A$1:$G$49,MATCH(orders!$D381,products!$A$1:$A$49,0),MATCH(orders!L$1,products!$A$1:$G$1,0))</f>
        <v>7.169999999999999</v>
      </c>
      <c r="M381" s="3">
        <f t="shared" si="10"/>
        <v>43.019999999999996</v>
      </c>
      <c r="N381" t="str" cm="1">
        <f t="array" ref="N381">_xlfn.IFS(I381="Rob","Robusta",I381="Exc","Excelsa",I381="Ara","Arabica",I381="Lib","Liberica")</f>
        <v>Robusta</v>
      </c>
      <c r="O381" t="str">
        <f t="shared" si="11"/>
        <v>Light</v>
      </c>
      <c r="P381" s="2" t="str">
        <f>_xlfn.XLOOKUP($C381,customers!$A$2:$A$1001,customers!$I$2:$I$1001,,0)</f>
        <v>Yes</v>
      </c>
    </row>
    <row r="382" spans="1:16" x14ac:dyDescent="0.3">
      <c r="A382" s="2" t="s">
        <v>2632</v>
      </c>
      <c r="B382" s="4">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3">
        <f>INDEX(products!$A$1:$G$49,MATCH(orders!$D382,products!$A$1:$A$49,0),MATCH(orders!L$1,products!$A$1:$G$1,0))</f>
        <v>7.77</v>
      </c>
      <c r="M382" s="3">
        <f t="shared" si="10"/>
        <v>23.31</v>
      </c>
      <c r="N382" t="str" cm="1">
        <f t="array" ref="N382">_xlfn.IFS(I382="Rob","Robusta",I382="Exc","Excelsa",I382="Ara","Arabica",I382="Lib","Liberica")</f>
        <v>Liberica</v>
      </c>
      <c r="O382" t="str">
        <f t="shared" si="11"/>
        <v>Dark</v>
      </c>
      <c r="P382" s="2" t="str">
        <f>_xlfn.XLOOKUP($C382,customers!$A$2:$A$1001,customers!$I$2:$I$1001,,0)</f>
        <v>No</v>
      </c>
    </row>
    <row r="383" spans="1:16" x14ac:dyDescent="0.3">
      <c r="A383" s="2" t="s">
        <v>2638</v>
      </c>
      <c r="B383" s="4">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3">
        <f>INDEX(products!$A$1:$G$49,MATCH(orders!$D383,products!$A$1:$A$49,0),MATCH(orders!L$1,products!$A$1:$G$1,0))</f>
        <v>2.9849999999999999</v>
      </c>
      <c r="M383" s="3">
        <f t="shared" si="10"/>
        <v>14.924999999999999</v>
      </c>
      <c r="N383" t="str" cm="1">
        <f t="array" ref="N383">_xlfn.IFS(I383="Rob","Robusta",I383="Exc","Excelsa",I383="Ara","Arabica",I383="Lib","Liberica")</f>
        <v>Arabica</v>
      </c>
      <c r="O383" t="str">
        <f t="shared" si="11"/>
        <v>Dark</v>
      </c>
      <c r="P383" s="2" t="str">
        <f>_xlfn.XLOOKUP($C383,customers!$A$2:$A$1001,customers!$I$2:$I$1001,,0)</f>
        <v>Yes</v>
      </c>
    </row>
    <row r="384" spans="1:16" x14ac:dyDescent="0.3">
      <c r="A384" s="2" t="s">
        <v>2644</v>
      </c>
      <c r="B384" s="4">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3">
        <f>INDEX(products!$A$1:$G$49,MATCH(orders!$D384,products!$A$1:$A$49,0),MATCH(orders!L$1,products!$A$1:$G$1,0))</f>
        <v>7.29</v>
      </c>
      <c r="M384" s="3">
        <f t="shared" si="10"/>
        <v>21.87</v>
      </c>
      <c r="N384" t="str" cm="1">
        <f t="array" ref="N384">_xlfn.IFS(I384="Rob","Robusta",I384="Exc","Excelsa",I384="Ara","Arabica",I384="Lib","Liberica")</f>
        <v>Excelsa</v>
      </c>
      <c r="O384" t="str">
        <f t="shared" si="11"/>
        <v>Dark</v>
      </c>
      <c r="P384" s="2" t="str">
        <f>_xlfn.XLOOKUP($C384,customers!$A$2:$A$1001,customers!$I$2:$I$1001,,0)</f>
        <v>No</v>
      </c>
    </row>
    <row r="385" spans="1:16" x14ac:dyDescent="0.3">
      <c r="A385" s="2" t="s">
        <v>2650</v>
      </c>
      <c r="B385" s="4">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3">
        <f>INDEX(products!$A$1:$G$49,MATCH(orders!$D385,products!$A$1:$A$49,0),MATCH(orders!L$1,products!$A$1:$G$1,0))</f>
        <v>8.91</v>
      </c>
      <c r="M385" s="3">
        <f t="shared" si="10"/>
        <v>53.46</v>
      </c>
      <c r="N385" t="str" cm="1">
        <f t="array" ref="N385">_xlfn.IFS(I385="Rob","Robusta",I385="Exc","Excelsa",I385="Ara","Arabica",I385="Lib","Liberica")</f>
        <v>Excelsa</v>
      </c>
      <c r="O385" t="str">
        <f t="shared" si="11"/>
        <v>Light</v>
      </c>
      <c r="P385" s="2" t="str">
        <f>_xlfn.XLOOKUP($C385,customers!$A$2:$A$1001,customers!$I$2:$I$1001,,0)</f>
        <v>Yes</v>
      </c>
    </row>
    <row r="386" spans="1:16" x14ac:dyDescent="0.3">
      <c r="A386" s="2" t="s">
        <v>2655</v>
      </c>
      <c r="B386" s="4">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3">
        <f>INDEX(products!$A$1:$G$49,MATCH(orders!$D386,products!$A$1:$A$49,0),MATCH(orders!L$1,products!$A$1:$G$1,0))</f>
        <v>29.784999999999997</v>
      </c>
      <c r="M386" s="3">
        <f t="shared" si="10"/>
        <v>119.13999999999999</v>
      </c>
      <c r="N386" t="str" cm="1">
        <f t="array" ref="N386">_xlfn.IFS(I386="Rob","Robusta",I386="Exc","Excelsa",I386="Ara","Arabica",I386="Lib","Liberica")</f>
        <v>Arabica</v>
      </c>
      <c r="O386" t="str">
        <f t="shared" si="11"/>
        <v>Light</v>
      </c>
      <c r="P386" s="2" t="str">
        <f>_xlfn.XLOOKUP($C386,customers!$A$2:$A$1001,customers!$I$2:$I$1001,,0)</f>
        <v>No</v>
      </c>
    </row>
    <row r="387" spans="1:16" x14ac:dyDescent="0.3">
      <c r="A387" s="2" t="s">
        <v>2660</v>
      </c>
      <c r="B387" s="4">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3">
        <f>INDEX(products!$A$1:$G$49,MATCH(orders!$D387,products!$A$1:$A$49,0),MATCH(orders!L$1,products!$A$1:$G$1,0))</f>
        <v>8.73</v>
      </c>
      <c r="M387" s="3">
        <f t="shared" ref="M387:M450" si="12">E387*L387</f>
        <v>43.650000000000006</v>
      </c>
      <c r="N387" t="str" cm="1">
        <f t="array" ref="N387">_xlfn.IFS(I387="Rob","Robusta",I387="Exc","Excelsa",I387="Ara","Arabica",I387="Lib","Liberica")</f>
        <v>Liberica</v>
      </c>
      <c r="O387" t="str">
        <f t="shared" ref="O387:O450" si="13">IF(J387="M","Medium",IF(J387="L","Light",IF(J387="D","Dark","")))</f>
        <v>Medium</v>
      </c>
      <c r="P387" s="2" t="str">
        <f>_xlfn.XLOOKUP($C387,customers!$A$2:$A$1001,customers!$I$2:$I$1001,,0)</f>
        <v>Yes</v>
      </c>
    </row>
    <row r="388" spans="1:16" x14ac:dyDescent="0.3">
      <c r="A388" s="2" t="s">
        <v>2666</v>
      </c>
      <c r="B388" s="4">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3">
        <f>INDEX(products!$A$1:$G$49,MATCH(orders!$D388,products!$A$1:$A$49,0),MATCH(orders!L$1,products!$A$1:$G$1,0))</f>
        <v>2.9849999999999999</v>
      </c>
      <c r="M388" s="3">
        <f t="shared" si="12"/>
        <v>17.91</v>
      </c>
      <c r="N388" t="str" cm="1">
        <f t="array" ref="N388">_xlfn.IFS(I388="Rob","Robusta",I388="Exc","Excelsa",I388="Ara","Arabica",I388="Lib","Liberica")</f>
        <v>Arabica</v>
      </c>
      <c r="O388" t="str">
        <f t="shared" si="13"/>
        <v>Dark</v>
      </c>
      <c r="P388" s="2" t="str">
        <f>_xlfn.XLOOKUP($C388,customers!$A$2:$A$1001,customers!$I$2:$I$1001,,0)</f>
        <v>Yes</v>
      </c>
    </row>
    <row r="389" spans="1:16" x14ac:dyDescent="0.3">
      <c r="A389" s="2" t="s">
        <v>2671</v>
      </c>
      <c r="B389" s="4">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3">
        <f>INDEX(products!$A$1:$G$49,MATCH(orders!$D389,products!$A$1:$A$49,0),MATCH(orders!L$1,products!$A$1:$G$1,0))</f>
        <v>14.85</v>
      </c>
      <c r="M389" s="3">
        <f t="shared" si="12"/>
        <v>74.25</v>
      </c>
      <c r="N389" t="str" cm="1">
        <f t="array" ref="N389">_xlfn.IFS(I389="Rob","Robusta",I389="Exc","Excelsa",I389="Ara","Arabica",I389="Lib","Liberica")</f>
        <v>Excelsa</v>
      </c>
      <c r="O389" t="str">
        <f t="shared" si="13"/>
        <v>Light</v>
      </c>
      <c r="P389" s="2" t="str">
        <f>_xlfn.XLOOKUP($C389,customers!$A$2:$A$1001,customers!$I$2:$I$1001,,0)</f>
        <v>Yes</v>
      </c>
    </row>
    <row r="390" spans="1:16" x14ac:dyDescent="0.3">
      <c r="A390" s="2" t="s">
        <v>2677</v>
      </c>
      <c r="B390" s="4">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3">
        <f>INDEX(products!$A$1:$G$49,MATCH(orders!$D390,products!$A$1:$A$49,0),MATCH(orders!L$1,products!$A$1:$G$1,0))</f>
        <v>3.8849999999999998</v>
      </c>
      <c r="M390" s="3">
        <f t="shared" si="12"/>
        <v>11.654999999999999</v>
      </c>
      <c r="N390" t="str" cm="1">
        <f t="array" ref="N390">_xlfn.IFS(I390="Rob","Robusta",I390="Exc","Excelsa",I390="Ara","Arabica",I390="Lib","Liberica")</f>
        <v>Liberica</v>
      </c>
      <c r="O390" t="str">
        <f t="shared" si="13"/>
        <v>Dark</v>
      </c>
      <c r="P390" s="2" t="str">
        <f>_xlfn.XLOOKUP($C390,customers!$A$2:$A$1001,customers!$I$2:$I$1001,,0)</f>
        <v>Yes</v>
      </c>
    </row>
    <row r="391" spans="1:16" x14ac:dyDescent="0.3">
      <c r="A391" s="2" t="s">
        <v>2683</v>
      </c>
      <c r="B391" s="4">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3">
        <f>INDEX(products!$A$1:$G$49,MATCH(orders!$D391,products!$A$1:$A$49,0),MATCH(orders!L$1,products!$A$1:$G$1,0))</f>
        <v>7.77</v>
      </c>
      <c r="M391" s="3">
        <f t="shared" si="12"/>
        <v>23.31</v>
      </c>
      <c r="N391" t="str" cm="1">
        <f t="array" ref="N391">_xlfn.IFS(I391="Rob","Robusta",I391="Exc","Excelsa",I391="Ara","Arabica",I391="Lib","Liberica")</f>
        <v>Liberica</v>
      </c>
      <c r="O391" t="str">
        <f t="shared" si="13"/>
        <v>Dark</v>
      </c>
      <c r="P391" s="2" t="str">
        <f>_xlfn.XLOOKUP($C391,customers!$A$2:$A$1001,customers!$I$2:$I$1001,,0)</f>
        <v>Yes</v>
      </c>
    </row>
    <row r="392" spans="1:16" x14ac:dyDescent="0.3">
      <c r="A392" s="2" t="s">
        <v>2689</v>
      </c>
      <c r="B392" s="4">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3">
        <f>INDEX(products!$A$1:$G$49,MATCH(orders!$D392,products!$A$1:$A$49,0),MATCH(orders!L$1,products!$A$1:$G$1,0))</f>
        <v>7.29</v>
      </c>
      <c r="M392" s="3">
        <f t="shared" si="12"/>
        <v>14.58</v>
      </c>
      <c r="N392" t="str" cm="1">
        <f t="array" ref="N392">_xlfn.IFS(I392="Rob","Robusta",I392="Exc","Excelsa",I392="Ara","Arabica",I392="Lib","Liberica")</f>
        <v>Excelsa</v>
      </c>
      <c r="O392" t="str">
        <f t="shared" si="13"/>
        <v>Dark</v>
      </c>
      <c r="P392" s="2" t="str">
        <f>_xlfn.XLOOKUP($C392,customers!$A$2:$A$1001,customers!$I$2:$I$1001,,0)</f>
        <v>Yes</v>
      </c>
    </row>
    <row r="393" spans="1:16" x14ac:dyDescent="0.3">
      <c r="A393" s="2" t="s">
        <v>2694</v>
      </c>
      <c r="B393" s="4">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3">
        <f>INDEX(products!$A$1:$G$49,MATCH(orders!$D393,products!$A$1:$A$49,0),MATCH(orders!L$1,products!$A$1:$G$1,0))</f>
        <v>6.75</v>
      </c>
      <c r="M393" s="3">
        <f t="shared" si="12"/>
        <v>13.5</v>
      </c>
      <c r="N393" t="str" cm="1">
        <f t="array" ref="N393">_xlfn.IFS(I393="Rob","Robusta",I393="Exc","Excelsa",I393="Ara","Arabica",I393="Lib","Liberica")</f>
        <v>Arabica</v>
      </c>
      <c r="O393" t="str">
        <f t="shared" si="13"/>
        <v>Medium</v>
      </c>
      <c r="P393" s="2" t="str">
        <f>_xlfn.XLOOKUP($C393,customers!$A$2:$A$1001,customers!$I$2:$I$1001,,0)</f>
        <v>No</v>
      </c>
    </row>
    <row r="394" spans="1:16" x14ac:dyDescent="0.3">
      <c r="A394" s="2" t="s">
        <v>2699</v>
      </c>
      <c r="B394" s="4">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3">
        <f>INDEX(products!$A$1:$G$49,MATCH(orders!$D394,products!$A$1:$A$49,0),MATCH(orders!L$1,products!$A$1:$G$1,0))</f>
        <v>14.85</v>
      </c>
      <c r="M394" s="3">
        <f t="shared" si="12"/>
        <v>89.1</v>
      </c>
      <c r="N394" t="str" cm="1">
        <f t="array" ref="N394">_xlfn.IFS(I394="Rob","Robusta",I394="Exc","Excelsa",I394="Ara","Arabica",I394="Lib","Liberica")</f>
        <v>Excelsa</v>
      </c>
      <c r="O394" t="str">
        <f t="shared" si="13"/>
        <v>Light</v>
      </c>
      <c r="P394" s="2" t="str">
        <f>_xlfn.XLOOKUP($C394,customers!$A$2:$A$1001,customers!$I$2:$I$1001,,0)</f>
        <v>No</v>
      </c>
    </row>
    <row r="395" spans="1:16" x14ac:dyDescent="0.3">
      <c r="A395" s="2" t="s">
        <v>2699</v>
      </c>
      <c r="B395" s="4">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3">
        <f>INDEX(products!$A$1:$G$49,MATCH(orders!$D395,products!$A$1:$A$49,0),MATCH(orders!L$1,products!$A$1:$G$1,0))</f>
        <v>3.8849999999999998</v>
      </c>
      <c r="M395" s="3">
        <f t="shared" si="12"/>
        <v>3.8849999999999998</v>
      </c>
      <c r="N395" t="str" cm="1">
        <f t="array" ref="N395">_xlfn.IFS(I395="Rob","Robusta",I395="Exc","Excelsa",I395="Ara","Arabica",I395="Lib","Liberica")</f>
        <v>Arabica</v>
      </c>
      <c r="O395" t="str">
        <f t="shared" si="13"/>
        <v>Light</v>
      </c>
      <c r="P395" s="2" t="str">
        <f>_xlfn.XLOOKUP($C395,customers!$A$2:$A$1001,customers!$I$2:$I$1001,,0)</f>
        <v>No</v>
      </c>
    </row>
    <row r="396" spans="1:16" x14ac:dyDescent="0.3">
      <c r="A396" s="2" t="s">
        <v>2710</v>
      </c>
      <c r="B396" s="4">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3">
        <f>INDEX(products!$A$1:$G$49,MATCH(orders!$D396,products!$A$1:$A$49,0),MATCH(orders!L$1,products!$A$1:$G$1,0))</f>
        <v>27.484999999999996</v>
      </c>
      <c r="M396" s="3">
        <f t="shared" si="12"/>
        <v>109.93999999999998</v>
      </c>
      <c r="N396" t="str" cm="1">
        <f t="array" ref="N396">_xlfn.IFS(I396="Rob","Robusta",I396="Exc","Excelsa",I396="Ara","Arabica",I396="Lib","Liberica")</f>
        <v>Robusta</v>
      </c>
      <c r="O396" t="str">
        <f t="shared" si="13"/>
        <v>Light</v>
      </c>
      <c r="P396" s="2" t="str">
        <f>_xlfn.XLOOKUP($C396,customers!$A$2:$A$1001,customers!$I$2:$I$1001,,0)</f>
        <v>No</v>
      </c>
    </row>
    <row r="397" spans="1:16" x14ac:dyDescent="0.3">
      <c r="A397" s="2" t="s">
        <v>2716</v>
      </c>
      <c r="B397" s="4">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3">
        <f>INDEX(products!$A$1:$G$49,MATCH(orders!$D397,products!$A$1:$A$49,0),MATCH(orders!L$1,products!$A$1:$G$1,0))</f>
        <v>7.77</v>
      </c>
      <c r="M397" s="3">
        <f t="shared" si="12"/>
        <v>46.62</v>
      </c>
      <c r="N397" t="str" cm="1">
        <f t="array" ref="N397">_xlfn.IFS(I397="Rob","Robusta",I397="Exc","Excelsa",I397="Ara","Arabica",I397="Lib","Liberica")</f>
        <v>Liberica</v>
      </c>
      <c r="O397" t="str">
        <f t="shared" si="13"/>
        <v>Dark</v>
      </c>
      <c r="P397" s="2" t="str">
        <f>_xlfn.XLOOKUP($C397,customers!$A$2:$A$1001,customers!$I$2:$I$1001,,0)</f>
        <v>Yes</v>
      </c>
    </row>
    <row r="398" spans="1:16" x14ac:dyDescent="0.3">
      <c r="A398" s="2" t="s">
        <v>2721</v>
      </c>
      <c r="B398" s="4">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3">
        <f>INDEX(products!$A$1:$G$49,MATCH(orders!$D398,products!$A$1:$A$49,0),MATCH(orders!L$1,products!$A$1:$G$1,0))</f>
        <v>7.77</v>
      </c>
      <c r="M398" s="3">
        <f t="shared" si="12"/>
        <v>38.849999999999994</v>
      </c>
      <c r="N398" t="str" cm="1">
        <f t="array" ref="N398">_xlfn.IFS(I398="Rob","Robusta",I398="Exc","Excelsa",I398="Ara","Arabica",I398="Lib","Liberica")</f>
        <v>Arabica</v>
      </c>
      <c r="O398" t="str">
        <f t="shared" si="13"/>
        <v>Light</v>
      </c>
      <c r="P398" s="2" t="str">
        <f>_xlfn.XLOOKUP($C398,customers!$A$2:$A$1001,customers!$I$2:$I$1001,,0)</f>
        <v>No</v>
      </c>
    </row>
    <row r="399" spans="1:16" x14ac:dyDescent="0.3">
      <c r="A399" s="2" t="s">
        <v>2727</v>
      </c>
      <c r="B399" s="4">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3">
        <f>INDEX(products!$A$1:$G$49,MATCH(orders!$D399,products!$A$1:$A$49,0),MATCH(orders!L$1,products!$A$1:$G$1,0))</f>
        <v>7.77</v>
      </c>
      <c r="M399" s="3">
        <f t="shared" si="12"/>
        <v>31.08</v>
      </c>
      <c r="N399" t="str" cm="1">
        <f t="array" ref="N399">_xlfn.IFS(I399="Rob","Robusta",I399="Exc","Excelsa",I399="Ara","Arabica",I399="Lib","Liberica")</f>
        <v>Liberica</v>
      </c>
      <c r="O399" t="str">
        <f t="shared" si="13"/>
        <v>Dark</v>
      </c>
      <c r="P399" s="2" t="str">
        <f>_xlfn.XLOOKUP($C399,customers!$A$2:$A$1001,customers!$I$2:$I$1001,,0)</f>
        <v>Yes</v>
      </c>
    </row>
    <row r="400" spans="1:16" x14ac:dyDescent="0.3">
      <c r="A400" s="2" t="s">
        <v>2733</v>
      </c>
      <c r="B400" s="4">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3">
        <f>INDEX(products!$A$1:$G$49,MATCH(orders!$D400,products!$A$1:$A$49,0),MATCH(orders!L$1,products!$A$1:$G$1,0))</f>
        <v>2.9849999999999999</v>
      </c>
      <c r="M400" s="3">
        <f t="shared" si="12"/>
        <v>17.91</v>
      </c>
      <c r="N400" t="str" cm="1">
        <f t="array" ref="N400">_xlfn.IFS(I400="Rob","Robusta",I400="Exc","Excelsa",I400="Ara","Arabica",I400="Lib","Liberica")</f>
        <v>Arabica</v>
      </c>
      <c r="O400" t="str">
        <f t="shared" si="13"/>
        <v>Dark</v>
      </c>
      <c r="P400" s="2" t="str">
        <f>_xlfn.XLOOKUP($C400,customers!$A$2:$A$1001,customers!$I$2:$I$1001,,0)</f>
        <v>Yes</v>
      </c>
    </row>
    <row r="401" spans="1:16" x14ac:dyDescent="0.3">
      <c r="A401" s="2" t="s">
        <v>2739</v>
      </c>
      <c r="B401" s="4">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3">
        <f>INDEX(products!$A$1:$G$49,MATCH(orders!$D401,products!$A$1:$A$49,0),MATCH(orders!L$1,products!$A$1:$G$1,0))</f>
        <v>27.945</v>
      </c>
      <c r="M401" s="3">
        <f t="shared" si="12"/>
        <v>167.67000000000002</v>
      </c>
      <c r="N401" t="str" cm="1">
        <f t="array" ref="N401">_xlfn.IFS(I401="Rob","Robusta",I401="Exc","Excelsa",I401="Ara","Arabica",I401="Lib","Liberica")</f>
        <v>Excelsa</v>
      </c>
      <c r="O401" t="str">
        <f t="shared" si="13"/>
        <v>Dark</v>
      </c>
      <c r="P401" s="2" t="str">
        <f>_xlfn.XLOOKUP($C401,customers!$A$2:$A$1001,customers!$I$2:$I$1001,,0)</f>
        <v>No</v>
      </c>
    </row>
    <row r="402" spans="1:16" x14ac:dyDescent="0.3">
      <c r="A402" s="2" t="s">
        <v>2745</v>
      </c>
      <c r="B402" s="4">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3">
        <f>INDEX(products!$A$1:$G$49,MATCH(orders!$D402,products!$A$1:$A$49,0),MATCH(orders!L$1,products!$A$1:$G$1,0))</f>
        <v>15.85</v>
      </c>
      <c r="M402" s="3">
        <f t="shared" si="12"/>
        <v>63.4</v>
      </c>
      <c r="N402" t="str" cm="1">
        <f t="array" ref="N402">_xlfn.IFS(I402="Rob","Robusta",I402="Exc","Excelsa",I402="Ara","Arabica",I402="Lib","Liberica")</f>
        <v>Liberica</v>
      </c>
      <c r="O402" t="str">
        <f t="shared" si="13"/>
        <v>Light</v>
      </c>
      <c r="P402" s="2" t="str">
        <f>_xlfn.XLOOKUP($C402,customers!$A$2:$A$1001,customers!$I$2:$I$1001,,0)</f>
        <v>No</v>
      </c>
    </row>
    <row r="403" spans="1:16" x14ac:dyDescent="0.3">
      <c r="A403" s="2" t="s">
        <v>2751</v>
      </c>
      <c r="B403" s="4">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3">
        <f>INDEX(products!$A$1:$G$49,MATCH(orders!$D403,products!$A$1:$A$49,0),MATCH(orders!L$1,products!$A$1:$G$1,0))</f>
        <v>4.3650000000000002</v>
      </c>
      <c r="M403" s="3">
        <f t="shared" si="12"/>
        <v>8.73</v>
      </c>
      <c r="N403" t="str" cm="1">
        <f t="array" ref="N403">_xlfn.IFS(I403="Rob","Robusta",I403="Exc","Excelsa",I403="Ara","Arabica",I403="Lib","Liberica")</f>
        <v>Liberica</v>
      </c>
      <c r="O403" t="str">
        <f t="shared" si="13"/>
        <v>Medium</v>
      </c>
      <c r="P403" s="2" t="str">
        <f>_xlfn.XLOOKUP($C403,customers!$A$2:$A$1001,customers!$I$2:$I$1001,,0)</f>
        <v>Yes</v>
      </c>
    </row>
    <row r="404" spans="1:16" x14ac:dyDescent="0.3">
      <c r="A404" s="2" t="s">
        <v>2757</v>
      </c>
      <c r="B404" s="4">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3">
        <f>INDEX(products!$A$1:$G$49,MATCH(orders!$D404,products!$A$1:$A$49,0),MATCH(orders!L$1,products!$A$1:$G$1,0))</f>
        <v>8.9499999999999993</v>
      </c>
      <c r="M404" s="3">
        <f t="shared" si="12"/>
        <v>26.849999999999998</v>
      </c>
      <c r="N404" t="str" cm="1">
        <f t="array" ref="N404">_xlfn.IFS(I404="Rob","Robusta",I404="Exc","Excelsa",I404="Ara","Arabica",I404="Lib","Liberica")</f>
        <v>Robusta</v>
      </c>
      <c r="O404" t="str">
        <f t="shared" si="13"/>
        <v>Dark</v>
      </c>
      <c r="P404" s="2" t="str">
        <f>_xlfn.XLOOKUP($C404,customers!$A$2:$A$1001,customers!$I$2:$I$1001,,0)</f>
        <v>Yes</v>
      </c>
    </row>
    <row r="405" spans="1:16" x14ac:dyDescent="0.3">
      <c r="A405" s="2" t="s">
        <v>2763</v>
      </c>
      <c r="B405" s="4">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3">
        <f>INDEX(products!$A$1:$G$49,MATCH(orders!$D405,products!$A$1:$A$49,0),MATCH(orders!L$1,products!$A$1:$G$1,0))</f>
        <v>4.7549999999999999</v>
      </c>
      <c r="M405" s="3">
        <f t="shared" si="12"/>
        <v>9.51</v>
      </c>
      <c r="N405" t="str" cm="1">
        <f t="array" ref="N405">_xlfn.IFS(I405="Rob","Robusta",I405="Exc","Excelsa",I405="Ara","Arabica",I405="Lib","Liberica")</f>
        <v>Liberica</v>
      </c>
      <c r="O405" t="str">
        <f t="shared" si="13"/>
        <v>Light</v>
      </c>
      <c r="P405" s="2" t="str">
        <f>_xlfn.XLOOKUP($C405,customers!$A$2:$A$1001,customers!$I$2:$I$1001,,0)</f>
        <v>No</v>
      </c>
    </row>
    <row r="406" spans="1:16" x14ac:dyDescent="0.3">
      <c r="A406" s="2" t="s">
        <v>2769</v>
      </c>
      <c r="B406" s="4">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3">
        <f>INDEX(products!$A$1:$G$49,MATCH(orders!$D406,products!$A$1:$A$49,0),MATCH(orders!L$1,products!$A$1:$G$1,0))</f>
        <v>9.9499999999999993</v>
      </c>
      <c r="M406" s="3">
        <f t="shared" si="12"/>
        <v>39.799999999999997</v>
      </c>
      <c r="N406" t="str" cm="1">
        <f t="array" ref="N406">_xlfn.IFS(I406="Rob","Robusta",I406="Exc","Excelsa",I406="Ara","Arabica",I406="Lib","Liberica")</f>
        <v>Arabica</v>
      </c>
      <c r="O406" t="str">
        <f t="shared" si="13"/>
        <v>Dark</v>
      </c>
      <c r="P406" s="2" t="str">
        <f>_xlfn.XLOOKUP($C406,customers!$A$2:$A$1001,customers!$I$2:$I$1001,,0)</f>
        <v>No</v>
      </c>
    </row>
    <row r="407" spans="1:16" x14ac:dyDescent="0.3">
      <c r="A407" s="2" t="s">
        <v>2775</v>
      </c>
      <c r="B407" s="4">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3">
        <f>INDEX(products!$A$1:$G$49,MATCH(orders!$D407,products!$A$1:$A$49,0),MATCH(orders!L$1,products!$A$1:$G$1,0))</f>
        <v>8.25</v>
      </c>
      <c r="M407" s="3">
        <f t="shared" si="12"/>
        <v>24.75</v>
      </c>
      <c r="N407" t="str" cm="1">
        <f t="array" ref="N407">_xlfn.IFS(I407="Rob","Robusta",I407="Exc","Excelsa",I407="Ara","Arabica",I407="Lib","Liberica")</f>
        <v>Excelsa</v>
      </c>
      <c r="O407" t="str">
        <f t="shared" si="13"/>
        <v>Medium</v>
      </c>
      <c r="P407" s="2" t="str">
        <f>_xlfn.XLOOKUP($C407,customers!$A$2:$A$1001,customers!$I$2:$I$1001,,0)</f>
        <v>Yes</v>
      </c>
    </row>
    <row r="408" spans="1:16" x14ac:dyDescent="0.3">
      <c r="A408" s="2" t="s">
        <v>2781</v>
      </c>
      <c r="B408" s="4">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3">
        <f>INDEX(products!$A$1:$G$49,MATCH(orders!$D408,products!$A$1:$A$49,0),MATCH(orders!L$1,products!$A$1:$G$1,0))</f>
        <v>13.75</v>
      </c>
      <c r="M408" s="3">
        <f t="shared" si="12"/>
        <v>68.75</v>
      </c>
      <c r="N408" t="str" cm="1">
        <f t="array" ref="N408">_xlfn.IFS(I408="Rob","Robusta",I408="Exc","Excelsa",I408="Ara","Arabica",I408="Lib","Liberica")</f>
        <v>Excelsa</v>
      </c>
      <c r="O408" t="str">
        <f t="shared" si="13"/>
        <v>Medium</v>
      </c>
      <c r="P408" s="2" t="str">
        <f>_xlfn.XLOOKUP($C408,customers!$A$2:$A$1001,customers!$I$2:$I$1001,,0)</f>
        <v>Yes</v>
      </c>
    </row>
    <row r="409" spans="1:16" x14ac:dyDescent="0.3">
      <c r="A409" s="2" t="s">
        <v>2787</v>
      </c>
      <c r="B409" s="4">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3">
        <f>INDEX(products!$A$1:$G$49,MATCH(orders!$D409,products!$A$1:$A$49,0),MATCH(orders!L$1,products!$A$1:$G$1,0))</f>
        <v>8.25</v>
      </c>
      <c r="M409" s="3">
        <f t="shared" si="12"/>
        <v>49.5</v>
      </c>
      <c r="N409" t="str" cm="1">
        <f t="array" ref="N409">_xlfn.IFS(I409="Rob","Robusta",I409="Exc","Excelsa",I409="Ara","Arabica",I409="Lib","Liberica")</f>
        <v>Excelsa</v>
      </c>
      <c r="O409" t="str">
        <f t="shared" si="13"/>
        <v>Medium</v>
      </c>
      <c r="P409" s="2" t="str">
        <f>_xlfn.XLOOKUP($C409,customers!$A$2:$A$1001,customers!$I$2:$I$1001,,0)</f>
        <v>No</v>
      </c>
    </row>
    <row r="410" spans="1:16" x14ac:dyDescent="0.3">
      <c r="A410" s="2" t="s">
        <v>2792</v>
      </c>
      <c r="B410" s="4">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3">
        <f>INDEX(products!$A$1:$G$49,MATCH(orders!$D410,products!$A$1:$A$49,0),MATCH(orders!L$1,products!$A$1:$G$1,0))</f>
        <v>25.874999999999996</v>
      </c>
      <c r="M410" s="3">
        <f t="shared" si="12"/>
        <v>51.749999999999993</v>
      </c>
      <c r="N410" t="str" cm="1">
        <f t="array" ref="N410">_xlfn.IFS(I410="Rob","Robusta",I410="Exc","Excelsa",I410="Ara","Arabica",I410="Lib","Liberica")</f>
        <v>Arabica</v>
      </c>
      <c r="O410" t="str">
        <f t="shared" si="13"/>
        <v>Medium</v>
      </c>
      <c r="P410" s="2" t="str">
        <f>_xlfn.XLOOKUP($C410,customers!$A$2:$A$1001,customers!$I$2:$I$1001,,0)</f>
        <v>Yes</v>
      </c>
    </row>
    <row r="411" spans="1:16" x14ac:dyDescent="0.3">
      <c r="A411" s="2" t="s">
        <v>2798</v>
      </c>
      <c r="B411" s="4">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3">
        <f>INDEX(products!$A$1:$G$49,MATCH(orders!$D411,products!$A$1:$A$49,0),MATCH(orders!L$1,products!$A$1:$G$1,0))</f>
        <v>15.85</v>
      </c>
      <c r="M411" s="3">
        <f t="shared" si="12"/>
        <v>47.55</v>
      </c>
      <c r="N411" t="str" cm="1">
        <f t="array" ref="N411">_xlfn.IFS(I411="Rob","Robusta",I411="Exc","Excelsa",I411="Ara","Arabica",I411="Lib","Liberica")</f>
        <v>Liberica</v>
      </c>
      <c r="O411" t="str">
        <f t="shared" si="13"/>
        <v>Light</v>
      </c>
      <c r="P411" s="2" t="str">
        <f>_xlfn.XLOOKUP($C411,customers!$A$2:$A$1001,customers!$I$2:$I$1001,,0)</f>
        <v>Yes</v>
      </c>
    </row>
    <row r="412" spans="1:16" x14ac:dyDescent="0.3">
      <c r="A412" s="2" t="s">
        <v>2803</v>
      </c>
      <c r="B412" s="4">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3">
        <f>INDEX(products!$A$1:$G$49,MATCH(orders!$D412,products!$A$1:$A$49,0),MATCH(orders!L$1,products!$A$1:$G$1,0))</f>
        <v>3.8849999999999998</v>
      </c>
      <c r="M412" s="3">
        <f t="shared" si="12"/>
        <v>15.54</v>
      </c>
      <c r="N412" t="str" cm="1">
        <f t="array" ref="N412">_xlfn.IFS(I412="Rob","Robusta",I412="Exc","Excelsa",I412="Ara","Arabica",I412="Lib","Liberica")</f>
        <v>Arabica</v>
      </c>
      <c r="O412" t="str">
        <f t="shared" si="13"/>
        <v>Light</v>
      </c>
      <c r="P412" s="2" t="str">
        <f>_xlfn.XLOOKUP($C412,customers!$A$2:$A$1001,customers!$I$2:$I$1001,,0)</f>
        <v>No</v>
      </c>
    </row>
    <row r="413" spans="1:16" x14ac:dyDescent="0.3">
      <c r="A413" s="2" t="s">
        <v>2808</v>
      </c>
      <c r="B413" s="4">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3">
        <f>INDEX(products!$A$1:$G$49,MATCH(orders!$D413,products!$A$1:$A$49,0),MATCH(orders!L$1,products!$A$1:$G$1,0))</f>
        <v>14.55</v>
      </c>
      <c r="M413" s="3">
        <f t="shared" si="12"/>
        <v>87.300000000000011</v>
      </c>
      <c r="N413" t="str" cm="1">
        <f t="array" ref="N413">_xlfn.IFS(I413="Rob","Robusta",I413="Exc","Excelsa",I413="Ara","Arabica",I413="Lib","Liberica")</f>
        <v>Liberica</v>
      </c>
      <c r="O413" t="str">
        <f t="shared" si="13"/>
        <v>Medium</v>
      </c>
      <c r="P413" s="2" t="str">
        <f>_xlfn.XLOOKUP($C413,customers!$A$2:$A$1001,customers!$I$2:$I$1001,,0)</f>
        <v>Yes</v>
      </c>
    </row>
    <row r="414" spans="1:16" x14ac:dyDescent="0.3">
      <c r="A414" s="2" t="s">
        <v>2813</v>
      </c>
      <c r="B414" s="4">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3">
        <f>INDEX(products!$A$1:$G$49,MATCH(orders!$D414,products!$A$1:$A$49,0),MATCH(orders!L$1,products!$A$1:$G$1,0))</f>
        <v>11.25</v>
      </c>
      <c r="M414" s="3">
        <f t="shared" si="12"/>
        <v>56.25</v>
      </c>
      <c r="N414" t="str" cm="1">
        <f t="array" ref="N414">_xlfn.IFS(I414="Rob","Robusta",I414="Exc","Excelsa",I414="Ara","Arabica",I414="Lib","Liberica")</f>
        <v>Arabica</v>
      </c>
      <c r="O414" t="str">
        <f t="shared" si="13"/>
        <v>Medium</v>
      </c>
      <c r="P414" s="2" t="str">
        <f>_xlfn.XLOOKUP($C414,customers!$A$2:$A$1001,customers!$I$2:$I$1001,,0)</f>
        <v>Yes</v>
      </c>
    </row>
    <row r="415" spans="1:16" x14ac:dyDescent="0.3">
      <c r="A415" s="2" t="s">
        <v>2818</v>
      </c>
      <c r="B415" s="4">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3">
        <f>INDEX(products!$A$1:$G$49,MATCH(orders!$D415,products!$A$1:$A$49,0),MATCH(orders!L$1,products!$A$1:$G$1,0))</f>
        <v>36.454999999999998</v>
      </c>
      <c r="M415" s="3">
        <f t="shared" si="12"/>
        <v>36.454999999999998</v>
      </c>
      <c r="N415" t="str" cm="1">
        <f t="array" ref="N415">_xlfn.IFS(I415="Rob","Robusta",I415="Exc","Excelsa",I415="Ara","Arabica",I415="Lib","Liberica")</f>
        <v>Liberica</v>
      </c>
      <c r="O415" t="str">
        <f t="shared" si="13"/>
        <v>Light</v>
      </c>
      <c r="P415" s="2" t="str">
        <f>_xlfn.XLOOKUP($C415,customers!$A$2:$A$1001,customers!$I$2:$I$1001,,0)</f>
        <v>Yes</v>
      </c>
    </row>
    <row r="416" spans="1:16" x14ac:dyDescent="0.3">
      <c r="A416" s="2" t="s">
        <v>2824</v>
      </c>
      <c r="B416" s="4">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3">
        <f>INDEX(products!$A$1:$G$49,MATCH(orders!$D416,products!$A$1:$A$49,0),MATCH(orders!L$1,products!$A$1:$G$1,0))</f>
        <v>3.5849999999999995</v>
      </c>
      <c r="M416" s="3">
        <f t="shared" si="12"/>
        <v>10.754999999999999</v>
      </c>
      <c r="N416" t="str" cm="1">
        <f t="array" ref="N416">_xlfn.IFS(I416="Rob","Robusta",I416="Exc","Excelsa",I416="Ara","Arabica",I416="Lib","Liberica")</f>
        <v>Robusta</v>
      </c>
      <c r="O416" t="str">
        <f t="shared" si="13"/>
        <v>Light</v>
      </c>
      <c r="P416" s="2" t="str">
        <f>_xlfn.XLOOKUP($C416,customers!$A$2:$A$1001,customers!$I$2:$I$1001,,0)</f>
        <v>Yes</v>
      </c>
    </row>
    <row r="417" spans="1:16" x14ac:dyDescent="0.3">
      <c r="A417" s="2" t="s">
        <v>2829</v>
      </c>
      <c r="B417" s="4">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3">
        <f>INDEX(products!$A$1:$G$49,MATCH(orders!$D417,products!$A$1:$A$49,0),MATCH(orders!L$1,products!$A$1:$G$1,0))</f>
        <v>2.9849999999999999</v>
      </c>
      <c r="M417" s="3">
        <f t="shared" si="12"/>
        <v>8.9550000000000001</v>
      </c>
      <c r="N417" t="str" cm="1">
        <f t="array" ref="N417">_xlfn.IFS(I417="Rob","Robusta",I417="Exc","Excelsa",I417="Ara","Arabica",I417="Lib","Liberica")</f>
        <v>Robusta</v>
      </c>
      <c r="O417" t="str">
        <f t="shared" si="13"/>
        <v>Medium</v>
      </c>
      <c r="P417" s="2" t="str">
        <f>_xlfn.XLOOKUP($C417,customers!$A$2:$A$1001,customers!$I$2:$I$1001,,0)</f>
        <v>No</v>
      </c>
    </row>
    <row r="418" spans="1:16" x14ac:dyDescent="0.3">
      <c r="A418" s="2" t="s">
        <v>2834</v>
      </c>
      <c r="B418" s="4">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3">
        <f>INDEX(products!$A$1:$G$49,MATCH(orders!$D418,products!$A$1:$A$49,0),MATCH(orders!L$1,products!$A$1:$G$1,0))</f>
        <v>7.77</v>
      </c>
      <c r="M418" s="3">
        <f t="shared" si="12"/>
        <v>23.31</v>
      </c>
      <c r="N418" t="str" cm="1">
        <f t="array" ref="N418">_xlfn.IFS(I418="Rob","Robusta",I418="Exc","Excelsa",I418="Ara","Arabica",I418="Lib","Liberica")</f>
        <v>Arabica</v>
      </c>
      <c r="O418" t="str">
        <f t="shared" si="13"/>
        <v>Light</v>
      </c>
      <c r="P418" s="2" t="str">
        <f>_xlfn.XLOOKUP($C418,customers!$A$2:$A$1001,customers!$I$2:$I$1001,,0)</f>
        <v>Yes</v>
      </c>
    </row>
    <row r="419" spans="1:16" x14ac:dyDescent="0.3">
      <c r="A419" s="2" t="s">
        <v>2839</v>
      </c>
      <c r="B419" s="4">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3">
        <f>INDEX(products!$A$1:$G$49,MATCH(orders!$D419,products!$A$1:$A$49,0),MATCH(orders!L$1,products!$A$1:$G$1,0))</f>
        <v>29.784999999999997</v>
      </c>
      <c r="M419" s="3">
        <f t="shared" si="12"/>
        <v>29.784999999999997</v>
      </c>
      <c r="N419" t="str" cm="1">
        <f t="array" ref="N419">_xlfn.IFS(I419="Rob","Robusta",I419="Exc","Excelsa",I419="Ara","Arabica",I419="Lib","Liberica")</f>
        <v>Arabica</v>
      </c>
      <c r="O419" t="str">
        <f t="shared" si="13"/>
        <v>Light</v>
      </c>
      <c r="P419" s="2" t="str">
        <f>_xlfn.XLOOKUP($C419,customers!$A$2:$A$1001,customers!$I$2:$I$1001,,0)</f>
        <v>Yes</v>
      </c>
    </row>
    <row r="420" spans="1:16" x14ac:dyDescent="0.3">
      <c r="A420" s="2" t="s">
        <v>2844</v>
      </c>
      <c r="B420" s="4">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3">
        <f>INDEX(products!$A$1:$G$49,MATCH(orders!$D420,products!$A$1:$A$49,0),MATCH(orders!L$1,products!$A$1:$G$1,0))</f>
        <v>29.784999999999997</v>
      </c>
      <c r="M420" s="3">
        <f t="shared" si="12"/>
        <v>148.92499999999998</v>
      </c>
      <c r="N420" t="str" cm="1">
        <f t="array" ref="N420">_xlfn.IFS(I420="Rob","Robusta",I420="Exc","Excelsa",I420="Ara","Arabica",I420="Lib","Liberica")</f>
        <v>Arabica</v>
      </c>
      <c r="O420" t="str">
        <f t="shared" si="13"/>
        <v>Light</v>
      </c>
      <c r="P420" s="2" t="str">
        <f>_xlfn.XLOOKUP($C420,customers!$A$2:$A$1001,customers!$I$2:$I$1001,,0)</f>
        <v>Yes</v>
      </c>
    </row>
    <row r="421" spans="1:16" x14ac:dyDescent="0.3">
      <c r="A421" s="2" t="s">
        <v>2849</v>
      </c>
      <c r="B421" s="4">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3">
        <f>INDEX(products!$A$1:$G$49,MATCH(orders!$D421,products!$A$1:$A$49,0),MATCH(orders!L$1,products!$A$1:$G$1,0))</f>
        <v>8.73</v>
      </c>
      <c r="M421" s="3">
        <f t="shared" si="12"/>
        <v>8.73</v>
      </c>
      <c r="N421" t="str" cm="1">
        <f t="array" ref="N421">_xlfn.IFS(I421="Rob","Robusta",I421="Exc","Excelsa",I421="Ara","Arabica",I421="Lib","Liberica")</f>
        <v>Liberica</v>
      </c>
      <c r="O421" t="str">
        <f t="shared" si="13"/>
        <v>Medium</v>
      </c>
      <c r="P421" s="2" t="str">
        <f>_xlfn.XLOOKUP($C421,customers!$A$2:$A$1001,customers!$I$2:$I$1001,,0)</f>
        <v>Yes</v>
      </c>
    </row>
    <row r="422" spans="1:16" x14ac:dyDescent="0.3">
      <c r="A422" s="2" t="s">
        <v>2855</v>
      </c>
      <c r="B422" s="4">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3">
        <f>INDEX(products!$A$1:$G$49,MATCH(orders!$D422,products!$A$1:$A$49,0),MATCH(orders!L$1,products!$A$1:$G$1,0))</f>
        <v>7.77</v>
      </c>
      <c r="M422" s="3">
        <f t="shared" si="12"/>
        <v>31.08</v>
      </c>
      <c r="N422" t="str" cm="1">
        <f t="array" ref="N422">_xlfn.IFS(I422="Rob","Robusta",I422="Exc","Excelsa",I422="Ara","Arabica",I422="Lib","Liberica")</f>
        <v>Liberica</v>
      </c>
      <c r="O422" t="str">
        <f t="shared" si="13"/>
        <v>Dark</v>
      </c>
      <c r="P422" s="2" t="str">
        <f>_xlfn.XLOOKUP($C422,customers!$A$2:$A$1001,customers!$I$2:$I$1001,,0)</f>
        <v>No</v>
      </c>
    </row>
    <row r="423" spans="1:16" x14ac:dyDescent="0.3">
      <c r="A423" s="2" t="s">
        <v>2855</v>
      </c>
      <c r="B423" s="4">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3">
        <f>INDEX(products!$A$1:$G$49,MATCH(orders!$D423,products!$A$1:$A$49,0),MATCH(orders!L$1,products!$A$1:$G$1,0))</f>
        <v>22.884999999999998</v>
      </c>
      <c r="M423" s="3">
        <f t="shared" si="12"/>
        <v>137.31</v>
      </c>
      <c r="N423" t="str" cm="1">
        <f t="array" ref="N423">_xlfn.IFS(I423="Rob","Robusta",I423="Exc","Excelsa",I423="Ara","Arabica",I423="Lib","Liberica")</f>
        <v>Arabica</v>
      </c>
      <c r="O423" t="str">
        <f t="shared" si="13"/>
        <v>Dark</v>
      </c>
      <c r="P423" s="2" t="str">
        <f>_xlfn.XLOOKUP($C423,customers!$A$2:$A$1001,customers!$I$2:$I$1001,,0)</f>
        <v>No</v>
      </c>
    </row>
    <row r="424" spans="1:16" x14ac:dyDescent="0.3">
      <c r="A424" s="2" t="s">
        <v>2866</v>
      </c>
      <c r="B424" s="4">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3">
        <f>INDEX(products!$A$1:$G$49,MATCH(orders!$D424,products!$A$1:$A$49,0),MATCH(orders!L$1,products!$A$1:$G$1,0))</f>
        <v>5.97</v>
      </c>
      <c r="M424" s="3">
        <f t="shared" si="12"/>
        <v>29.849999999999998</v>
      </c>
      <c r="N424" t="str" cm="1">
        <f t="array" ref="N424">_xlfn.IFS(I424="Rob","Robusta",I424="Exc","Excelsa",I424="Ara","Arabica",I424="Lib","Liberica")</f>
        <v>Arabica</v>
      </c>
      <c r="O424" t="str">
        <f t="shared" si="13"/>
        <v>Dark</v>
      </c>
      <c r="P424" s="2" t="str">
        <f>_xlfn.XLOOKUP($C424,customers!$A$2:$A$1001,customers!$I$2:$I$1001,,0)</f>
        <v>No</v>
      </c>
    </row>
    <row r="425" spans="1:16" x14ac:dyDescent="0.3">
      <c r="A425" s="2" t="s">
        <v>2871</v>
      </c>
      <c r="B425" s="4">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3">
        <f>INDEX(products!$A$1:$G$49,MATCH(orders!$D425,products!$A$1:$A$49,0),MATCH(orders!L$1,products!$A$1:$G$1,0))</f>
        <v>5.97</v>
      </c>
      <c r="M425" s="3">
        <f t="shared" si="12"/>
        <v>17.91</v>
      </c>
      <c r="N425" t="str" cm="1">
        <f t="array" ref="N425">_xlfn.IFS(I425="Rob","Robusta",I425="Exc","Excelsa",I425="Ara","Arabica",I425="Lib","Liberica")</f>
        <v>Robusta</v>
      </c>
      <c r="O425" t="str">
        <f t="shared" si="13"/>
        <v>Medium</v>
      </c>
      <c r="P425" s="2" t="str">
        <f>_xlfn.XLOOKUP($C425,customers!$A$2:$A$1001,customers!$I$2:$I$1001,,0)</f>
        <v>No</v>
      </c>
    </row>
    <row r="426" spans="1:16" x14ac:dyDescent="0.3">
      <c r="A426" s="2" t="s">
        <v>2876</v>
      </c>
      <c r="B426" s="4">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3">
        <f>INDEX(products!$A$1:$G$49,MATCH(orders!$D426,products!$A$1:$A$49,0),MATCH(orders!L$1,products!$A$1:$G$1,0))</f>
        <v>8.91</v>
      </c>
      <c r="M426" s="3">
        <f t="shared" si="12"/>
        <v>26.73</v>
      </c>
      <c r="N426" t="str" cm="1">
        <f t="array" ref="N426">_xlfn.IFS(I426="Rob","Robusta",I426="Exc","Excelsa",I426="Ara","Arabica",I426="Lib","Liberica")</f>
        <v>Excelsa</v>
      </c>
      <c r="O426" t="str">
        <f t="shared" si="13"/>
        <v>Light</v>
      </c>
      <c r="P426" s="2" t="str">
        <f>_xlfn.XLOOKUP($C426,customers!$A$2:$A$1001,customers!$I$2:$I$1001,,0)</f>
        <v>Yes</v>
      </c>
    </row>
    <row r="427" spans="1:16" x14ac:dyDescent="0.3">
      <c r="A427" s="2" t="s">
        <v>2882</v>
      </c>
      <c r="B427" s="4">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3">
        <f>INDEX(products!$A$1:$G$49,MATCH(orders!$D427,products!$A$1:$A$49,0),MATCH(orders!L$1,products!$A$1:$G$1,0))</f>
        <v>8.9499999999999993</v>
      </c>
      <c r="M427" s="3">
        <f t="shared" si="12"/>
        <v>17.899999999999999</v>
      </c>
      <c r="N427" t="str" cm="1">
        <f t="array" ref="N427">_xlfn.IFS(I427="Rob","Robusta",I427="Exc","Excelsa",I427="Ara","Arabica",I427="Lib","Liberica")</f>
        <v>Robusta</v>
      </c>
      <c r="O427" t="str">
        <f t="shared" si="13"/>
        <v>Dark</v>
      </c>
      <c r="P427" s="2" t="str">
        <f>_xlfn.XLOOKUP($C427,customers!$A$2:$A$1001,customers!$I$2:$I$1001,,0)</f>
        <v>No</v>
      </c>
    </row>
    <row r="428" spans="1:16" x14ac:dyDescent="0.3">
      <c r="A428" s="2" t="s">
        <v>2888</v>
      </c>
      <c r="B428" s="4">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3">
        <f>INDEX(products!$A$1:$G$49,MATCH(orders!$D428,products!$A$1:$A$49,0),MATCH(orders!L$1,products!$A$1:$G$1,0))</f>
        <v>3.5849999999999995</v>
      </c>
      <c r="M428" s="3">
        <f t="shared" si="12"/>
        <v>14.339999999999998</v>
      </c>
      <c r="N428" t="str" cm="1">
        <f t="array" ref="N428">_xlfn.IFS(I428="Rob","Robusta",I428="Exc","Excelsa",I428="Ara","Arabica",I428="Lib","Liberica")</f>
        <v>Robusta</v>
      </c>
      <c r="O428" t="str">
        <f t="shared" si="13"/>
        <v>Light</v>
      </c>
      <c r="P428" s="2" t="str">
        <f>_xlfn.XLOOKUP($C428,customers!$A$2:$A$1001,customers!$I$2:$I$1001,,0)</f>
        <v>Yes</v>
      </c>
    </row>
    <row r="429" spans="1:16" x14ac:dyDescent="0.3">
      <c r="A429" s="2" t="s">
        <v>2894</v>
      </c>
      <c r="B429" s="4">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3">
        <f>INDEX(products!$A$1:$G$49,MATCH(orders!$D429,products!$A$1:$A$49,0),MATCH(orders!L$1,products!$A$1:$G$1,0))</f>
        <v>25.874999999999996</v>
      </c>
      <c r="M429" s="3">
        <f t="shared" si="12"/>
        <v>77.624999999999986</v>
      </c>
      <c r="N429" t="str" cm="1">
        <f t="array" ref="N429">_xlfn.IFS(I429="Rob","Robusta",I429="Exc","Excelsa",I429="Ara","Arabica",I429="Lib","Liberica")</f>
        <v>Arabica</v>
      </c>
      <c r="O429" t="str">
        <f t="shared" si="13"/>
        <v>Medium</v>
      </c>
      <c r="P429" s="2" t="str">
        <f>_xlfn.XLOOKUP($C429,customers!$A$2:$A$1001,customers!$I$2:$I$1001,,0)</f>
        <v>Yes</v>
      </c>
    </row>
    <row r="430" spans="1:16" x14ac:dyDescent="0.3">
      <c r="A430" s="2" t="s">
        <v>2899</v>
      </c>
      <c r="B430" s="4">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3">
        <f>INDEX(products!$A$1:$G$49,MATCH(orders!$D430,products!$A$1:$A$49,0),MATCH(orders!L$1,products!$A$1:$G$1,0))</f>
        <v>11.95</v>
      </c>
      <c r="M430" s="3">
        <f t="shared" si="12"/>
        <v>59.75</v>
      </c>
      <c r="N430" t="str" cm="1">
        <f t="array" ref="N430">_xlfn.IFS(I430="Rob","Robusta",I430="Exc","Excelsa",I430="Ara","Arabica",I430="Lib","Liberica")</f>
        <v>Robusta</v>
      </c>
      <c r="O430" t="str">
        <f t="shared" si="13"/>
        <v>Light</v>
      </c>
      <c r="P430" s="2" t="str">
        <f>_xlfn.XLOOKUP($C430,customers!$A$2:$A$1001,customers!$I$2:$I$1001,,0)</f>
        <v>No</v>
      </c>
    </row>
    <row r="431" spans="1:16" x14ac:dyDescent="0.3">
      <c r="A431" s="2" t="s">
        <v>2905</v>
      </c>
      <c r="B431" s="4">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3">
        <f>INDEX(products!$A$1:$G$49,MATCH(orders!$D431,products!$A$1:$A$49,0),MATCH(orders!L$1,products!$A$1:$G$1,0))</f>
        <v>12.95</v>
      </c>
      <c r="M431" s="3">
        <f t="shared" si="12"/>
        <v>77.699999999999989</v>
      </c>
      <c r="N431" t="str" cm="1">
        <f t="array" ref="N431">_xlfn.IFS(I431="Rob","Robusta",I431="Exc","Excelsa",I431="Ara","Arabica",I431="Lib","Liberica")</f>
        <v>Arabica</v>
      </c>
      <c r="O431" t="str">
        <f t="shared" si="13"/>
        <v>Light</v>
      </c>
      <c r="P431" s="2" t="str">
        <f>_xlfn.XLOOKUP($C431,customers!$A$2:$A$1001,customers!$I$2:$I$1001,,0)</f>
        <v>No</v>
      </c>
    </row>
    <row r="432" spans="1:16" x14ac:dyDescent="0.3">
      <c r="A432" s="2" t="s">
        <v>2911</v>
      </c>
      <c r="B432" s="4">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3">
        <f>INDEX(products!$A$1:$G$49,MATCH(orders!$D432,products!$A$1:$A$49,0),MATCH(orders!L$1,products!$A$1:$G$1,0))</f>
        <v>2.6849999999999996</v>
      </c>
      <c r="M432" s="3">
        <f t="shared" si="12"/>
        <v>5.3699999999999992</v>
      </c>
      <c r="N432" t="str" cm="1">
        <f t="array" ref="N432">_xlfn.IFS(I432="Rob","Robusta",I432="Exc","Excelsa",I432="Ara","Arabica",I432="Lib","Liberica")</f>
        <v>Robusta</v>
      </c>
      <c r="O432" t="str">
        <f t="shared" si="13"/>
        <v>Dark</v>
      </c>
      <c r="P432" s="2" t="str">
        <f>_xlfn.XLOOKUP($C432,customers!$A$2:$A$1001,customers!$I$2:$I$1001,,0)</f>
        <v>Yes</v>
      </c>
    </row>
    <row r="433" spans="1:16" x14ac:dyDescent="0.3">
      <c r="A433" s="2" t="s">
        <v>2917</v>
      </c>
      <c r="B433" s="4">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3">
        <f>INDEX(products!$A$1:$G$49,MATCH(orders!$D433,products!$A$1:$A$49,0),MATCH(orders!L$1,products!$A$1:$G$1,0))</f>
        <v>27.945</v>
      </c>
      <c r="M433" s="3">
        <f t="shared" si="12"/>
        <v>83.835000000000008</v>
      </c>
      <c r="N433" t="str" cm="1">
        <f t="array" ref="N433">_xlfn.IFS(I433="Rob","Robusta",I433="Exc","Excelsa",I433="Ara","Arabica",I433="Lib","Liberica")</f>
        <v>Excelsa</v>
      </c>
      <c r="O433" t="str">
        <f t="shared" si="13"/>
        <v>Dark</v>
      </c>
      <c r="P433" s="2" t="str">
        <f>_xlfn.XLOOKUP($C433,customers!$A$2:$A$1001,customers!$I$2:$I$1001,,0)</f>
        <v>Yes</v>
      </c>
    </row>
    <row r="434" spans="1:16" x14ac:dyDescent="0.3">
      <c r="A434" s="2" t="s">
        <v>2923</v>
      </c>
      <c r="B434" s="4">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3">
        <f>INDEX(products!$A$1:$G$49,MATCH(orders!$D434,products!$A$1:$A$49,0),MATCH(orders!L$1,products!$A$1:$G$1,0))</f>
        <v>11.25</v>
      </c>
      <c r="M434" s="3">
        <f t="shared" si="12"/>
        <v>22.5</v>
      </c>
      <c r="N434" t="str" cm="1">
        <f t="array" ref="N434">_xlfn.IFS(I434="Rob","Robusta",I434="Exc","Excelsa",I434="Ara","Arabica",I434="Lib","Liberica")</f>
        <v>Arabica</v>
      </c>
      <c r="O434" t="str">
        <f t="shared" si="13"/>
        <v>Medium</v>
      </c>
      <c r="P434" s="2" t="str">
        <f>_xlfn.XLOOKUP($C434,customers!$A$2:$A$1001,customers!$I$2:$I$1001,,0)</f>
        <v>No</v>
      </c>
    </row>
    <row r="435" spans="1:16" x14ac:dyDescent="0.3">
      <c r="A435" s="2" t="s">
        <v>2928</v>
      </c>
      <c r="B435" s="4">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3">
        <f>INDEX(products!$A$1:$G$49,MATCH(orders!$D435,products!$A$1:$A$49,0),MATCH(orders!L$1,products!$A$1:$G$1,0))</f>
        <v>33.464999999999996</v>
      </c>
      <c r="M435" s="3">
        <f t="shared" si="12"/>
        <v>200.78999999999996</v>
      </c>
      <c r="N435" t="str" cm="1">
        <f t="array" ref="N435">_xlfn.IFS(I435="Rob","Robusta",I435="Exc","Excelsa",I435="Ara","Arabica",I435="Lib","Liberica")</f>
        <v>Liberica</v>
      </c>
      <c r="O435" t="str">
        <f t="shared" si="13"/>
        <v>Medium</v>
      </c>
      <c r="P435" s="2" t="str">
        <f>_xlfn.XLOOKUP($C435,customers!$A$2:$A$1001,customers!$I$2:$I$1001,,0)</f>
        <v>Yes</v>
      </c>
    </row>
    <row r="436" spans="1:16" x14ac:dyDescent="0.3">
      <c r="A436" s="2" t="s">
        <v>2934</v>
      </c>
      <c r="B436" s="4">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3">
        <f>INDEX(products!$A$1:$G$49,MATCH(orders!$D436,products!$A$1:$A$49,0),MATCH(orders!L$1,products!$A$1:$G$1,0))</f>
        <v>11.25</v>
      </c>
      <c r="M436" s="3">
        <f t="shared" si="12"/>
        <v>67.5</v>
      </c>
      <c r="N436" t="str" cm="1">
        <f t="array" ref="N436">_xlfn.IFS(I436="Rob","Robusta",I436="Exc","Excelsa",I436="Ara","Arabica",I436="Lib","Liberica")</f>
        <v>Arabica</v>
      </c>
      <c r="O436" t="str">
        <f t="shared" si="13"/>
        <v>Medium</v>
      </c>
      <c r="P436" s="2" t="str">
        <f>_xlfn.XLOOKUP($C436,customers!$A$2:$A$1001,customers!$I$2:$I$1001,,0)</f>
        <v>No</v>
      </c>
    </row>
    <row r="437" spans="1:16" x14ac:dyDescent="0.3">
      <c r="A437" s="2" t="s">
        <v>2939</v>
      </c>
      <c r="B437" s="4">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3">
        <f>INDEX(products!$A$1:$G$49,MATCH(orders!$D437,products!$A$1:$A$49,0),MATCH(orders!L$1,products!$A$1:$G$1,0))</f>
        <v>8.25</v>
      </c>
      <c r="M437" s="3">
        <f t="shared" si="12"/>
        <v>8.25</v>
      </c>
      <c r="N437" t="str" cm="1">
        <f t="array" ref="N437">_xlfn.IFS(I437="Rob","Robusta",I437="Exc","Excelsa",I437="Ara","Arabica",I437="Lib","Liberica")</f>
        <v>Excelsa</v>
      </c>
      <c r="O437" t="str">
        <f t="shared" si="13"/>
        <v>Medium</v>
      </c>
      <c r="P437" s="2" t="str">
        <f>_xlfn.XLOOKUP($C437,customers!$A$2:$A$1001,customers!$I$2:$I$1001,,0)</f>
        <v>No</v>
      </c>
    </row>
    <row r="438" spans="1:16" x14ac:dyDescent="0.3">
      <c r="A438" s="2" t="s">
        <v>2945</v>
      </c>
      <c r="B438" s="4">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3">
        <f>INDEX(products!$A$1:$G$49,MATCH(orders!$D438,products!$A$1:$A$49,0),MATCH(orders!L$1,products!$A$1:$G$1,0))</f>
        <v>4.7549999999999999</v>
      </c>
      <c r="M438" s="3">
        <f t="shared" si="12"/>
        <v>9.51</v>
      </c>
      <c r="N438" t="str" cm="1">
        <f t="array" ref="N438">_xlfn.IFS(I438="Rob","Robusta",I438="Exc","Excelsa",I438="Ara","Arabica",I438="Lib","Liberica")</f>
        <v>Liberica</v>
      </c>
      <c r="O438" t="str">
        <f t="shared" si="13"/>
        <v>Light</v>
      </c>
      <c r="P438" s="2" t="str">
        <f>_xlfn.XLOOKUP($C438,customers!$A$2:$A$1001,customers!$I$2:$I$1001,,0)</f>
        <v>Yes</v>
      </c>
    </row>
    <row r="439" spans="1:16" x14ac:dyDescent="0.3">
      <c r="A439" s="2" t="s">
        <v>2951</v>
      </c>
      <c r="B439" s="4">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3">
        <f>INDEX(products!$A$1:$G$49,MATCH(orders!$D439,products!$A$1:$A$49,0),MATCH(orders!L$1,products!$A$1:$G$1,0))</f>
        <v>29.784999999999997</v>
      </c>
      <c r="M439" s="3">
        <f t="shared" si="12"/>
        <v>29.784999999999997</v>
      </c>
      <c r="N439" t="str" cm="1">
        <f t="array" ref="N439">_xlfn.IFS(I439="Rob","Robusta",I439="Exc","Excelsa",I439="Ara","Arabica",I439="Lib","Liberica")</f>
        <v>Liberica</v>
      </c>
      <c r="O439" t="str">
        <f t="shared" si="13"/>
        <v>Dark</v>
      </c>
      <c r="P439" s="2" t="str">
        <f>_xlfn.XLOOKUP($C439,customers!$A$2:$A$1001,customers!$I$2:$I$1001,,0)</f>
        <v>No</v>
      </c>
    </row>
    <row r="440" spans="1:16" x14ac:dyDescent="0.3">
      <c r="A440" s="2" t="s">
        <v>2956</v>
      </c>
      <c r="B440" s="4">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3">
        <f>INDEX(products!$A$1:$G$49,MATCH(orders!$D440,products!$A$1:$A$49,0),MATCH(orders!L$1,products!$A$1:$G$1,0))</f>
        <v>7.77</v>
      </c>
      <c r="M440" s="3">
        <f t="shared" si="12"/>
        <v>15.54</v>
      </c>
      <c r="N440" t="str" cm="1">
        <f t="array" ref="N440">_xlfn.IFS(I440="Rob","Robusta",I440="Exc","Excelsa",I440="Ara","Arabica",I440="Lib","Liberica")</f>
        <v>Liberica</v>
      </c>
      <c r="O440" t="str">
        <f t="shared" si="13"/>
        <v>Dark</v>
      </c>
      <c r="P440" s="2" t="str">
        <f>_xlfn.XLOOKUP($C440,customers!$A$2:$A$1001,customers!$I$2:$I$1001,,0)</f>
        <v>No</v>
      </c>
    </row>
    <row r="441" spans="1:16" x14ac:dyDescent="0.3">
      <c r="A441" s="2" t="s">
        <v>2962</v>
      </c>
      <c r="B441" s="4">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3">
        <f>INDEX(products!$A$1:$G$49,MATCH(orders!$D441,products!$A$1:$A$49,0),MATCH(orders!L$1,products!$A$1:$G$1,0))</f>
        <v>8.91</v>
      </c>
      <c r="M441" s="3">
        <f t="shared" si="12"/>
        <v>35.64</v>
      </c>
      <c r="N441" t="str" cm="1">
        <f t="array" ref="N441">_xlfn.IFS(I441="Rob","Robusta",I441="Exc","Excelsa",I441="Ara","Arabica",I441="Lib","Liberica")</f>
        <v>Excelsa</v>
      </c>
      <c r="O441" t="str">
        <f t="shared" si="13"/>
        <v>Light</v>
      </c>
      <c r="P441" s="2" t="str">
        <f>_xlfn.XLOOKUP($C441,customers!$A$2:$A$1001,customers!$I$2:$I$1001,,0)</f>
        <v>No</v>
      </c>
    </row>
    <row r="442" spans="1:16" x14ac:dyDescent="0.3">
      <c r="A442" s="2" t="s">
        <v>2968</v>
      </c>
      <c r="B442" s="4">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3">
        <f>INDEX(products!$A$1:$G$49,MATCH(orders!$D442,products!$A$1:$A$49,0),MATCH(orders!L$1,products!$A$1:$G$1,0))</f>
        <v>25.874999999999996</v>
      </c>
      <c r="M442" s="3">
        <f t="shared" si="12"/>
        <v>103.49999999999999</v>
      </c>
      <c r="N442" t="str" cm="1">
        <f t="array" ref="N442">_xlfn.IFS(I442="Rob","Robusta",I442="Exc","Excelsa",I442="Ara","Arabica",I442="Lib","Liberica")</f>
        <v>Arabica</v>
      </c>
      <c r="O442" t="str">
        <f t="shared" si="13"/>
        <v>Medium</v>
      </c>
      <c r="P442" s="2" t="str">
        <f>_xlfn.XLOOKUP($C442,customers!$A$2:$A$1001,customers!$I$2:$I$1001,,0)</f>
        <v>Yes</v>
      </c>
    </row>
    <row r="443" spans="1:16" x14ac:dyDescent="0.3">
      <c r="A443" s="2" t="s">
        <v>2974</v>
      </c>
      <c r="B443" s="4">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3">
        <f>INDEX(products!$A$1:$G$49,MATCH(orders!$D443,products!$A$1:$A$49,0),MATCH(orders!L$1,products!$A$1:$G$1,0))</f>
        <v>12.15</v>
      </c>
      <c r="M443" s="3">
        <f t="shared" si="12"/>
        <v>36.450000000000003</v>
      </c>
      <c r="N443" t="str" cm="1">
        <f t="array" ref="N443">_xlfn.IFS(I443="Rob","Robusta",I443="Exc","Excelsa",I443="Ara","Arabica",I443="Lib","Liberica")</f>
        <v>Excelsa</v>
      </c>
      <c r="O443" t="str">
        <f t="shared" si="13"/>
        <v>Dark</v>
      </c>
      <c r="P443" s="2" t="str">
        <f>_xlfn.XLOOKUP($C443,customers!$A$2:$A$1001,customers!$I$2:$I$1001,,0)</f>
        <v>Yes</v>
      </c>
    </row>
    <row r="444" spans="1:16" x14ac:dyDescent="0.3">
      <c r="A444" s="2" t="s">
        <v>2980</v>
      </c>
      <c r="B444" s="4">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3">
        <f>INDEX(products!$A$1:$G$49,MATCH(orders!$D444,products!$A$1:$A$49,0),MATCH(orders!L$1,products!$A$1:$G$1,0))</f>
        <v>7.169999999999999</v>
      </c>
      <c r="M444" s="3">
        <f t="shared" si="12"/>
        <v>35.849999999999994</v>
      </c>
      <c r="N444" t="str" cm="1">
        <f t="array" ref="N444">_xlfn.IFS(I444="Rob","Robusta",I444="Exc","Excelsa",I444="Ara","Arabica",I444="Lib","Liberica")</f>
        <v>Robusta</v>
      </c>
      <c r="O444" t="str">
        <f t="shared" si="13"/>
        <v>Light</v>
      </c>
      <c r="P444" s="2" t="str">
        <f>_xlfn.XLOOKUP($C444,customers!$A$2:$A$1001,customers!$I$2:$I$1001,,0)</f>
        <v>No</v>
      </c>
    </row>
    <row r="445" spans="1:16" x14ac:dyDescent="0.3">
      <c r="A445" s="2" t="s">
        <v>2986</v>
      </c>
      <c r="B445" s="4">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3">
        <f>INDEX(products!$A$1:$G$49,MATCH(orders!$D445,products!$A$1:$A$49,0),MATCH(orders!L$1,products!$A$1:$G$1,0))</f>
        <v>4.4550000000000001</v>
      </c>
      <c r="M445" s="3">
        <f t="shared" si="12"/>
        <v>22.274999999999999</v>
      </c>
      <c r="N445" t="str" cm="1">
        <f t="array" ref="N445">_xlfn.IFS(I445="Rob","Robusta",I445="Exc","Excelsa",I445="Ara","Arabica",I445="Lib","Liberica")</f>
        <v>Excelsa</v>
      </c>
      <c r="O445" t="str">
        <f t="shared" si="13"/>
        <v>Light</v>
      </c>
      <c r="P445" s="2" t="str">
        <f>_xlfn.XLOOKUP($C445,customers!$A$2:$A$1001,customers!$I$2:$I$1001,,0)</f>
        <v>Yes</v>
      </c>
    </row>
    <row r="446" spans="1:16" x14ac:dyDescent="0.3">
      <c r="A446" s="2" t="s">
        <v>2992</v>
      </c>
      <c r="B446" s="4">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3">
        <f>INDEX(products!$A$1:$G$49,MATCH(orders!$D446,products!$A$1:$A$49,0),MATCH(orders!L$1,products!$A$1:$G$1,0))</f>
        <v>4.125</v>
      </c>
      <c r="M446" s="3">
        <f t="shared" si="12"/>
        <v>24.75</v>
      </c>
      <c r="N446" t="str" cm="1">
        <f t="array" ref="N446">_xlfn.IFS(I446="Rob","Robusta",I446="Exc","Excelsa",I446="Ara","Arabica",I446="Lib","Liberica")</f>
        <v>Excelsa</v>
      </c>
      <c r="O446" t="str">
        <f t="shared" si="13"/>
        <v>Medium</v>
      </c>
      <c r="P446" s="2" t="str">
        <f>_xlfn.XLOOKUP($C446,customers!$A$2:$A$1001,customers!$I$2:$I$1001,,0)</f>
        <v>No</v>
      </c>
    </row>
    <row r="447" spans="1:16" x14ac:dyDescent="0.3">
      <c r="A447" s="2" t="s">
        <v>2999</v>
      </c>
      <c r="B447" s="4">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3">
        <f>INDEX(products!$A$1:$G$49,MATCH(orders!$D447,products!$A$1:$A$49,0),MATCH(orders!L$1,products!$A$1:$G$1,0))</f>
        <v>33.464999999999996</v>
      </c>
      <c r="M447" s="3">
        <f t="shared" si="12"/>
        <v>66.929999999999993</v>
      </c>
      <c r="N447" t="str" cm="1">
        <f t="array" ref="N447">_xlfn.IFS(I447="Rob","Robusta",I447="Exc","Excelsa",I447="Ara","Arabica",I447="Lib","Liberica")</f>
        <v>Liberica</v>
      </c>
      <c r="O447" t="str">
        <f t="shared" si="13"/>
        <v>Medium</v>
      </c>
      <c r="P447" s="2" t="str">
        <f>_xlfn.XLOOKUP($C447,customers!$A$2:$A$1001,customers!$I$2:$I$1001,,0)</f>
        <v>Yes</v>
      </c>
    </row>
    <row r="448" spans="1:16" x14ac:dyDescent="0.3">
      <c r="A448" s="2" t="s">
        <v>3004</v>
      </c>
      <c r="B448" s="4">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3">
        <f>INDEX(products!$A$1:$G$49,MATCH(orders!$D448,products!$A$1:$A$49,0),MATCH(orders!L$1,products!$A$1:$G$1,0))</f>
        <v>8.73</v>
      </c>
      <c r="M448" s="3">
        <f t="shared" si="12"/>
        <v>8.73</v>
      </c>
      <c r="N448" t="str" cm="1">
        <f t="array" ref="N448">_xlfn.IFS(I448="Rob","Robusta",I448="Exc","Excelsa",I448="Ara","Arabica",I448="Lib","Liberica")</f>
        <v>Liberica</v>
      </c>
      <c r="O448" t="str">
        <f t="shared" si="13"/>
        <v>Medium</v>
      </c>
      <c r="P448" s="2" t="str">
        <f>_xlfn.XLOOKUP($C448,customers!$A$2:$A$1001,customers!$I$2:$I$1001,,0)</f>
        <v>Yes</v>
      </c>
    </row>
    <row r="449" spans="1:16" x14ac:dyDescent="0.3">
      <c r="A449" s="2" t="s">
        <v>3010</v>
      </c>
      <c r="B449" s="4">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3">
        <f>INDEX(products!$A$1:$G$49,MATCH(orders!$D449,products!$A$1:$A$49,0),MATCH(orders!L$1,products!$A$1:$G$1,0))</f>
        <v>5.97</v>
      </c>
      <c r="M449" s="3">
        <f t="shared" si="12"/>
        <v>17.91</v>
      </c>
      <c r="N449" t="str" cm="1">
        <f t="array" ref="N449">_xlfn.IFS(I449="Rob","Robusta",I449="Exc","Excelsa",I449="Ara","Arabica",I449="Lib","Liberica")</f>
        <v>Robusta</v>
      </c>
      <c r="O449" t="str">
        <f t="shared" si="13"/>
        <v>Medium</v>
      </c>
      <c r="P449" s="2" t="str">
        <f>_xlfn.XLOOKUP($C449,customers!$A$2:$A$1001,customers!$I$2:$I$1001,,0)</f>
        <v>No</v>
      </c>
    </row>
    <row r="450" spans="1:16" x14ac:dyDescent="0.3">
      <c r="A450" s="2" t="s">
        <v>3015</v>
      </c>
      <c r="B450" s="4">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3">
        <f>INDEX(products!$A$1:$G$49,MATCH(orders!$D450,products!$A$1:$A$49,0),MATCH(orders!L$1,products!$A$1:$G$1,0))</f>
        <v>7.169999999999999</v>
      </c>
      <c r="M450" s="3">
        <f t="shared" si="12"/>
        <v>7.169999999999999</v>
      </c>
      <c r="N450" t="str" cm="1">
        <f t="array" ref="N450">_xlfn.IFS(I450="Rob","Robusta",I450="Exc","Excelsa",I450="Ara","Arabica",I450="Lib","Liberica")</f>
        <v>Robusta</v>
      </c>
      <c r="O450" t="str">
        <f t="shared" si="13"/>
        <v>Light</v>
      </c>
      <c r="P450" s="2" t="str">
        <f>_xlfn.XLOOKUP($C450,customers!$A$2:$A$1001,customers!$I$2:$I$1001,,0)</f>
        <v>No</v>
      </c>
    </row>
    <row r="451" spans="1:16" x14ac:dyDescent="0.3">
      <c r="A451" s="2" t="s">
        <v>3021</v>
      </c>
      <c r="B451" s="4">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3">
        <f>INDEX(products!$A$1:$G$49,MATCH(orders!$D451,products!$A$1:$A$49,0),MATCH(orders!L$1,products!$A$1:$G$1,0))</f>
        <v>2.6849999999999996</v>
      </c>
      <c r="M451" s="3">
        <f t="shared" ref="M451:M514" si="14">E451*L451</f>
        <v>5.3699999999999992</v>
      </c>
      <c r="N451" t="str" cm="1">
        <f t="array" ref="N451">_xlfn.IFS(I451="Rob","Robusta",I451="Exc","Excelsa",I451="Ara","Arabica",I451="Lib","Liberica")</f>
        <v>Robusta</v>
      </c>
      <c r="O451" t="str">
        <f t="shared" ref="O451:O514" si="15">IF(J451="M","Medium",IF(J451="L","Light",IF(J451="D","Dark","")))</f>
        <v>Dark</v>
      </c>
      <c r="P451" s="2" t="str">
        <f>_xlfn.XLOOKUP($C451,customers!$A$2:$A$1001,customers!$I$2:$I$1001,,0)</f>
        <v>No</v>
      </c>
    </row>
    <row r="452" spans="1:16" x14ac:dyDescent="0.3">
      <c r="A452" s="2" t="s">
        <v>3027</v>
      </c>
      <c r="B452" s="4">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3">
        <f>INDEX(products!$A$1:$G$49,MATCH(orders!$D452,products!$A$1:$A$49,0),MATCH(orders!L$1,products!$A$1:$G$1,0))</f>
        <v>4.7549999999999999</v>
      </c>
      <c r="M452" s="3">
        <f t="shared" si="14"/>
        <v>23.774999999999999</v>
      </c>
      <c r="N452" t="str" cm="1">
        <f t="array" ref="N452">_xlfn.IFS(I452="Rob","Robusta",I452="Exc","Excelsa",I452="Ara","Arabica",I452="Lib","Liberica")</f>
        <v>Liberica</v>
      </c>
      <c r="O452" t="str">
        <f t="shared" si="15"/>
        <v>Light</v>
      </c>
      <c r="P452" s="2" t="str">
        <f>_xlfn.XLOOKUP($C452,customers!$A$2:$A$1001,customers!$I$2:$I$1001,,0)</f>
        <v>No</v>
      </c>
    </row>
    <row r="453" spans="1:16" x14ac:dyDescent="0.3">
      <c r="A453" s="2" t="s">
        <v>3035</v>
      </c>
      <c r="B453" s="4">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3">
        <f>INDEX(products!$A$1:$G$49,MATCH(orders!$D453,products!$A$1:$A$49,0),MATCH(orders!L$1,products!$A$1:$G$1,0))</f>
        <v>20.584999999999997</v>
      </c>
      <c r="M453" s="3">
        <f t="shared" si="14"/>
        <v>41.169999999999995</v>
      </c>
      <c r="N453" t="str" cm="1">
        <f t="array" ref="N453">_xlfn.IFS(I453="Rob","Robusta",I453="Exc","Excelsa",I453="Ara","Arabica",I453="Lib","Liberica")</f>
        <v>Robusta</v>
      </c>
      <c r="O453" t="str">
        <f t="shared" si="15"/>
        <v>Dark</v>
      </c>
      <c r="P453" s="2" t="str">
        <f>_xlfn.XLOOKUP($C453,customers!$A$2:$A$1001,customers!$I$2:$I$1001,,0)</f>
        <v>Yes</v>
      </c>
    </row>
    <row r="454" spans="1:16" x14ac:dyDescent="0.3">
      <c r="A454" s="2" t="s">
        <v>3041</v>
      </c>
      <c r="B454" s="4">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3">
        <f>INDEX(products!$A$1:$G$49,MATCH(orders!$D454,products!$A$1:$A$49,0),MATCH(orders!L$1,products!$A$1:$G$1,0))</f>
        <v>3.8849999999999998</v>
      </c>
      <c r="M454" s="3">
        <f t="shared" si="14"/>
        <v>11.654999999999999</v>
      </c>
      <c r="N454" t="str" cm="1">
        <f t="array" ref="N454">_xlfn.IFS(I454="Rob","Robusta",I454="Exc","Excelsa",I454="Ara","Arabica",I454="Lib","Liberica")</f>
        <v>Arabica</v>
      </c>
      <c r="O454" t="str">
        <f t="shared" si="15"/>
        <v>Light</v>
      </c>
      <c r="P454" s="2" t="str">
        <f>_xlfn.XLOOKUP($C454,customers!$A$2:$A$1001,customers!$I$2:$I$1001,,0)</f>
        <v>No</v>
      </c>
    </row>
    <row r="455" spans="1:16" x14ac:dyDescent="0.3">
      <c r="A455" s="2" t="s">
        <v>3047</v>
      </c>
      <c r="B455" s="4">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3">
        <f>INDEX(products!$A$1:$G$49,MATCH(orders!$D455,products!$A$1:$A$49,0),MATCH(orders!L$1,products!$A$1:$G$1,0))</f>
        <v>9.51</v>
      </c>
      <c r="M455" s="3">
        <f t="shared" si="14"/>
        <v>38.04</v>
      </c>
      <c r="N455" t="str" cm="1">
        <f t="array" ref="N455">_xlfn.IFS(I455="Rob","Robusta",I455="Exc","Excelsa",I455="Ara","Arabica",I455="Lib","Liberica")</f>
        <v>Liberica</v>
      </c>
      <c r="O455" t="str">
        <f t="shared" si="15"/>
        <v>Light</v>
      </c>
      <c r="P455" s="2" t="str">
        <f>_xlfn.XLOOKUP($C455,customers!$A$2:$A$1001,customers!$I$2:$I$1001,,0)</f>
        <v>No</v>
      </c>
    </row>
    <row r="456" spans="1:16" x14ac:dyDescent="0.3">
      <c r="A456" s="2" t="s">
        <v>3053</v>
      </c>
      <c r="B456" s="4">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3">
        <f>INDEX(products!$A$1:$G$49,MATCH(orders!$D456,products!$A$1:$A$49,0),MATCH(orders!L$1,products!$A$1:$G$1,0))</f>
        <v>20.584999999999997</v>
      </c>
      <c r="M456" s="3">
        <f t="shared" si="14"/>
        <v>82.339999999999989</v>
      </c>
      <c r="N456" t="str" cm="1">
        <f t="array" ref="N456">_xlfn.IFS(I456="Rob","Robusta",I456="Exc","Excelsa",I456="Ara","Arabica",I456="Lib","Liberica")</f>
        <v>Robusta</v>
      </c>
      <c r="O456" t="str">
        <f t="shared" si="15"/>
        <v>Dark</v>
      </c>
      <c r="P456" s="2" t="str">
        <f>_xlfn.XLOOKUP($C456,customers!$A$2:$A$1001,customers!$I$2:$I$1001,,0)</f>
        <v>Yes</v>
      </c>
    </row>
    <row r="457" spans="1:16" x14ac:dyDescent="0.3">
      <c r="A457" s="2" t="s">
        <v>3058</v>
      </c>
      <c r="B457" s="4">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3">
        <f>INDEX(products!$A$1:$G$49,MATCH(orders!$D457,products!$A$1:$A$49,0),MATCH(orders!L$1,products!$A$1:$G$1,0))</f>
        <v>4.7549999999999999</v>
      </c>
      <c r="M457" s="3">
        <f t="shared" si="14"/>
        <v>9.51</v>
      </c>
      <c r="N457" t="str" cm="1">
        <f t="array" ref="N457">_xlfn.IFS(I457="Rob","Robusta",I457="Exc","Excelsa",I457="Ara","Arabica",I457="Lib","Liberica")</f>
        <v>Liberica</v>
      </c>
      <c r="O457" t="str">
        <f t="shared" si="15"/>
        <v>Light</v>
      </c>
      <c r="P457" s="2" t="str">
        <f>_xlfn.XLOOKUP($C457,customers!$A$2:$A$1001,customers!$I$2:$I$1001,,0)</f>
        <v>Yes</v>
      </c>
    </row>
    <row r="458" spans="1:16" x14ac:dyDescent="0.3">
      <c r="A458" s="2" t="s">
        <v>3064</v>
      </c>
      <c r="B458" s="4">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3">
        <f>INDEX(products!$A$1:$G$49,MATCH(orders!$D458,products!$A$1:$A$49,0),MATCH(orders!L$1,products!$A$1:$G$1,0))</f>
        <v>20.584999999999997</v>
      </c>
      <c r="M458" s="3">
        <f t="shared" si="14"/>
        <v>41.169999999999995</v>
      </c>
      <c r="N458" t="str" cm="1">
        <f t="array" ref="N458">_xlfn.IFS(I458="Rob","Robusta",I458="Exc","Excelsa",I458="Ara","Arabica",I458="Lib","Liberica")</f>
        <v>Robusta</v>
      </c>
      <c r="O458" t="str">
        <f t="shared" si="15"/>
        <v>Dark</v>
      </c>
      <c r="P458" s="2" t="str">
        <f>_xlfn.XLOOKUP($C458,customers!$A$2:$A$1001,customers!$I$2:$I$1001,,0)</f>
        <v>No</v>
      </c>
    </row>
    <row r="459" spans="1:16" x14ac:dyDescent="0.3">
      <c r="A459" s="2" t="s">
        <v>3070</v>
      </c>
      <c r="B459" s="4">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3">
        <f>INDEX(products!$A$1:$G$49,MATCH(orders!$D459,products!$A$1:$A$49,0),MATCH(orders!L$1,products!$A$1:$G$1,0))</f>
        <v>9.51</v>
      </c>
      <c r="M459" s="3">
        <f t="shared" si="14"/>
        <v>47.55</v>
      </c>
      <c r="N459" t="str" cm="1">
        <f t="array" ref="N459">_xlfn.IFS(I459="Rob","Robusta",I459="Exc","Excelsa",I459="Ara","Arabica",I459="Lib","Liberica")</f>
        <v>Liberica</v>
      </c>
      <c r="O459" t="str">
        <f t="shared" si="15"/>
        <v>Light</v>
      </c>
      <c r="P459" s="2" t="str">
        <f>_xlfn.XLOOKUP($C459,customers!$A$2:$A$1001,customers!$I$2:$I$1001,,0)</f>
        <v>No</v>
      </c>
    </row>
    <row r="460" spans="1:16" x14ac:dyDescent="0.3">
      <c r="A460" s="2" t="s">
        <v>3076</v>
      </c>
      <c r="B460" s="4">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3">
        <f>INDEX(products!$A$1:$G$49,MATCH(orders!$D460,products!$A$1:$A$49,0),MATCH(orders!L$1,products!$A$1:$G$1,0))</f>
        <v>11.25</v>
      </c>
      <c r="M460" s="3">
        <f t="shared" si="14"/>
        <v>45</v>
      </c>
      <c r="N460" t="str" cm="1">
        <f t="array" ref="N460">_xlfn.IFS(I460="Rob","Robusta",I460="Exc","Excelsa",I460="Ara","Arabica",I460="Lib","Liberica")</f>
        <v>Arabica</v>
      </c>
      <c r="O460" t="str">
        <f t="shared" si="15"/>
        <v>Medium</v>
      </c>
      <c r="P460" s="2" t="str">
        <f>_xlfn.XLOOKUP($C460,customers!$A$2:$A$1001,customers!$I$2:$I$1001,,0)</f>
        <v>No</v>
      </c>
    </row>
    <row r="461" spans="1:16" x14ac:dyDescent="0.3">
      <c r="A461" s="2" t="s">
        <v>3082</v>
      </c>
      <c r="B461" s="4">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3">
        <f>INDEX(products!$A$1:$G$49,MATCH(orders!$D461,products!$A$1:$A$49,0),MATCH(orders!L$1,products!$A$1:$G$1,0))</f>
        <v>4.7549999999999999</v>
      </c>
      <c r="M461" s="3">
        <f t="shared" si="14"/>
        <v>23.774999999999999</v>
      </c>
      <c r="N461" t="str" cm="1">
        <f t="array" ref="N461">_xlfn.IFS(I461="Rob","Robusta",I461="Exc","Excelsa",I461="Ara","Arabica",I461="Lib","Liberica")</f>
        <v>Liberica</v>
      </c>
      <c r="O461" t="str">
        <f t="shared" si="15"/>
        <v>Light</v>
      </c>
      <c r="P461" s="2" t="str">
        <f>_xlfn.XLOOKUP($C461,customers!$A$2:$A$1001,customers!$I$2:$I$1001,,0)</f>
        <v>No</v>
      </c>
    </row>
    <row r="462" spans="1:16" x14ac:dyDescent="0.3">
      <c r="A462" s="2" t="s">
        <v>3088</v>
      </c>
      <c r="B462" s="4">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3">
        <f>INDEX(products!$A$1:$G$49,MATCH(orders!$D462,products!$A$1:$A$49,0),MATCH(orders!L$1,products!$A$1:$G$1,0))</f>
        <v>5.3699999999999992</v>
      </c>
      <c r="M462" s="3">
        <f t="shared" si="14"/>
        <v>16.11</v>
      </c>
      <c r="N462" t="str" cm="1">
        <f t="array" ref="N462">_xlfn.IFS(I462="Rob","Robusta",I462="Exc","Excelsa",I462="Ara","Arabica",I462="Lib","Liberica")</f>
        <v>Robusta</v>
      </c>
      <c r="O462" t="str">
        <f t="shared" si="15"/>
        <v>Dark</v>
      </c>
      <c r="P462" s="2" t="str">
        <f>_xlfn.XLOOKUP($C462,customers!$A$2:$A$1001,customers!$I$2:$I$1001,,0)</f>
        <v>Yes</v>
      </c>
    </row>
    <row r="463" spans="1:16" x14ac:dyDescent="0.3">
      <c r="A463" s="2" t="s">
        <v>3094</v>
      </c>
      <c r="B463" s="4">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3">
        <f>INDEX(products!$A$1:$G$49,MATCH(orders!$D463,products!$A$1:$A$49,0),MATCH(orders!L$1,products!$A$1:$G$1,0))</f>
        <v>2.6849999999999996</v>
      </c>
      <c r="M463" s="3">
        <f t="shared" si="14"/>
        <v>10.739999999999998</v>
      </c>
      <c r="N463" t="str" cm="1">
        <f t="array" ref="N463">_xlfn.IFS(I463="Rob","Robusta",I463="Exc","Excelsa",I463="Ara","Arabica",I463="Lib","Liberica")</f>
        <v>Robusta</v>
      </c>
      <c r="O463" t="str">
        <f t="shared" si="15"/>
        <v>Dark</v>
      </c>
      <c r="P463" s="2" t="str">
        <f>_xlfn.XLOOKUP($C463,customers!$A$2:$A$1001,customers!$I$2:$I$1001,,0)</f>
        <v>Yes</v>
      </c>
    </row>
    <row r="464" spans="1:16" x14ac:dyDescent="0.3">
      <c r="A464" s="2" t="s">
        <v>3100</v>
      </c>
      <c r="B464" s="4">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3">
        <f>INDEX(products!$A$1:$G$49,MATCH(orders!$D464,products!$A$1:$A$49,0),MATCH(orders!L$1,products!$A$1:$G$1,0))</f>
        <v>9.9499999999999993</v>
      </c>
      <c r="M464" s="3">
        <f t="shared" si="14"/>
        <v>49.75</v>
      </c>
      <c r="N464" t="str" cm="1">
        <f t="array" ref="N464">_xlfn.IFS(I464="Rob","Robusta",I464="Exc","Excelsa",I464="Ara","Arabica",I464="Lib","Liberica")</f>
        <v>Arabica</v>
      </c>
      <c r="O464" t="str">
        <f t="shared" si="15"/>
        <v>Dark</v>
      </c>
      <c r="P464" s="2" t="str">
        <f>_xlfn.XLOOKUP($C464,customers!$A$2:$A$1001,customers!$I$2:$I$1001,,0)</f>
        <v>Yes</v>
      </c>
    </row>
    <row r="465" spans="1:16" x14ac:dyDescent="0.3">
      <c r="A465" s="2" t="s">
        <v>3106</v>
      </c>
      <c r="B465" s="4">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3">
        <f>INDEX(products!$A$1:$G$49,MATCH(orders!$D465,products!$A$1:$A$49,0),MATCH(orders!L$1,products!$A$1:$G$1,0))</f>
        <v>13.75</v>
      </c>
      <c r="M465" s="3">
        <f t="shared" si="14"/>
        <v>27.5</v>
      </c>
      <c r="N465" t="str" cm="1">
        <f t="array" ref="N465">_xlfn.IFS(I465="Rob","Robusta",I465="Exc","Excelsa",I465="Ara","Arabica",I465="Lib","Liberica")</f>
        <v>Excelsa</v>
      </c>
      <c r="O465" t="str">
        <f t="shared" si="15"/>
        <v>Medium</v>
      </c>
      <c r="P465" s="2" t="str">
        <f>_xlfn.XLOOKUP($C465,customers!$A$2:$A$1001,customers!$I$2:$I$1001,,0)</f>
        <v>No</v>
      </c>
    </row>
    <row r="466" spans="1:16" x14ac:dyDescent="0.3">
      <c r="A466" s="2" t="s">
        <v>3112</v>
      </c>
      <c r="B466" s="4">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3">
        <f>INDEX(products!$A$1:$G$49,MATCH(orders!$D466,products!$A$1:$A$49,0),MATCH(orders!L$1,products!$A$1:$G$1,0))</f>
        <v>29.784999999999997</v>
      </c>
      <c r="M466" s="3">
        <f t="shared" si="14"/>
        <v>119.13999999999999</v>
      </c>
      <c r="N466" t="str" cm="1">
        <f t="array" ref="N466">_xlfn.IFS(I466="Rob","Robusta",I466="Exc","Excelsa",I466="Ara","Arabica",I466="Lib","Liberica")</f>
        <v>Liberica</v>
      </c>
      <c r="O466" t="str">
        <f t="shared" si="15"/>
        <v>Dark</v>
      </c>
      <c r="P466" s="2" t="str">
        <f>_xlfn.XLOOKUP($C466,customers!$A$2:$A$1001,customers!$I$2:$I$1001,,0)</f>
        <v>No</v>
      </c>
    </row>
    <row r="467" spans="1:16" x14ac:dyDescent="0.3">
      <c r="A467" s="2" t="s">
        <v>3118</v>
      </c>
      <c r="B467" s="4">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3">
        <f>INDEX(products!$A$1:$G$49,MATCH(orders!$D467,products!$A$1:$A$49,0),MATCH(orders!L$1,products!$A$1:$G$1,0))</f>
        <v>20.584999999999997</v>
      </c>
      <c r="M467" s="3">
        <f t="shared" si="14"/>
        <v>20.584999999999997</v>
      </c>
      <c r="N467" t="str" cm="1">
        <f t="array" ref="N467">_xlfn.IFS(I467="Rob","Robusta",I467="Exc","Excelsa",I467="Ara","Arabica",I467="Lib","Liberica")</f>
        <v>Robusta</v>
      </c>
      <c r="O467" t="str">
        <f t="shared" si="15"/>
        <v>Dark</v>
      </c>
      <c r="P467" s="2" t="str">
        <f>_xlfn.XLOOKUP($C467,customers!$A$2:$A$1001,customers!$I$2:$I$1001,,0)</f>
        <v>Yes</v>
      </c>
    </row>
    <row r="468" spans="1:16" x14ac:dyDescent="0.3">
      <c r="A468" s="2" t="s">
        <v>3124</v>
      </c>
      <c r="B468" s="4">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3">
        <f>INDEX(products!$A$1:$G$49,MATCH(orders!$D468,products!$A$1:$A$49,0),MATCH(orders!L$1,products!$A$1:$G$1,0))</f>
        <v>2.9849999999999999</v>
      </c>
      <c r="M468" s="3">
        <f t="shared" si="14"/>
        <v>8.9550000000000001</v>
      </c>
      <c r="N468" t="str" cm="1">
        <f t="array" ref="N468">_xlfn.IFS(I468="Rob","Robusta",I468="Exc","Excelsa",I468="Ara","Arabica",I468="Lib","Liberica")</f>
        <v>Arabica</v>
      </c>
      <c r="O468" t="str">
        <f t="shared" si="15"/>
        <v>Dark</v>
      </c>
      <c r="P468" s="2" t="str">
        <f>_xlfn.XLOOKUP($C468,customers!$A$2:$A$1001,customers!$I$2:$I$1001,,0)</f>
        <v>Yes</v>
      </c>
    </row>
    <row r="469" spans="1:16" x14ac:dyDescent="0.3">
      <c r="A469" s="2" t="s">
        <v>3130</v>
      </c>
      <c r="B469" s="4">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3">
        <f>INDEX(products!$A$1:$G$49,MATCH(orders!$D469,products!$A$1:$A$49,0),MATCH(orders!L$1,products!$A$1:$G$1,0))</f>
        <v>5.97</v>
      </c>
      <c r="M469" s="3">
        <f t="shared" si="14"/>
        <v>5.97</v>
      </c>
      <c r="N469" t="str" cm="1">
        <f t="array" ref="N469">_xlfn.IFS(I469="Rob","Robusta",I469="Exc","Excelsa",I469="Ara","Arabica",I469="Lib","Liberica")</f>
        <v>Arabica</v>
      </c>
      <c r="O469" t="str">
        <f t="shared" si="15"/>
        <v>Dark</v>
      </c>
      <c r="P469" s="2" t="str">
        <f>_xlfn.XLOOKUP($C469,customers!$A$2:$A$1001,customers!$I$2:$I$1001,,0)</f>
        <v>No</v>
      </c>
    </row>
    <row r="470" spans="1:16" x14ac:dyDescent="0.3">
      <c r="A470" s="2" t="s">
        <v>3136</v>
      </c>
      <c r="B470" s="4">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3">
        <f>INDEX(products!$A$1:$G$49,MATCH(orders!$D470,products!$A$1:$A$49,0),MATCH(orders!L$1,products!$A$1:$G$1,0))</f>
        <v>13.75</v>
      </c>
      <c r="M470" s="3">
        <f t="shared" si="14"/>
        <v>41.25</v>
      </c>
      <c r="N470" t="str" cm="1">
        <f t="array" ref="N470">_xlfn.IFS(I470="Rob","Robusta",I470="Exc","Excelsa",I470="Ara","Arabica",I470="Lib","Liberica")</f>
        <v>Excelsa</v>
      </c>
      <c r="O470" t="str">
        <f t="shared" si="15"/>
        <v>Medium</v>
      </c>
      <c r="P470" s="2" t="str">
        <f>_xlfn.XLOOKUP($C470,customers!$A$2:$A$1001,customers!$I$2:$I$1001,,0)</f>
        <v>Yes</v>
      </c>
    </row>
    <row r="471" spans="1:16" x14ac:dyDescent="0.3">
      <c r="A471" s="2" t="s">
        <v>3141</v>
      </c>
      <c r="B471" s="4">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3">
        <f>INDEX(products!$A$1:$G$49,MATCH(orders!$D471,products!$A$1:$A$49,0),MATCH(orders!L$1,products!$A$1:$G$1,0))</f>
        <v>4.4550000000000001</v>
      </c>
      <c r="M471" s="3">
        <f t="shared" si="14"/>
        <v>22.274999999999999</v>
      </c>
      <c r="N471" t="str" cm="1">
        <f t="array" ref="N471">_xlfn.IFS(I471="Rob","Robusta",I471="Exc","Excelsa",I471="Ara","Arabica",I471="Lib","Liberica")</f>
        <v>Excelsa</v>
      </c>
      <c r="O471" t="str">
        <f t="shared" si="15"/>
        <v>Light</v>
      </c>
      <c r="P471" s="2" t="str">
        <f>_xlfn.XLOOKUP($C471,customers!$A$2:$A$1001,customers!$I$2:$I$1001,,0)</f>
        <v>Yes</v>
      </c>
    </row>
    <row r="472" spans="1:16" x14ac:dyDescent="0.3">
      <c r="A472" s="2" t="s">
        <v>3147</v>
      </c>
      <c r="B472" s="4">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3">
        <f>INDEX(products!$A$1:$G$49,MATCH(orders!$D472,products!$A$1:$A$49,0),MATCH(orders!L$1,products!$A$1:$G$1,0))</f>
        <v>6.75</v>
      </c>
      <c r="M472" s="3">
        <f t="shared" si="14"/>
        <v>6.75</v>
      </c>
      <c r="N472" t="str" cm="1">
        <f t="array" ref="N472">_xlfn.IFS(I472="Rob","Robusta",I472="Exc","Excelsa",I472="Ara","Arabica",I472="Lib","Liberica")</f>
        <v>Arabica</v>
      </c>
      <c r="O472" t="str">
        <f t="shared" si="15"/>
        <v>Medium</v>
      </c>
      <c r="P472" s="2" t="str">
        <f>_xlfn.XLOOKUP($C472,customers!$A$2:$A$1001,customers!$I$2:$I$1001,,0)</f>
        <v>Yes</v>
      </c>
    </row>
    <row r="473" spans="1:16" x14ac:dyDescent="0.3">
      <c r="A473" s="2" t="s">
        <v>3153</v>
      </c>
      <c r="B473" s="4">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3">
        <f>INDEX(products!$A$1:$G$49,MATCH(orders!$D473,products!$A$1:$A$49,0),MATCH(orders!L$1,products!$A$1:$G$1,0))</f>
        <v>33.464999999999996</v>
      </c>
      <c r="M473" s="3">
        <f t="shared" si="14"/>
        <v>133.85999999999999</v>
      </c>
      <c r="N473" t="str" cm="1">
        <f t="array" ref="N473">_xlfn.IFS(I473="Rob","Robusta",I473="Exc","Excelsa",I473="Ara","Arabica",I473="Lib","Liberica")</f>
        <v>Liberica</v>
      </c>
      <c r="O473" t="str">
        <f t="shared" si="15"/>
        <v>Medium</v>
      </c>
      <c r="P473" s="2" t="str">
        <f>_xlfn.XLOOKUP($C473,customers!$A$2:$A$1001,customers!$I$2:$I$1001,,0)</f>
        <v>Yes</v>
      </c>
    </row>
    <row r="474" spans="1:16" x14ac:dyDescent="0.3">
      <c r="A474" s="2" t="s">
        <v>3158</v>
      </c>
      <c r="B474" s="4">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3">
        <f>INDEX(products!$A$1:$G$49,MATCH(orders!$D474,products!$A$1:$A$49,0),MATCH(orders!L$1,products!$A$1:$G$1,0))</f>
        <v>2.9849999999999999</v>
      </c>
      <c r="M474" s="3">
        <f t="shared" si="14"/>
        <v>5.97</v>
      </c>
      <c r="N474" t="str" cm="1">
        <f t="array" ref="N474">_xlfn.IFS(I474="Rob","Robusta",I474="Exc","Excelsa",I474="Ara","Arabica",I474="Lib","Liberica")</f>
        <v>Arabica</v>
      </c>
      <c r="O474" t="str">
        <f t="shared" si="15"/>
        <v>Dark</v>
      </c>
      <c r="P474" s="2" t="str">
        <f>_xlfn.XLOOKUP($C474,customers!$A$2:$A$1001,customers!$I$2:$I$1001,,0)</f>
        <v>No</v>
      </c>
    </row>
    <row r="475" spans="1:16" x14ac:dyDescent="0.3">
      <c r="A475" s="2" t="s">
        <v>3164</v>
      </c>
      <c r="B475" s="4">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3">
        <f>INDEX(products!$A$1:$G$49,MATCH(orders!$D475,products!$A$1:$A$49,0),MATCH(orders!L$1,products!$A$1:$G$1,0))</f>
        <v>12.95</v>
      </c>
      <c r="M475" s="3">
        <f t="shared" si="14"/>
        <v>25.9</v>
      </c>
      <c r="N475" t="str" cm="1">
        <f t="array" ref="N475">_xlfn.IFS(I475="Rob","Robusta",I475="Exc","Excelsa",I475="Ara","Arabica",I475="Lib","Liberica")</f>
        <v>Arabica</v>
      </c>
      <c r="O475" t="str">
        <f t="shared" si="15"/>
        <v>Light</v>
      </c>
      <c r="P475" s="2" t="str">
        <f>_xlfn.XLOOKUP($C475,customers!$A$2:$A$1001,customers!$I$2:$I$1001,,0)</f>
        <v>No</v>
      </c>
    </row>
    <row r="476" spans="1:16" x14ac:dyDescent="0.3">
      <c r="A476" s="2" t="s">
        <v>3170</v>
      </c>
      <c r="B476" s="4">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3">
        <f>INDEX(products!$A$1:$G$49,MATCH(orders!$D476,products!$A$1:$A$49,0),MATCH(orders!L$1,products!$A$1:$G$1,0))</f>
        <v>31.624999999999996</v>
      </c>
      <c r="M476" s="3">
        <f t="shared" si="14"/>
        <v>31.624999999999996</v>
      </c>
      <c r="N476" t="str" cm="1">
        <f t="array" ref="N476">_xlfn.IFS(I476="Rob","Robusta",I476="Exc","Excelsa",I476="Ara","Arabica",I476="Lib","Liberica")</f>
        <v>Excelsa</v>
      </c>
      <c r="O476" t="str">
        <f t="shared" si="15"/>
        <v>Medium</v>
      </c>
      <c r="P476" s="2" t="str">
        <f>_xlfn.XLOOKUP($C476,customers!$A$2:$A$1001,customers!$I$2:$I$1001,,0)</f>
        <v>Yes</v>
      </c>
    </row>
    <row r="477" spans="1:16" x14ac:dyDescent="0.3">
      <c r="A477" s="2" t="s">
        <v>3176</v>
      </c>
      <c r="B477" s="4">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3">
        <f>INDEX(products!$A$1:$G$49,MATCH(orders!$D477,products!$A$1:$A$49,0),MATCH(orders!L$1,products!$A$1:$G$1,0))</f>
        <v>4.3650000000000002</v>
      </c>
      <c r="M477" s="3">
        <f t="shared" si="14"/>
        <v>8.73</v>
      </c>
      <c r="N477" t="str" cm="1">
        <f t="array" ref="N477">_xlfn.IFS(I477="Rob","Robusta",I477="Exc","Excelsa",I477="Ara","Arabica",I477="Lib","Liberica")</f>
        <v>Liberica</v>
      </c>
      <c r="O477" t="str">
        <f t="shared" si="15"/>
        <v>Medium</v>
      </c>
      <c r="P477" s="2" t="str">
        <f>_xlfn.XLOOKUP($C477,customers!$A$2:$A$1001,customers!$I$2:$I$1001,,0)</f>
        <v>No</v>
      </c>
    </row>
    <row r="478" spans="1:16" x14ac:dyDescent="0.3">
      <c r="A478" s="2" t="s">
        <v>3181</v>
      </c>
      <c r="B478" s="4">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3">
        <f>INDEX(products!$A$1:$G$49,MATCH(orders!$D478,products!$A$1:$A$49,0),MATCH(orders!L$1,products!$A$1:$G$1,0))</f>
        <v>4.4550000000000001</v>
      </c>
      <c r="M478" s="3">
        <f t="shared" si="14"/>
        <v>26.73</v>
      </c>
      <c r="N478" t="str" cm="1">
        <f t="array" ref="N478">_xlfn.IFS(I478="Rob","Robusta",I478="Exc","Excelsa",I478="Ara","Arabica",I478="Lib","Liberica")</f>
        <v>Excelsa</v>
      </c>
      <c r="O478" t="str">
        <f t="shared" si="15"/>
        <v>Light</v>
      </c>
      <c r="P478" s="2" t="str">
        <f>_xlfn.XLOOKUP($C478,customers!$A$2:$A$1001,customers!$I$2:$I$1001,,0)</f>
        <v>Yes</v>
      </c>
    </row>
    <row r="479" spans="1:16" x14ac:dyDescent="0.3">
      <c r="A479" s="2" t="s">
        <v>3187</v>
      </c>
      <c r="B479" s="4">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3">
        <f>INDEX(products!$A$1:$G$49,MATCH(orders!$D479,products!$A$1:$A$49,0),MATCH(orders!L$1,products!$A$1:$G$1,0))</f>
        <v>4.3650000000000002</v>
      </c>
      <c r="M479" s="3">
        <f t="shared" si="14"/>
        <v>26.19</v>
      </c>
      <c r="N479" t="str" cm="1">
        <f t="array" ref="N479">_xlfn.IFS(I479="Rob","Robusta",I479="Exc","Excelsa",I479="Ara","Arabica",I479="Lib","Liberica")</f>
        <v>Liberica</v>
      </c>
      <c r="O479" t="str">
        <f t="shared" si="15"/>
        <v>Medium</v>
      </c>
      <c r="P479" s="2" t="str">
        <f>_xlfn.XLOOKUP($C479,customers!$A$2:$A$1001,customers!$I$2:$I$1001,,0)</f>
        <v>No</v>
      </c>
    </row>
    <row r="480" spans="1:16" x14ac:dyDescent="0.3">
      <c r="A480" s="2" t="s">
        <v>3193</v>
      </c>
      <c r="B480" s="4">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3">
        <f>INDEX(products!$A$1:$G$49,MATCH(orders!$D480,products!$A$1:$A$49,0),MATCH(orders!L$1,products!$A$1:$G$1,0))</f>
        <v>8.9499999999999993</v>
      </c>
      <c r="M480" s="3">
        <f t="shared" si="14"/>
        <v>53.699999999999996</v>
      </c>
      <c r="N480" t="str" cm="1">
        <f t="array" ref="N480">_xlfn.IFS(I480="Rob","Robusta",I480="Exc","Excelsa",I480="Ara","Arabica",I480="Lib","Liberica")</f>
        <v>Robusta</v>
      </c>
      <c r="O480" t="str">
        <f t="shared" si="15"/>
        <v>Dark</v>
      </c>
      <c r="P480" s="2" t="str">
        <f>_xlfn.XLOOKUP($C480,customers!$A$2:$A$1001,customers!$I$2:$I$1001,,0)</f>
        <v>Yes</v>
      </c>
    </row>
    <row r="481" spans="1:16" x14ac:dyDescent="0.3">
      <c r="A481" s="2" t="s">
        <v>3193</v>
      </c>
      <c r="B481" s="4">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3">
        <f>INDEX(products!$A$1:$G$49,MATCH(orders!$D481,products!$A$1:$A$49,0),MATCH(orders!L$1,products!$A$1:$G$1,0))</f>
        <v>31.624999999999996</v>
      </c>
      <c r="M481" s="3">
        <f t="shared" si="14"/>
        <v>126.49999999999999</v>
      </c>
      <c r="N481" t="str" cm="1">
        <f t="array" ref="N481">_xlfn.IFS(I481="Rob","Robusta",I481="Exc","Excelsa",I481="Ara","Arabica",I481="Lib","Liberica")</f>
        <v>Excelsa</v>
      </c>
      <c r="O481" t="str">
        <f t="shared" si="15"/>
        <v>Medium</v>
      </c>
      <c r="P481" s="2" t="str">
        <f>_xlfn.XLOOKUP($C481,customers!$A$2:$A$1001,customers!$I$2:$I$1001,,0)</f>
        <v>Yes</v>
      </c>
    </row>
    <row r="482" spans="1:16" x14ac:dyDescent="0.3">
      <c r="A482" s="2" t="s">
        <v>3193</v>
      </c>
      <c r="B482" s="4">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3">
        <f>INDEX(products!$A$1:$G$49,MATCH(orders!$D482,products!$A$1:$A$49,0),MATCH(orders!L$1,products!$A$1:$G$1,0))</f>
        <v>4.125</v>
      </c>
      <c r="M482" s="3">
        <f t="shared" si="14"/>
        <v>4.125</v>
      </c>
      <c r="N482" t="str" cm="1">
        <f t="array" ref="N482">_xlfn.IFS(I482="Rob","Robusta",I482="Exc","Excelsa",I482="Ara","Arabica",I482="Lib","Liberica")</f>
        <v>Excelsa</v>
      </c>
      <c r="O482" t="str">
        <f t="shared" si="15"/>
        <v>Medium</v>
      </c>
      <c r="P482" s="2" t="str">
        <f>_xlfn.XLOOKUP($C482,customers!$A$2:$A$1001,customers!$I$2:$I$1001,,0)</f>
        <v>Yes</v>
      </c>
    </row>
    <row r="483" spans="1:16" x14ac:dyDescent="0.3">
      <c r="A483" s="2" t="s">
        <v>3208</v>
      </c>
      <c r="B483" s="4">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3">
        <f>INDEX(products!$A$1:$G$49,MATCH(orders!$D483,products!$A$1:$A$49,0),MATCH(orders!L$1,products!$A$1:$G$1,0))</f>
        <v>11.95</v>
      </c>
      <c r="M483" s="3">
        <f t="shared" si="14"/>
        <v>23.9</v>
      </c>
      <c r="N483" t="str" cm="1">
        <f t="array" ref="N483">_xlfn.IFS(I483="Rob","Robusta",I483="Exc","Excelsa",I483="Ara","Arabica",I483="Lib","Liberica")</f>
        <v>Robusta</v>
      </c>
      <c r="O483" t="str">
        <f t="shared" si="15"/>
        <v>Light</v>
      </c>
      <c r="P483" s="2" t="str">
        <f>_xlfn.XLOOKUP($C483,customers!$A$2:$A$1001,customers!$I$2:$I$1001,,0)</f>
        <v>No</v>
      </c>
    </row>
    <row r="484" spans="1:16" x14ac:dyDescent="0.3">
      <c r="A484" s="2" t="s">
        <v>3214</v>
      </c>
      <c r="B484" s="4">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3">
        <f>INDEX(products!$A$1:$G$49,MATCH(orders!$D484,products!$A$1:$A$49,0),MATCH(orders!L$1,products!$A$1:$G$1,0))</f>
        <v>27.945</v>
      </c>
      <c r="M484" s="3">
        <f t="shared" si="14"/>
        <v>139.72499999999999</v>
      </c>
      <c r="N484" t="str" cm="1">
        <f t="array" ref="N484">_xlfn.IFS(I484="Rob","Robusta",I484="Exc","Excelsa",I484="Ara","Arabica",I484="Lib","Liberica")</f>
        <v>Excelsa</v>
      </c>
      <c r="O484" t="str">
        <f t="shared" si="15"/>
        <v>Dark</v>
      </c>
      <c r="P484" s="2" t="str">
        <f>_xlfn.XLOOKUP($C484,customers!$A$2:$A$1001,customers!$I$2:$I$1001,,0)</f>
        <v>Yes</v>
      </c>
    </row>
    <row r="485" spans="1:16" x14ac:dyDescent="0.3">
      <c r="A485" s="2" t="s">
        <v>3220</v>
      </c>
      <c r="B485" s="4">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3">
        <f>INDEX(products!$A$1:$G$49,MATCH(orders!$D485,products!$A$1:$A$49,0),MATCH(orders!L$1,products!$A$1:$G$1,0))</f>
        <v>29.784999999999997</v>
      </c>
      <c r="M485" s="3">
        <f t="shared" si="14"/>
        <v>59.569999999999993</v>
      </c>
      <c r="N485" t="str" cm="1">
        <f t="array" ref="N485">_xlfn.IFS(I485="Rob","Robusta",I485="Exc","Excelsa",I485="Ara","Arabica",I485="Lib","Liberica")</f>
        <v>Liberica</v>
      </c>
      <c r="O485" t="str">
        <f t="shared" si="15"/>
        <v>Dark</v>
      </c>
      <c r="P485" s="2" t="str">
        <f>_xlfn.XLOOKUP($C485,customers!$A$2:$A$1001,customers!$I$2:$I$1001,,0)</f>
        <v>Yes</v>
      </c>
    </row>
    <row r="486" spans="1:16" x14ac:dyDescent="0.3">
      <c r="A486" s="2" t="s">
        <v>3225</v>
      </c>
      <c r="B486" s="4">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3">
        <f>INDEX(products!$A$1:$G$49,MATCH(orders!$D486,products!$A$1:$A$49,0),MATCH(orders!L$1,products!$A$1:$G$1,0))</f>
        <v>9.51</v>
      </c>
      <c r="M486" s="3">
        <f t="shared" si="14"/>
        <v>57.06</v>
      </c>
      <c r="N486" t="str" cm="1">
        <f t="array" ref="N486">_xlfn.IFS(I486="Rob","Robusta",I486="Exc","Excelsa",I486="Ara","Arabica",I486="Lib","Liberica")</f>
        <v>Liberica</v>
      </c>
      <c r="O486" t="str">
        <f t="shared" si="15"/>
        <v>Light</v>
      </c>
      <c r="P486" s="2" t="str">
        <f>_xlfn.XLOOKUP($C486,customers!$A$2:$A$1001,customers!$I$2:$I$1001,,0)</f>
        <v>No</v>
      </c>
    </row>
    <row r="487" spans="1:16" x14ac:dyDescent="0.3">
      <c r="A487" s="2" t="s">
        <v>3230</v>
      </c>
      <c r="B487" s="4">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3">
        <f>INDEX(products!$A$1:$G$49,MATCH(orders!$D487,products!$A$1:$A$49,0),MATCH(orders!L$1,products!$A$1:$G$1,0))</f>
        <v>3.5849999999999995</v>
      </c>
      <c r="M487" s="3">
        <f t="shared" si="14"/>
        <v>21.509999999999998</v>
      </c>
      <c r="N487" t="str" cm="1">
        <f t="array" ref="N487">_xlfn.IFS(I487="Rob","Robusta",I487="Exc","Excelsa",I487="Ara","Arabica",I487="Lib","Liberica")</f>
        <v>Robusta</v>
      </c>
      <c r="O487" t="str">
        <f t="shared" si="15"/>
        <v>Light</v>
      </c>
      <c r="P487" s="2" t="str">
        <f>_xlfn.XLOOKUP($C487,customers!$A$2:$A$1001,customers!$I$2:$I$1001,,0)</f>
        <v>Yes</v>
      </c>
    </row>
    <row r="488" spans="1:16" x14ac:dyDescent="0.3">
      <c r="A488" s="2" t="s">
        <v>3236</v>
      </c>
      <c r="B488" s="4">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3">
        <f>INDEX(products!$A$1:$G$49,MATCH(orders!$D488,products!$A$1:$A$49,0),MATCH(orders!L$1,products!$A$1:$G$1,0))</f>
        <v>8.73</v>
      </c>
      <c r="M488" s="3">
        <f t="shared" si="14"/>
        <v>52.38</v>
      </c>
      <c r="N488" t="str" cm="1">
        <f t="array" ref="N488">_xlfn.IFS(I488="Rob","Robusta",I488="Exc","Excelsa",I488="Ara","Arabica",I488="Lib","Liberica")</f>
        <v>Liberica</v>
      </c>
      <c r="O488" t="str">
        <f t="shared" si="15"/>
        <v>Medium</v>
      </c>
      <c r="P488" s="2" t="str">
        <f>_xlfn.XLOOKUP($C488,customers!$A$2:$A$1001,customers!$I$2:$I$1001,,0)</f>
        <v>Yes</v>
      </c>
    </row>
    <row r="489" spans="1:16" x14ac:dyDescent="0.3">
      <c r="A489" s="2" t="s">
        <v>3242</v>
      </c>
      <c r="B489" s="4">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3">
        <f>INDEX(products!$A$1:$G$49,MATCH(orders!$D489,products!$A$1:$A$49,0),MATCH(orders!L$1,products!$A$1:$G$1,0))</f>
        <v>12.15</v>
      </c>
      <c r="M489" s="3">
        <f t="shared" si="14"/>
        <v>72.900000000000006</v>
      </c>
      <c r="N489" t="str" cm="1">
        <f t="array" ref="N489">_xlfn.IFS(I489="Rob","Robusta",I489="Exc","Excelsa",I489="Ara","Arabica",I489="Lib","Liberica")</f>
        <v>Excelsa</v>
      </c>
      <c r="O489" t="str">
        <f t="shared" si="15"/>
        <v>Dark</v>
      </c>
      <c r="P489" s="2" t="str">
        <f>_xlfn.XLOOKUP($C489,customers!$A$2:$A$1001,customers!$I$2:$I$1001,,0)</f>
        <v>No</v>
      </c>
    </row>
    <row r="490" spans="1:16" x14ac:dyDescent="0.3">
      <c r="A490" s="2" t="s">
        <v>3248</v>
      </c>
      <c r="B490" s="4">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3">
        <f>INDEX(products!$A$1:$G$49,MATCH(orders!$D490,products!$A$1:$A$49,0),MATCH(orders!L$1,products!$A$1:$G$1,0))</f>
        <v>2.9849999999999999</v>
      </c>
      <c r="M490" s="3">
        <f t="shared" si="14"/>
        <v>14.924999999999999</v>
      </c>
      <c r="N490" t="str" cm="1">
        <f t="array" ref="N490">_xlfn.IFS(I490="Rob","Robusta",I490="Exc","Excelsa",I490="Ara","Arabica",I490="Lib","Liberica")</f>
        <v>Robusta</v>
      </c>
      <c r="O490" t="str">
        <f t="shared" si="15"/>
        <v>Medium</v>
      </c>
      <c r="P490" s="2" t="str">
        <f>_xlfn.XLOOKUP($C490,customers!$A$2:$A$1001,customers!$I$2:$I$1001,,0)</f>
        <v>Yes</v>
      </c>
    </row>
    <row r="491" spans="1:16" x14ac:dyDescent="0.3">
      <c r="A491" s="2" t="s">
        <v>3254</v>
      </c>
      <c r="B491" s="4">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3">
        <f>INDEX(products!$A$1:$G$49,MATCH(orders!$D491,products!$A$1:$A$49,0),MATCH(orders!L$1,products!$A$1:$G$1,0))</f>
        <v>15.85</v>
      </c>
      <c r="M491" s="3">
        <f t="shared" si="14"/>
        <v>95.1</v>
      </c>
      <c r="N491" t="str" cm="1">
        <f t="array" ref="N491">_xlfn.IFS(I491="Rob","Robusta",I491="Exc","Excelsa",I491="Ara","Arabica",I491="Lib","Liberica")</f>
        <v>Liberica</v>
      </c>
      <c r="O491" t="str">
        <f t="shared" si="15"/>
        <v>Light</v>
      </c>
      <c r="P491" s="2" t="str">
        <f>_xlfn.XLOOKUP($C491,customers!$A$2:$A$1001,customers!$I$2:$I$1001,,0)</f>
        <v>No</v>
      </c>
    </row>
    <row r="492" spans="1:16" x14ac:dyDescent="0.3">
      <c r="A492" s="2" t="s">
        <v>3260</v>
      </c>
      <c r="B492" s="4">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3">
        <f>INDEX(products!$A$1:$G$49,MATCH(orders!$D492,products!$A$1:$A$49,0),MATCH(orders!L$1,products!$A$1:$G$1,0))</f>
        <v>7.77</v>
      </c>
      <c r="M492" s="3">
        <f t="shared" si="14"/>
        <v>15.54</v>
      </c>
      <c r="N492" t="str" cm="1">
        <f t="array" ref="N492">_xlfn.IFS(I492="Rob","Robusta",I492="Exc","Excelsa",I492="Ara","Arabica",I492="Lib","Liberica")</f>
        <v>Liberica</v>
      </c>
      <c r="O492" t="str">
        <f t="shared" si="15"/>
        <v>Dark</v>
      </c>
      <c r="P492" s="2" t="str">
        <f>_xlfn.XLOOKUP($C492,customers!$A$2:$A$1001,customers!$I$2:$I$1001,,0)</f>
        <v>No</v>
      </c>
    </row>
    <row r="493" spans="1:16" x14ac:dyDescent="0.3">
      <c r="A493" s="2" t="s">
        <v>3266</v>
      </c>
      <c r="B493" s="4">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3">
        <f>INDEX(products!$A$1:$G$49,MATCH(orders!$D493,products!$A$1:$A$49,0),MATCH(orders!L$1,products!$A$1:$G$1,0))</f>
        <v>3.8849999999999998</v>
      </c>
      <c r="M493" s="3">
        <f t="shared" si="14"/>
        <v>23.31</v>
      </c>
      <c r="N493" t="str" cm="1">
        <f t="array" ref="N493">_xlfn.IFS(I493="Rob","Robusta",I493="Exc","Excelsa",I493="Ara","Arabica",I493="Lib","Liberica")</f>
        <v>Liberica</v>
      </c>
      <c r="O493" t="str">
        <f t="shared" si="15"/>
        <v>Dark</v>
      </c>
      <c r="P493" s="2" t="str">
        <f>_xlfn.XLOOKUP($C493,customers!$A$2:$A$1001,customers!$I$2:$I$1001,,0)</f>
        <v>No</v>
      </c>
    </row>
    <row r="494" spans="1:16" x14ac:dyDescent="0.3">
      <c r="A494" s="2" t="s">
        <v>3271</v>
      </c>
      <c r="B494" s="4">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3">
        <f>INDEX(products!$A$1:$G$49,MATCH(orders!$D494,products!$A$1:$A$49,0),MATCH(orders!L$1,products!$A$1:$G$1,0))</f>
        <v>4.125</v>
      </c>
      <c r="M494" s="3">
        <f t="shared" si="14"/>
        <v>4.125</v>
      </c>
      <c r="N494" t="str" cm="1">
        <f t="array" ref="N494">_xlfn.IFS(I494="Rob","Robusta",I494="Exc","Excelsa",I494="Ara","Arabica",I494="Lib","Liberica")</f>
        <v>Excelsa</v>
      </c>
      <c r="O494" t="str">
        <f t="shared" si="15"/>
        <v>Medium</v>
      </c>
      <c r="P494" s="2" t="str">
        <f>_xlfn.XLOOKUP($C494,customers!$A$2:$A$1001,customers!$I$2:$I$1001,,0)</f>
        <v>Yes</v>
      </c>
    </row>
    <row r="495" spans="1:16" x14ac:dyDescent="0.3">
      <c r="A495" s="2" t="s">
        <v>3277</v>
      </c>
      <c r="B495" s="4">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3">
        <f>INDEX(products!$A$1:$G$49,MATCH(orders!$D495,products!$A$1:$A$49,0),MATCH(orders!L$1,products!$A$1:$G$1,0))</f>
        <v>5.97</v>
      </c>
      <c r="M495" s="3">
        <f t="shared" si="14"/>
        <v>35.82</v>
      </c>
      <c r="N495" t="str" cm="1">
        <f t="array" ref="N495">_xlfn.IFS(I495="Rob","Robusta",I495="Exc","Excelsa",I495="Ara","Arabica",I495="Lib","Liberica")</f>
        <v>Robusta</v>
      </c>
      <c r="O495" t="str">
        <f t="shared" si="15"/>
        <v>Medium</v>
      </c>
      <c r="P495" s="2" t="str">
        <f>_xlfn.XLOOKUP($C495,customers!$A$2:$A$1001,customers!$I$2:$I$1001,,0)</f>
        <v>No</v>
      </c>
    </row>
    <row r="496" spans="1:16" x14ac:dyDescent="0.3">
      <c r="A496" s="2" t="s">
        <v>3283</v>
      </c>
      <c r="B496" s="4">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3">
        <f>INDEX(products!$A$1:$G$49,MATCH(orders!$D496,products!$A$1:$A$49,0),MATCH(orders!L$1,products!$A$1:$G$1,0))</f>
        <v>15.85</v>
      </c>
      <c r="M496" s="3">
        <f t="shared" si="14"/>
        <v>31.7</v>
      </c>
      <c r="N496" t="str" cm="1">
        <f t="array" ref="N496">_xlfn.IFS(I496="Rob","Robusta",I496="Exc","Excelsa",I496="Ara","Arabica",I496="Lib","Liberica")</f>
        <v>Liberica</v>
      </c>
      <c r="O496" t="str">
        <f t="shared" si="15"/>
        <v>Light</v>
      </c>
      <c r="P496" s="2" t="str">
        <f>_xlfn.XLOOKUP($C496,customers!$A$2:$A$1001,customers!$I$2:$I$1001,,0)</f>
        <v>No</v>
      </c>
    </row>
    <row r="497" spans="1:16" x14ac:dyDescent="0.3">
      <c r="A497" s="2" t="s">
        <v>3289</v>
      </c>
      <c r="B497" s="4">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3">
        <f>INDEX(products!$A$1:$G$49,MATCH(orders!$D497,products!$A$1:$A$49,0),MATCH(orders!L$1,products!$A$1:$G$1,0))</f>
        <v>15.85</v>
      </c>
      <c r="M497" s="3">
        <f t="shared" si="14"/>
        <v>79.25</v>
      </c>
      <c r="N497" t="str" cm="1">
        <f t="array" ref="N497">_xlfn.IFS(I497="Rob","Robusta",I497="Exc","Excelsa",I497="Ara","Arabica",I497="Lib","Liberica")</f>
        <v>Liberica</v>
      </c>
      <c r="O497" t="str">
        <f t="shared" si="15"/>
        <v>Light</v>
      </c>
      <c r="P497" s="2" t="str">
        <f>_xlfn.XLOOKUP($C497,customers!$A$2:$A$1001,customers!$I$2:$I$1001,,0)</f>
        <v>Yes</v>
      </c>
    </row>
    <row r="498" spans="1:16" x14ac:dyDescent="0.3">
      <c r="A498" s="2" t="s">
        <v>3294</v>
      </c>
      <c r="B498" s="4">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3">
        <f>INDEX(products!$A$1:$G$49,MATCH(orders!$D498,products!$A$1:$A$49,0),MATCH(orders!L$1,products!$A$1:$G$1,0))</f>
        <v>3.645</v>
      </c>
      <c r="M498" s="3">
        <f t="shared" si="14"/>
        <v>10.935</v>
      </c>
      <c r="N498" t="str" cm="1">
        <f t="array" ref="N498">_xlfn.IFS(I498="Rob","Robusta",I498="Exc","Excelsa",I498="Ara","Arabica",I498="Lib","Liberica")</f>
        <v>Excelsa</v>
      </c>
      <c r="O498" t="str">
        <f t="shared" si="15"/>
        <v>Dark</v>
      </c>
      <c r="P498" s="2" t="str">
        <f>_xlfn.XLOOKUP($C498,customers!$A$2:$A$1001,customers!$I$2:$I$1001,,0)</f>
        <v>No</v>
      </c>
    </row>
    <row r="499" spans="1:16" x14ac:dyDescent="0.3">
      <c r="A499" s="2" t="s">
        <v>3300</v>
      </c>
      <c r="B499" s="4">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3">
        <f>INDEX(products!$A$1:$G$49,MATCH(orders!$D499,products!$A$1:$A$49,0),MATCH(orders!L$1,products!$A$1:$G$1,0))</f>
        <v>9.9499999999999993</v>
      </c>
      <c r="M499" s="3">
        <f t="shared" si="14"/>
        <v>39.799999999999997</v>
      </c>
      <c r="N499" t="str" cm="1">
        <f t="array" ref="N499">_xlfn.IFS(I499="Rob","Robusta",I499="Exc","Excelsa",I499="Ara","Arabica",I499="Lib","Liberica")</f>
        <v>Arabica</v>
      </c>
      <c r="O499" t="str">
        <f t="shared" si="15"/>
        <v>Dark</v>
      </c>
      <c r="P499" s="2" t="str">
        <f>_xlfn.XLOOKUP($C499,customers!$A$2:$A$1001,customers!$I$2:$I$1001,,0)</f>
        <v>No</v>
      </c>
    </row>
    <row r="500" spans="1:16" x14ac:dyDescent="0.3">
      <c r="A500" s="2" t="s">
        <v>3307</v>
      </c>
      <c r="B500" s="4">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3">
        <f>INDEX(products!$A$1:$G$49,MATCH(orders!$D500,products!$A$1:$A$49,0),MATCH(orders!L$1,products!$A$1:$G$1,0))</f>
        <v>9.9499999999999993</v>
      </c>
      <c r="M500" s="3">
        <f t="shared" si="14"/>
        <v>49.75</v>
      </c>
      <c r="N500" t="str" cm="1">
        <f t="array" ref="N500">_xlfn.IFS(I500="Rob","Robusta",I500="Exc","Excelsa",I500="Ara","Arabica",I500="Lib","Liberica")</f>
        <v>Robusta</v>
      </c>
      <c r="O500" t="str">
        <f t="shared" si="15"/>
        <v>Medium</v>
      </c>
      <c r="P500" s="2" t="str">
        <f>_xlfn.XLOOKUP($C500,customers!$A$2:$A$1001,customers!$I$2:$I$1001,,0)</f>
        <v>Yes</v>
      </c>
    </row>
    <row r="501" spans="1:16" x14ac:dyDescent="0.3">
      <c r="A501" s="2" t="s">
        <v>3313</v>
      </c>
      <c r="B501" s="4">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3">
        <f>INDEX(products!$A$1:$G$49,MATCH(orders!$D501,products!$A$1:$A$49,0),MATCH(orders!L$1,products!$A$1:$G$1,0))</f>
        <v>2.6849999999999996</v>
      </c>
      <c r="M501" s="3">
        <f t="shared" si="14"/>
        <v>8.0549999999999997</v>
      </c>
      <c r="N501" t="str" cm="1">
        <f t="array" ref="N501">_xlfn.IFS(I501="Rob","Robusta",I501="Exc","Excelsa",I501="Ara","Arabica",I501="Lib","Liberica")</f>
        <v>Robusta</v>
      </c>
      <c r="O501" t="str">
        <f t="shared" si="15"/>
        <v>Dark</v>
      </c>
      <c r="P501" s="2" t="str">
        <f>_xlfn.XLOOKUP($C501,customers!$A$2:$A$1001,customers!$I$2:$I$1001,,0)</f>
        <v>Yes</v>
      </c>
    </row>
    <row r="502" spans="1:16" x14ac:dyDescent="0.3">
      <c r="A502" s="2" t="s">
        <v>3318</v>
      </c>
      <c r="B502" s="4">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3">
        <f>INDEX(products!$A$1:$G$49,MATCH(orders!$D502,products!$A$1:$A$49,0),MATCH(orders!L$1,products!$A$1:$G$1,0))</f>
        <v>11.95</v>
      </c>
      <c r="M502" s="3">
        <f t="shared" si="14"/>
        <v>47.8</v>
      </c>
      <c r="N502" t="str" cm="1">
        <f t="array" ref="N502">_xlfn.IFS(I502="Rob","Robusta",I502="Exc","Excelsa",I502="Ara","Arabica",I502="Lib","Liberica")</f>
        <v>Robusta</v>
      </c>
      <c r="O502" t="str">
        <f t="shared" si="15"/>
        <v>Light</v>
      </c>
      <c r="P502" s="2" t="str">
        <f>_xlfn.XLOOKUP($C502,customers!$A$2:$A$1001,customers!$I$2:$I$1001,,0)</f>
        <v>No</v>
      </c>
    </row>
    <row r="503" spans="1:16" x14ac:dyDescent="0.3">
      <c r="A503" s="2" t="s">
        <v>3323</v>
      </c>
      <c r="B503" s="4">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3">
        <f>INDEX(products!$A$1:$G$49,MATCH(orders!$D503,products!$A$1:$A$49,0),MATCH(orders!L$1,products!$A$1:$G$1,0))</f>
        <v>2.9849999999999999</v>
      </c>
      <c r="M503" s="3">
        <f t="shared" si="14"/>
        <v>11.94</v>
      </c>
      <c r="N503" t="str" cm="1">
        <f t="array" ref="N503">_xlfn.IFS(I503="Rob","Robusta",I503="Exc","Excelsa",I503="Ara","Arabica",I503="Lib","Liberica")</f>
        <v>Robusta</v>
      </c>
      <c r="O503" t="str">
        <f t="shared" si="15"/>
        <v>Medium</v>
      </c>
      <c r="P503" s="2" t="str">
        <f>_xlfn.XLOOKUP($C503,customers!$A$2:$A$1001,customers!$I$2:$I$1001,,0)</f>
        <v>No</v>
      </c>
    </row>
    <row r="504" spans="1:16" x14ac:dyDescent="0.3">
      <c r="A504" s="2" t="s">
        <v>3323</v>
      </c>
      <c r="B504" s="4">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3">
        <f>INDEX(products!$A$1:$G$49,MATCH(orders!$D504,products!$A$1:$A$49,0),MATCH(orders!L$1,products!$A$1:$G$1,0))</f>
        <v>4.125</v>
      </c>
      <c r="M504" s="3">
        <f t="shared" si="14"/>
        <v>16.5</v>
      </c>
      <c r="N504" t="str" cm="1">
        <f t="array" ref="N504">_xlfn.IFS(I504="Rob","Robusta",I504="Exc","Excelsa",I504="Ara","Arabica",I504="Lib","Liberica")</f>
        <v>Excelsa</v>
      </c>
      <c r="O504" t="str">
        <f t="shared" si="15"/>
        <v>Medium</v>
      </c>
      <c r="P504" s="2" t="str">
        <f>_xlfn.XLOOKUP($C504,customers!$A$2:$A$1001,customers!$I$2:$I$1001,,0)</f>
        <v>No</v>
      </c>
    </row>
    <row r="505" spans="1:16" x14ac:dyDescent="0.3">
      <c r="A505" s="2" t="s">
        <v>3323</v>
      </c>
      <c r="B505" s="4">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3">
        <f>INDEX(products!$A$1:$G$49,MATCH(orders!$D505,products!$A$1:$A$49,0),MATCH(orders!L$1,products!$A$1:$G$1,0))</f>
        <v>12.95</v>
      </c>
      <c r="M505" s="3">
        <f t="shared" si="14"/>
        <v>51.8</v>
      </c>
      <c r="N505" t="str" cm="1">
        <f t="array" ref="N505">_xlfn.IFS(I505="Rob","Robusta",I505="Exc","Excelsa",I505="Ara","Arabica",I505="Lib","Liberica")</f>
        <v>Liberica</v>
      </c>
      <c r="O505" t="str">
        <f t="shared" si="15"/>
        <v>Dark</v>
      </c>
      <c r="P505" s="2" t="str">
        <f>_xlfn.XLOOKUP($C505,customers!$A$2:$A$1001,customers!$I$2:$I$1001,,0)</f>
        <v>No</v>
      </c>
    </row>
    <row r="506" spans="1:16" x14ac:dyDescent="0.3">
      <c r="A506" s="2" t="s">
        <v>3323</v>
      </c>
      <c r="B506" s="4">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3">
        <f>INDEX(products!$A$1:$G$49,MATCH(orders!$D506,products!$A$1:$A$49,0),MATCH(orders!L$1,products!$A$1:$G$1,0))</f>
        <v>4.7549999999999999</v>
      </c>
      <c r="M506" s="3">
        <f t="shared" si="14"/>
        <v>14.265000000000001</v>
      </c>
      <c r="N506" t="str" cm="1">
        <f t="array" ref="N506">_xlfn.IFS(I506="Rob","Robusta",I506="Exc","Excelsa",I506="Ara","Arabica",I506="Lib","Liberica")</f>
        <v>Liberica</v>
      </c>
      <c r="O506" t="str">
        <f t="shared" si="15"/>
        <v>Light</v>
      </c>
      <c r="P506" s="2" t="str">
        <f>_xlfn.XLOOKUP($C506,customers!$A$2:$A$1001,customers!$I$2:$I$1001,,0)</f>
        <v>No</v>
      </c>
    </row>
    <row r="507" spans="1:16" x14ac:dyDescent="0.3">
      <c r="A507" s="2" t="s">
        <v>3343</v>
      </c>
      <c r="B507" s="4">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3">
        <f>INDEX(products!$A$1:$G$49,MATCH(orders!$D507,products!$A$1:$A$49,0),MATCH(orders!L$1,products!$A$1:$G$1,0))</f>
        <v>4.3650000000000002</v>
      </c>
      <c r="M507" s="3">
        <f t="shared" si="14"/>
        <v>26.19</v>
      </c>
      <c r="N507" t="str" cm="1">
        <f t="array" ref="N507">_xlfn.IFS(I507="Rob","Robusta",I507="Exc","Excelsa",I507="Ara","Arabica",I507="Lib","Liberica")</f>
        <v>Liberica</v>
      </c>
      <c r="O507" t="str">
        <f t="shared" si="15"/>
        <v>Medium</v>
      </c>
      <c r="P507" s="2" t="str">
        <f>_xlfn.XLOOKUP($C507,customers!$A$2:$A$1001,customers!$I$2:$I$1001,,0)</f>
        <v>No</v>
      </c>
    </row>
    <row r="508" spans="1:16" x14ac:dyDescent="0.3">
      <c r="A508" s="2" t="s">
        <v>3349</v>
      </c>
      <c r="B508" s="4">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3">
        <f>INDEX(products!$A$1:$G$49,MATCH(orders!$D508,products!$A$1:$A$49,0),MATCH(orders!L$1,products!$A$1:$G$1,0))</f>
        <v>12.95</v>
      </c>
      <c r="M508" s="3">
        <f t="shared" si="14"/>
        <v>25.9</v>
      </c>
      <c r="N508" t="str" cm="1">
        <f t="array" ref="N508">_xlfn.IFS(I508="Rob","Robusta",I508="Exc","Excelsa",I508="Ara","Arabica",I508="Lib","Liberica")</f>
        <v>Arabica</v>
      </c>
      <c r="O508" t="str">
        <f t="shared" si="15"/>
        <v>Light</v>
      </c>
      <c r="P508" s="2" t="str">
        <f>_xlfn.XLOOKUP($C508,customers!$A$2:$A$1001,customers!$I$2:$I$1001,,0)</f>
        <v>Yes</v>
      </c>
    </row>
    <row r="509" spans="1:16" x14ac:dyDescent="0.3">
      <c r="A509" s="2" t="s">
        <v>3355</v>
      </c>
      <c r="B509" s="4">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3">
        <f>INDEX(products!$A$1:$G$49,MATCH(orders!$D509,products!$A$1:$A$49,0),MATCH(orders!L$1,products!$A$1:$G$1,0))</f>
        <v>29.784999999999997</v>
      </c>
      <c r="M509" s="3">
        <f t="shared" si="14"/>
        <v>89.35499999999999</v>
      </c>
      <c r="N509" t="str" cm="1">
        <f t="array" ref="N509">_xlfn.IFS(I509="Rob","Robusta",I509="Exc","Excelsa",I509="Ara","Arabica",I509="Lib","Liberica")</f>
        <v>Arabica</v>
      </c>
      <c r="O509" t="str">
        <f t="shared" si="15"/>
        <v>Light</v>
      </c>
      <c r="P509" s="2" t="str">
        <f>_xlfn.XLOOKUP($C509,customers!$A$2:$A$1001,customers!$I$2:$I$1001,,0)</f>
        <v>Yes</v>
      </c>
    </row>
    <row r="510" spans="1:16" x14ac:dyDescent="0.3">
      <c r="A510" s="2" t="s">
        <v>3361</v>
      </c>
      <c r="B510" s="4">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3">
        <f>INDEX(products!$A$1:$G$49,MATCH(orders!$D510,products!$A$1:$A$49,0),MATCH(orders!L$1,products!$A$1:$G$1,0))</f>
        <v>7.77</v>
      </c>
      <c r="M510" s="3">
        <f t="shared" si="14"/>
        <v>46.62</v>
      </c>
      <c r="N510" t="str" cm="1">
        <f t="array" ref="N510">_xlfn.IFS(I510="Rob","Robusta",I510="Exc","Excelsa",I510="Ara","Arabica",I510="Lib","Liberica")</f>
        <v>Liberica</v>
      </c>
      <c r="O510" t="str">
        <f t="shared" si="15"/>
        <v>Dark</v>
      </c>
      <c r="P510" s="2" t="str">
        <f>_xlfn.XLOOKUP($C510,customers!$A$2:$A$1001,customers!$I$2:$I$1001,,0)</f>
        <v>No</v>
      </c>
    </row>
    <row r="511" spans="1:16" x14ac:dyDescent="0.3">
      <c r="A511" s="2" t="s">
        <v>3367</v>
      </c>
      <c r="B511" s="4">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3">
        <f>INDEX(products!$A$1:$G$49,MATCH(orders!$D511,products!$A$1:$A$49,0),MATCH(orders!L$1,products!$A$1:$G$1,0))</f>
        <v>9.9499999999999993</v>
      </c>
      <c r="M511" s="3">
        <f t="shared" si="14"/>
        <v>29.849999999999998</v>
      </c>
      <c r="N511" t="str" cm="1">
        <f t="array" ref="N511">_xlfn.IFS(I511="Rob","Robusta",I511="Exc","Excelsa",I511="Ara","Arabica",I511="Lib","Liberica")</f>
        <v>Arabica</v>
      </c>
      <c r="O511" t="str">
        <f t="shared" si="15"/>
        <v>Dark</v>
      </c>
      <c r="P511" s="2" t="str">
        <f>_xlfn.XLOOKUP($C511,customers!$A$2:$A$1001,customers!$I$2:$I$1001,,0)</f>
        <v>Yes</v>
      </c>
    </row>
    <row r="512" spans="1:16" x14ac:dyDescent="0.3">
      <c r="A512" s="2" t="s">
        <v>3373</v>
      </c>
      <c r="B512" s="4">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3">
        <f>INDEX(products!$A$1:$G$49,MATCH(orders!$D512,products!$A$1:$A$49,0),MATCH(orders!L$1,products!$A$1:$G$1,0))</f>
        <v>3.5849999999999995</v>
      </c>
      <c r="M512" s="3">
        <f t="shared" si="14"/>
        <v>10.754999999999999</v>
      </c>
      <c r="N512" t="str" cm="1">
        <f t="array" ref="N512">_xlfn.IFS(I512="Rob","Robusta",I512="Exc","Excelsa",I512="Ara","Arabica",I512="Lib","Liberica")</f>
        <v>Robusta</v>
      </c>
      <c r="O512" t="str">
        <f t="shared" si="15"/>
        <v>Light</v>
      </c>
      <c r="P512" s="2" t="str">
        <f>_xlfn.XLOOKUP($C512,customers!$A$2:$A$1001,customers!$I$2:$I$1001,,0)</f>
        <v>Yes</v>
      </c>
    </row>
    <row r="513" spans="1:16" x14ac:dyDescent="0.3">
      <c r="A513" s="2" t="s">
        <v>3379</v>
      </c>
      <c r="B513" s="4">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3">
        <f>INDEX(products!$A$1:$G$49,MATCH(orders!$D513,products!$A$1:$A$49,0),MATCH(orders!L$1,products!$A$1:$G$1,0))</f>
        <v>3.375</v>
      </c>
      <c r="M513" s="3">
        <f t="shared" si="14"/>
        <v>13.5</v>
      </c>
      <c r="N513" t="str" cm="1">
        <f t="array" ref="N513">_xlfn.IFS(I513="Rob","Robusta",I513="Exc","Excelsa",I513="Ara","Arabica",I513="Lib","Liberica")</f>
        <v>Arabica</v>
      </c>
      <c r="O513" t="str">
        <f t="shared" si="15"/>
        <v>Medium</v>
      </c>
      <c r="P513" s="2" t="str">
        <f>_xlfn.XLOOKUP($C513,customers!$A$2:$A$1001,customers!$I$2:$I$1001,,0)</f>
        <v>Yes</v>
      </c>
    </row>
    <row r="514" spans="1:16" x14ac:dyDescent="0.3">
      <c r="A514" s="2" t="s">
        <v>3385</v>
      </c>
      <c r="B514" s="4">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3">
        <f>INDEX(products!$A$1:$G$49,MATCH(orders!$D514,products!$A$1:$A$49,0),MATCH(orders!L$1,products!$A$1:$G$1,0))</f>
        <v>15.85</v>
      </c>
      <c r="M514" s="3">
        <f t="shared" si="14"/>
        <v>47.55</v>
      </c>
      <c r="N514" t="str" cm="1">
        <f t="array" ref="N514">_xlfn.IFS(I514="Rob","Robusta",I514="Exc","Excelsa",I514="Ara","Arabica",I514="Lib","Liberica")</f>
        <v>Liberica</v>
      </c>
      <c r="O514" t="str">
        <f t="shared" si="15"/>
        <v>Light</v>
      </c>
      <c r="P514" s="2" t="str">
        <f>_xlfn.XLOOKUP($C514,customers!$A$2:$A$1001,customers!$I$2:$I$1001,,0)</f>
        <v>No</v>
      </c>
    </row>
    <row r="515" spans="1:16" x14ac:dyDescent="0.3">
      <c r="A515" s="2" t="s">
        <v>3391</v>
      </c>
      <c r="B515" s="4">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3">
        <f>INDEX(products!$A$1:$G$49,MATCH(orders!$D515,products!$A$1:$A$49,0),MATCH(orders!L$1,products!$A$1:$G$1,0))</f>
        <v>15.85</v>
      </c>
      <c r="M515" s="3">
        <f t="shared" ref="M515:M578" si="16">E515*L515</f>
        <v>79.25</v>
      </c>
      <c r="N515" t="str" cm="1">
        <f t="array" ref="N515">_xlfn.IFS(I515="Rob","Robusta",I515="Exc","Excelsa",I515="Ara","Arabica",I515="Lib","Liberica")</f>
        <v>Liberica</v>
      </c>
      <c r="O515" t="str">
        <f t="shared" ref="O515:O578" si="17">IF(J515="M","Medium",IF(J515="L","Light",IF(J515="D","Dark","")))</f>
        <v>Light</v>
      </c>
      <c r="P515" s="2" t="str">
        <f>_xlfn.XLOOKUP($C515,customers!$A$2:$A$1001,customers!$I$2:$I$1001,,0)</f>
        <v>No</v>
      </c>
    </row>
    <row r="516" spans="1:16" x14ac:dyDescent="0.3">
      <c r="A516" s="2" t="s">
        <v>3396</v>
      </c>
      <c r="B516" s="4">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3">
        <f>INDEX(products!$A$1:$G$49,MATCH(orders!$D516,products!$A$1:$A$49,0),MATCH(orders!L$1,products!$A$1:$G$1,0))</f>
        <v>4.3650000000000002</v>
      </c>
      <c r="M516" s="3">
        <f t="shared" si="16"/>
        <v>26.19</v>
      </c>
      <c r="N516" t="str" cm="1">
        <f t="array" ref="N516">_xlfn.IFS(I516="Rob","Robusta",I516="Exc","Excelsa",I516="Ara","Arabica",I516="Lib","Liberica")</f>
        <v>Liberica</v>
      </c>
      <c r="O516" t="str">
        <f t="shared" si="17"/>
        <v>Medium</v>
      </c>
      <c r="P516" s="2" t="str">
        <f>_xlfn.XLOOKUP($C516,customers!$A$2:$A$1001,customers!$I$2:$I$1001,,0)</f>
        <v>Yes</v>
      </c>
    </row>
    <row r="517" spans="1:16" x14ac:dyDescent="0.3">
      <c r="A517" s="2" t="s">
        <v>3402</v>
      </c>
      <c r="B517" s="4">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3">
        <f>INDEX(products!$A$1:$G$49,MATCH(orders!$D517,products!$A$1:$A$49,0),MATCH(orders!L$1,products!$A$1:$G$1,0))</f>
        <v>7.169999999999999</v>
      </c>
      <c r="M517" s="3">
        <f t="shared" si="16"/>
        <v>21.509999999999998</v>
      </c>
      <c r="N517" t="str" cm="1">
        <f t="array" ref="N517">_xlfn.IFS(I517="Rob","Robusta",I517="Exc","Excelsa",I517="Ara","Arabica",I517="Lib","Liberica")</f>
        <v>Robusta</v>
      </c>
      <c r="O517" t="str">
        <f t="shared" si="17"/>
        <v>Light</v>
      </c>
      <c r="P517" s="2" t="str">
        <f>_xlfn.XLOOKUP($C517,customers!$A$2:$A$1001,customers!$I$2:$I$1001,,0)</f>
        <v>No</v>
      </c>
    </row>
    <row r="518" spans="1:16" x14ac:dyDescent="0.3">
      <c r="A518" s="2" t="s">
        <v>3408</v>
      </c>
      <c r="B518" s="4">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3">
        <f>INDEX(products!$A$1:$G$49,MATCH(orders!$D518,products!$A$1:$A$49,0),MATCH(orders!L$1,products!$A$1:$G$1,0))</f>
        <v>20.584999999999997</v>
      </c>
      <c r="M518" s="3">
        <f t="shared" si="16"/>
        <v>102.92499999999998</v>
      </c>
      <c r="N518" t="str" cm="1">
        <f t="array" ref="N518">_xlfn.IFS(I518="Rob","Robusta",I518="Exc","Excelsa",I518="Ara","Arabica",I518="Lib","Liberica")</f>
        <v>Robusta</v>
      </c>
      <c r="O518" t="str">
        <f t="shared" si="17"/>
        <v>Dark</v>
      </c>
      <c r="P518" s="2" t="str">
        <f>_xlfn.XLOOKUP($C518,customers!$A$2:$A$1001,customers!$I$2:$I$1001,,0)</f>
        <v>Yes</v>
      </c>
    </row>
    <row r="519" spans="1:16" x14ac:dyDescent="0.3">
      <c r="A519" s="2" t="s">
        <v>3413</v>
      </c>
      <c r="B519" s="4">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3">
        <f>INDEX(products!$A$1:$G$49,MATCH(orders!$D519,products!$A$1:$A$49,0),MATCH(orders!L$1,products!$A$1:$G$1,0))</f>
        <v>3.8849999999999998</v>
      </c>
      <c r="M519" s="3">
        <f t="shared" si="16"/>
        <v>7.77</v>
      </c>
      <c r="N519" t="str" cm="1">
        <f t="array" ref="N519">_xlfn.IFS(I519="Rob","Robusta",I519="Exc","Excelsa",I519="Ara","Arabica",I519="Lib","Liberica")</f>
        <v>Liberica</v>
      </c>
      <c r="O519" t="str">
        <f t="shared" si="17"/>
        <v>Dark</v>
      </c>
      <c r="P519" s="2" t="str">
        <f>_xlfn.XLOOKUP($C519,customers!$A$2:$A$1001,customers!$I$2:$I$1001,,0)</f>
        <v>No</v>
      </c>
    </row>
    <row r="520" spans="1:16" x14ac:dyDescent="0.3">
      <c r="A520" s="2" t="s">
        <v>3418</v>
      </c>
      <c r="B520" s="4">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3">
        <f>INDEX(products!$A$1:$G$49,MATCH(orders!$D520,products!$A$1:$A$49,0),MATCH(orders!L$1,products!$A$1:$G$1,0))</f>
        <v>27.945</v>
      </c>
      <c r="M520" s="3">
        <f t="shared" si="16"/>
        <v>139.72499999999999</v>
      </c>
      <c r="N520" t="str" cm="1">
        <f t="array" ref="N520">_xlfn.IFS(I520="Rob","Robusta",I520="Exc","Excelsa",I520="Ara","Arabica",I520="Lib","Liberica")</f>
        <v>Excelsa</v>
      </c>
      <c r="O520" t="str">
        <f t="shared" si="17"/>
        <v>Dark</v>
      </c>
      <c r="P520" s="2" t="str">
        <f>_xlfn.XLOOKUP($C520,customers!$A$2:$A$1001,customers!$I$2:$I$1001,,0)</f>
        <v>No</v>
      </c>
    </row>
    <row r="521" spans="1:16" x14ac:dyDescent="0.3">
      <c r="A521" s="2" t="s">
        <v>3424</v>
      </c>
      <c r="B521" s="4">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3">
        <f>INDEX(products!$A$1:$G$49,MATCH(orders!$D521,products!$A$1:$A$49,0),MATCH(orders!L$1,products!$A$1:$G$1,0))</f>
        <v>5.97</v>
      </c>
      <c r="M521" s="3">
        <f t="shared" si="16"/>
        <v>11.94</v>
      </c>
      <c r="N521" t="str" cm="1">
        <f t="array" ref="N521">_xlfn.IFS(I521="Rob","Robusta",I521="Exc","Excelsa",I521="Ara","Arabica",I521="Lib","Liberica")</f>
        <v>Arabica</v>
      </c>
      <c r="O521" t="str">
        <f t="shared" si="17"/>
        <v>Dark</v>
      </c>
      <c r="P521" s="2" t="str">
        <f>_xlfn.XLOOKUP($C521,customers!$A$2:$A$1001,customers!$I$2:$I$1001,,0)</f>
        <v>Yes</v>
      </c>
    </row>
    <row r="522" spans="1:16" x14ac:dyDescent="0.3">
      <c r="A522" s="2" t="s">
        <v>3430</v>
      </c>
      <c r="B522" s="4">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3">
        <f>INDEX(products!$A$1:$G$49,MATCH(orders!$D522,products!$A$1:$A$49,0),MATCH(orders!L$1,products!$A$1:$G$1,0))</f>
        <v>3.8849999999999998</v>
      </c>
      <c r="M522" s="3">
        <f t="shared" si="16"/>
        <v>3.8849999999999998</v>
      </c>
      <c r="N522" t="str" cm="1">
        <f t="array" ref="N522">_xlfn.IFS(I522="Rob","Robusta",I522="Exc","Excelsa",I522="Ara","Arabica",I522="Lib","Liberica")</f>
        <v>Liberica</v>
      </c>
      <c r="O522" t="str">
        <f t="shared" si="17"/>
        <v>Dark</v>
      </c>
      <c r="P522" s="2" t="str">
        <f>_xlfn.XLOOKUP($C522,customers!$A$2:$A$1001,customers!$I$2:$I$1001,,0)</f>
        <v>No</v>
      </c>
    </row>
    <row r="523" spans="1:16" x14ac:dyDescent="0.3">
      <c r="A523" s="2" t="s">
        <v>3430</v>
      </c>
      <c r="B523" s="4">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3">
        <f>INDEX(products!$A$1:$G$49,MATCH(orders!$D523,products!$A$1:$A$49,0),MATCH(orders!L$1,products!$A$1:$G$1,0))</f>
        <v>9.9499999999999993</v>
      </c>
      <c r="M523" s="3">
        <f t="shared" si="16"/>
        <v>39.799999999999997</v>
      </c>
      <c r="N523" t="str" cm="1">
        <f t="array" ref="N523">_xlfn.IFS(I523="Rob","Robusta",I523="Exc","Excelsa",I523="Ara","Arabica",I523="Lib","Liberica")</f>
        <v>Robusta</v>
      </c>
      <c r="O523" t="str">
        <f t="shared" si="17"/>
        <v>Medium</v>
      </c>
      <c r="P523" s="2" t="str">
        <f>_xlfn.XLOOKUP($C523,customers!$A$2:$A$1001,customers!$I$2:$I$1001,,0)</f>
        <v>No</v>
      </c>
    </row>
    <row r="524" spans="1:16" x14ac:dyDescent="0.3">
      <c r="A524" s="2" t="s">
        <v>3441</v>
      </c>
      <c r="B524" s="4">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3">
        <f>INDEX(products!$A$1:$G$49,MATCH(orders!$D524,products!$A$1:$A$49,0),MATCH(orders!L$1,products!$A$1:$G$1,0))</f>
        <v>5.97</v>
      </c>
      <c r="M524" s="3">
        <f t="shared" si="16"/>
        <v>29.849999999999998</v>
      </c>
      <c r="N524" t="str" cm="1">
        <f t="array" ref="N524">_xlfn.IFS(I524="Rob","Robusta",I524="Exc","Excelsa",I524="Ara","Arabica",I524="Lib","Liberica")</f>
        <v>Robusta</v>
      </c>
      <c r="O524" t="str">
        <f t="shared" si="17"/>
        <v>Medium</v>
      </c>
      <c r="P524" s="2" t="str">
        <f>_xlfn.XLOOKUP($C524,customers!$A$2:$A$1001,customers!$I$2:$I$1001,,0)</f>
        <v>No</v>
      </c>
    </row>
    <row r="525" spans="1:16" x14ac:dyDescent="0.3">
      <c r="A525" s="2" t="s">
        <v>3447</v>
      </c>
      <c r="B525" s="4">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3">
        <f>INDEX(products!$A$1:$G$49,MATCH(orders!$D525,products!$A$1:$A$49,0),MATCH(orders!L$1,products!$A$1:$G$1,0))</f>
        <v>29.784999999999997</v>
      </c>
      <c r="M525" s="3">
        <f t="shared" si="16"/>
        <v>29.784999999999997</v>
      </c>
      <c r="N525" t="str" cm="1">
        <f t="array" ref="N525">_xlfn.IFS(I525="Rob","Robusta",I525="Exc","Excelsa",I525="Ara","Arabica",I525="Lib","Liberica")</f>
        <v>Liberica</v>
      </c>
      <c r="O525" t="str">
        <f t="shared" si="17"/>
        <v>Dark</v>
      </c>
      <c r="P525" s="2" t="str">
        <f>_xlfn.XLOOKUP($C525,customers!$A$2:$A$1001,customers!$I$2:$I$1001,,0)</f>
        <v>No</v>
      </c>
    </row>
    <row r="526" spans="1:16" x14ac:dyDescent="0.3">
      <c r="A526" s="2" t="s">
        <v>3453</v>
      </c>
      <c r="B526" s="4">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3">
        <f>INDEX(products!$A$1:$G$49,MATCH(orders!$D526,products!$A$1:$A$49,0),MATCH(orders!L$1,products!$A$1:$G$1,0))</f>
        <v>36.454999999999998</v>
      </c>
      <c r="M526" s="3">
        <f t="shared" si="16"/>
        <v>72.91</v>
      </c>
      <c r="N526" t="str" cm="1">
        <f t="array" ref="N526">_xlfn.IFS(I526="Rob","Robusta",I526="Exc","Excelsa",I526="Ara","Arabica",I526="Lib","Liberica")</f>
        <v>Liberica</v>
      </c>
      <c r="O526" t="str">
        <f t="shared" si="17"/>
        <v>Light</v>
      </c>
      <c r="P526" s="2" t="str">
        <f>_xlfn.XLOOKUP($C526,customers!$A$2:$A$1001,customers!$I$2:$I$1001,,0)</f>
        <v>No</v>
      </c>
    </row>
    <row r="527" spans="1:16" x14ac:dyDescent="0.3">
      <c r="A527" s="2" t="s">
        <v>3458</v>
      </c>
      <c r="B527" s="4">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3">
        <f>INDEX(products!$A$1:$G$49,MATCH(orders!$D527,products!$A$1:$A$49,0),MATCH(orders!L$1,products!$A$1:$G$1,0))</f>
        <v>2.6849999999999996</v>
      </c>
      <c r="M527" s="3">
        <f t="shared" si="16"/>
        <v>13.424999999999997</v>
      </c>
      <c r="N527" t="str" cm="1">
        <f t="array" ref="N527">_xlfn.IFS(I527="Rob","Robusta",I527="Exc","Excelsa",I527="Ara","Arabica",I527="Lib","Liberica")</f>
        <v>Robusta</v>
      </c>
      <c r="O527" t="str">
        <f t="shared" si="17"/>
        <v>Dark</v>
      </c>
      <c r="P527" s="2" t="str">
        <f>_xlfn.XLOOKUP($C527,customers!$A$2:$A$1001,customers!$I$2:$I$1001,,0)</f>
        <v>Yes</v>
      </c>
    </row>
    <row r="528" spans="1:16" x14ac:dyDescent="0.3">
      <c r="A528" s="2" t="s">
        <v>3463</v>
      </c>
      <c r="B528" s="4">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3">
        <f>INDEX(products!$A$1:$G$49,MATCH(orders!$D528,products!$A$1:$A$49,0),MATCH(orders!L$1,products!$A$1:$G$1,0))</f>
        <v>31.624999999999996</v>
      </c>
      <c r="M528" s="3">
        <f t="shared" si="16"/>
        <v>126.49999999999999</v>
      </c>
      <c r="N528" t="str" cm="1">
        <f t="array" ref="N528">_xlfn.IFS(I528="Rob","Robusta",I528="Exc","Excelsa",I528="Ara","Arabica",I528="Lib","Liberica")</f>
        <v>Excelsa</v>
      </c>
      <c r="O528" t="str">
        <f t="shared" si="17"/>
        <v>Medium</v>
      </c>
      <c r="P528" s="2" t="str">
        <f>_xlfn.XLOOKUP($C528,customers!$A$2:$A$1001,customers!$I$2:$I$1001,,0)</f>
        <v>Yes</v>
      </c>
    </row>
    <row r="529" spans="1:16" x14ac:dyDescent="0.3">
      <c r="A529" s="2" t="s">
        <v>3469</v>
      </c>
      <c r="B529" s="4">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3">
        <f>INDEX(products!$A$1:$G$49,MATCH(orders!$D529,products!$A$1:$A$49,0),MATCH(orders!L$1,products!$A$1:$G$1,0))</f>
        <v>8.25</v>
      </c>
      <c r="M529" s="3">
        <f t="shared" si="16"/>
        <v>41.25</v>
      </c>
      <c r="N529" t="str" cm="1">
        <f t="array" ref="N529">_xlfn.IFS(I529="Rob","Robusta",I529="Exc","Excelsa",I529="Ara","Arabica",I529="Lib","Liberica")</f>
        <v>Excelsa</v>
      </c>
      <c r="O529" t="str">
        <f t="shared" si="17"/>
        <v>Medium</v>
      </c>
      <c r="P529" s="2" t="str">
        <f>_xlfn.XLOOKUP($C529,customers!$A$2:$A$1001,customers!$I$2:$I$1001,,0)</f>
        <v>No</v>
      </c>
    </row>
    <row r="530" spans="1:16" x14ac:dyDescent="0.3">
      <c r="A530" s="2" t="s">
        <v>3475</v>
      </c>
      <c r="B530" s="4">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3">
        <f>INDEX(products!$A$1:$G$49,MATCH(orders!$D530,products!$A$1:$A$49,0),MATCH(orders!L$1,products!$A$1:$G$1,0))</f>
        <v>8.91</v>
      </c>
      <c r="M530" s="3">
        <f t="shared" si="16"/>
        <v>53.46</v>
      </c>
      <c r="N530" t="str" cm="1">
        <f t="array" ref="N530">_xlfn.IFS(I530="Rob","Robusta",I530="Exc","Excelsa",I530="Ara","Arabica",I530="Lib","Liberica")</f>
        <v>Excelsa</v>
      </c>
      <c r="O530" t="str">
        <f t="shared" si="17"/>
        <v>Light</v>
      </c>
      <c r="P530" s="2" t="str">
        <f>_xlfn.XLOOKUP($C530,customers!$A$2:$A$1001,customers!$I$2:$I$1001,,0)</f>
        <v>No</v>
      </c>
    </row>
    <row r="531" spans="1:16" x14ac:dyDescent="0.3">
      <c r="A531" s="2" t="s">
        <v>3481</v>
      </c>
      <c r="B531" s="4">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3">
        <f>INDEX(products!$A$1:$G$49,MATCH(orders!$D531,products!$A$1:$A$49,0),MATCH(orders!L$1,products!$A$1:$G$1,0))</f>
        <v>9.9499999999999993</v>
      </c>
      <c r="M531" s="3">
        <f t="shared" si="16"/>
        <v>59.699999999999996</v>
      </c>
      <c r="N531" t="str" cm="1">
        <f t="array" ref="N531">_xlfn.IFS(I531="Rob","Robusta",I531="Exc","Excelsa",I531="Ara","Arabica",I531="Lib","Liberica")</f>
        <v>Robusta</v>
      </c>
      <c r="O531" t="str">
        <f t="shared" si="17"/>
        <v>Medium</v>
      </c>
      <c r="P531" s="2" t="str">
        <f>_xlfn.XLOOKUP($C531,customers!$A$2:$A$1001,customers!$I$2:$I$1001,,0)</f>
        <v>No</v>
      </c>
    </row>
    <row r="532" spans="1:16" x14ac:dyDescent="0.3">
      <c r="A532" s="2" t="s">
        <v>3487</v>
      </c>
      <c r="B532" s="4">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3">
        <f>INDEX(products!$A$1:$G$49,MATCH(orders!$D532,products!$A$1:$A$49,0),MATCH(orders!L$1,products!$A$1:$G$1,0))</f>
        <v>9.9499999999999993</v>
      </c>
      <c r="M532" s="3">
        <f t="shared" si="16"/>
        <v>59.699999999999996</v>
      </c>
      <c r="N532" t="str" cm="1">
        <f t="array" ref="N532">_xlfn.IFS(I532="Rob","Robusta",I532="Exc","Excelsa",I532="Ara","Arabica",I532="Lib","Liberica")</f>
        <v>Robusta</v>
      </c>
      <c r="O532" t="str">
        <f t="shared" si="17"/>
        <v>Medium</v>
      </c>
      <c r="P532" s="2" t="str">
        <f>_xlfn.XLOOKUP($C532,customers!$A$2:$A$1001,customers!$I$2:$I$1001,,0)</f>
        <v>No</v>
      </c>
    </row>
    <row r="533" spans="1:16" x14ac:dyDescent="0.3">
      <c r="A533" s="2" t="s">
        <v>3493</v>
      </c>
      <c r="B533" s="4">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3">
        <f>INDEX(products!$A$1:$G$49,MATCH(orders!$D533,products!$A$1:$A$49,0),MATCH(orders!L$1,products!$A$1:$G$1,0))</f>
        <v>8.9499999999999993</v>
      </c>
      <c r="M533" s="3">
        <f t="shared" si="16"/>
        <v>44.75</v>
      </c>
      <c r="N533" t="str" cm="1">
        <f t="array" ref="N533">_xlfn.IFS(I533="Rob","Robusta",I533="Exc","Excelsa",I533="Ara","Arabica",I533="Lib","Liberica")</f>
        <v>Robusta</v>
      </c>
      <c r="O533" t="str">
        <f t="shared" si="17"/>
        <v>Dark</v>
      </c>
      <c r="P533" s="2" t="str">
        <f>_xlfn.XLOOKUP($C533,customers!$A$2:$A$1001,customers!$I$2:$I$1001,,0)</f>
        <v>No</v>
      </c>
    </row>
    <row r="534" spans="1:16" x14ac:dyDescent="0.3">
      <c r="A534" s="2" t="s">
        <v>3499</v>
      </c>
      <c r="B534" s="4">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3">
        <f>INDEX(products!$A$1:$G$49,MATCH(orders!$D534,products!$A$1:$A$49,0),MATCH(orders!L$1,products!$A$1:$G$1,0))</f>
        <v>8.25</v>
      </c>
      <c r="M534" s="3">
        <f t="shared" si="16"/>
        <v>16.5</v>
      </c>
      <c r="N534" t="str" cm="1">
        <f t="array" ref="N534">_xlfn.IFS(I534="Rob","Robusta",I534="Exc","Excelsa",I534="Ara","Arabica",I534="Lib","Liberica")</f>
        <v>Excelsa</v>
      </c>
      <c r="O534" t="str">
        <f t="shared" si="17"/>
        <v>Medium</v>
      </c>
      <c r="P534" s="2" t="str">
        <f>_xlfn.XLOOKUP($C534,customers!$A$2:$A$1001,customers!$I$2:$I$1001,,0)</f>
        <v>Yes</v>
      </c>
    </row>
    <row r="535" spans="1:16" x14ac:dyDescent="0.3">
      <c r="A535" s="2" t="s">
        <v>3505</v>
      </c>
      <c r="B535" s="4">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3">
        <f>INDEX(products!$A$1:$G$49,MATCH(orders!$D535,products!$A$1:$A$49,0),MATCH(orders!L$1,products!$A$1:$G$1,0))</f>
        <v>5.3699999999999992</v>
      </c>
      <c r="M535" s="3">
        <f t="shared" si="16"/>
        <v>21.479999999999997</v>
      </c>
      <c r="N535" t="str" cm="1">
        <f t="array" ref="N535">_xlfn.IFS(I535="Rob","Robusta",I535="Exc","Excelsa",I535="Ara","Arabica",I535="Lib","Liberica")</f>
        <v>Robusta</v>
      </c>
      <c r="O535" t="str">
        <f t="shared" si="17"/>
        <v>Dark</v>
      </c>
      <c r="P535" s="2" t="str">
        <f>_xlfn.XLOOKUP($C535,customers!$A$2:$A$1001,customers!$I$2:$I$1001,,0)</f>
        <v>No</v>
      </c>
    </row>
    <row r="536" spans="1:16" x14ac:dyDescent="0.3">
      <c r="A536" s="2" t="s">
        <v>3510</v>
      </c>
      <c r="B536" s="4">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3">
        <f>INDEX(products!$A$1:$G$49,MATCH(orders!$D536,products!$A$1:$A$49,0),MATCH(orders!L$1,products!$A$1:$G$1,0))</f>
        <v>22.884999999999998</v>
      </c>
      <c r="M536" s="3">
        <f t="shared" si="16"/>
        <v>45.769999999999996</v>
      </c>
      <c r="N536" t="str" cm="1">
        <f t="array" ref="N536">_xlfn.IFS(I536="Rob","Robusta",I536="Exc","Excelsa",I536="Ara","Arabica",I536="Lib","Liberica")</f>
        <v>Robusta</v>
      </c>
      <c r="O536" t="str">
        <f t="shared" si="17"/>
        <v>Medium</v>
      </c>
      <c r="P536" s="2" t="str">
        <f>_xlfn.XLOOKUP($C536,customers!$A$2:$A$1001,customers!$I$2:$I$1001,,0)</f>
        <v>Yes</v>
      </c>
    </row>
    <row r="537" spans="1:16" x14ac:dyDescent="0.3">
      <c r="A537" s="2" t="s">
        <v>3516</v>
      </c>
      <c r="B537" s="4">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3">
        <f>INDEX(products!$A$1:$G$49,MATCH(orders!$D537,products!$A$1:$A$49,0),MATCH(orders!L$1,products!$A$1:$G$1,0))</f>
        <v>4.7549999999999999</v>
      </c>
      <c r="M537" s="3">
        <f t="shared" si="16"/>
        <v>9.51</v>
      </c>
      <c r="N537" t="str" cm="1">
        <f t="array" ref="N537">_xlfn.IFS(I537="Rob","Robusta",I537="Exc","Excelsa",I537="Ara","Arabica",I537="Lib","Liberica")</f>
        <v>Liberica</v>
      </c>
      <c r="O537" t="str">
        <f t="shared" si="17"/>
        <v>Light</v>
      </c>
      <c r="P537" s="2" t="str">
        <f>_xlfn.XLOOKUP($C537,customers!$A$2:$A$1001,customers!$I$2:$I$1001,,0)</f>
        <v>No</v>
      </c>
    </row>
    <row r="538" spans="1:16" x14ac:dyDescent="0.3">
      <c r="A538" s="2" t="s">
        <v>3521</v>
      </c>
      <c r="B538" s="4">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3">
        <f>INDEX(products!$A$1:$G$49,MATCH(orders!$D538,products!$A$1:$A$49,0),MATCH(orders!L$1,products!$A$1:$G$1,0))</f>
        <v>2.6849999999999996</v>
      </c>
      <c r="M538" s="3">
        <f t="shared" si="16"/>
        <v>8.0549999999999997</v>
      </c>
      <c r="N538" t="str" cm="1">
        <f t="array" ref="N538">_xlfn.IFS(I538="Rob","Robusta",I538="Exc","Excelsa",I538="Ara","Arabica",I538="Lib","Liberica")</f>
        <v>Robusta</v>
      </c>
      <c r="O538" t="str">
        <f t="shared" si="17"/>
        <v>Dark</v>
      </c>
      <c r="P538" s="2" t="str">
        <f>_xlfn.XLOOKUP($C538,customers!$A$2:$A$1001,customers!$I$2:$I$1001,,0)</f>
        <v>Yes</v>
      </c>
    </row>
    <row r="539" spans="1:16" x14ac:dyDescent="0.3">
      <c r="A539" s="2" t="s">
        <v>3527</v>
      </c>
      <c r="B539" s="4">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3">
        <f>INDEX(products!$A$1:$G$49,MATCH(orders!$D539,products!$A$1:$A$49,0),MATCH(orders!L$1,products!$A$1:$G$1,0))</f>
        <v>27.945</v>
      </c>
      <c r="M539" s="3">
        <f t="shared" si="16"/>
        <v>111.78</v>
      </c>
      <c r="N539" t="str" cm="1">
        <f t="array" ref="N539">_xlfn.IFS(I539="Rob","Robusta",I539="Exc","Excelsa",I539="Ara","Arabica",I539="Lib","Liberica")</f>
        <v>Excelsa</v>
      </c>
      <c r="O539" t="str">
        <f t="shared" si="17"/>
        <v>Dark</v>
      </c>
      <c r="P539" s="2" t="str">
        <f>_xlfn.XLOOKUP($C539,customers!$A$2:$A$1001,customers!$I$2:$I$1001,,0)</f>
        <v>Yes</v>
      </c>
    </row>
    <row r="540" spans="1:16" x14ac:dyDescent="0.3">
      <c r="A540" s="2" t="s">
        <v>3532</v>
      </c>
      <c r="B540" s="4">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3">
        <f>INDEX(products!$A$1:$G$49,MATCH(orders!$D540,products!$A$1:$A$49,0),MATCH(orders!L$1,products!$A$1:$G$1,0))</f>
        <v>2.6849999999999996</v>
      </c>
      <c r="M540" s="3">
        <f t="shared" si="16"/>
        <v>10.739999999999998</v>
      </c>
      <c r="N540" t="str" cm="1">
        <f t="array" ref="N540">_xlfn.IFS(I540="Rob","Robusta",I540="Exc","Excelsa",I540="Ara","Arabica",I540="Lib","Liberica")</f>
        <v>Robusta</v>
      </c>
      <c r="O540" t="str">
        <f t="shared" si="17"/>
        <v>Dark</v>
      </c>
      <c r="P540" s="2" t="str">
        <f>_xlfn.XLOOKUP($C540,customers!$A$2:$A$1001,customers!$I$2:$I$1001,,0)</f>
        <v>Yes</v>
      </c>
    </row>
    <row r="541" spans="1:16" x14ac:dyDescent="0.3">
      <c r="A541" s="2" t="s">
        <v>3537</v>
      </c>
      <c r="B541" s="4">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3">
        <f>INDEX(products!$A$1:$G$49,MATCH(orders!$D541,products!$A$1:$A$49,0),MATCH(orders!L$1,products!$A$1:$G$1,0))</f>
        <v>5.3699999999999992</v>
      </c>
      <c r="M541" s="3">
        <f t="shared" si="16"/>
        <v>26.849999999999994</v>
      </c>
      <c r="N541" t="str" cm="1">
        <f t="array" ref="N541">_xlfn.IFS(I541="Rob","Robusta",I541="Exc","Excelsa",I541="Ara","Arabica",I541="Lib","Liberica")</f>
        <v>Robusta</v>
      </c>
      <c r="O541" t="str">
        <f t="shared" si="17"/>
        <v>Dark</v>
      </c>
      <c r="P541" s="2" t="str">
        <f>_xlfn.XLOOKUP($C541,customers!$A$2:$A$1001,customers!$I$2:$I$1001,,0)</f>
        <v>No</v>
      </c>
    </row>
    <row r="542" spans="1:16" x14ac:dyDescent="0.3">
      <c r="A542" s="2" t="s">
        <v>3542</v>
      </c>
      <c r="B542" s="4">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3">
        <f>INDEX(products!$A$1:$G$49,MATCH(orders!$D542,products!$A$1:$A$49,0),MATCH(orders!L$1,products!$A$1:$G$1,0))</f>
        <v>15.85</v>
      </c>
      <c r="M542" s="3">
        <f t="shared" si="16"/>
        <v>63.4</v>
      </c>
      <c r="N542" t="str" cm="1">
        <f t="array" ref="N542">_xlfn.IFS(I542="Rob","Robusta",I542="Exc","Excelsa",I542="Ara","Arabica",I542="Lib","Liberica")</f>
        <v>Liberica</v>
      </c>
      <c r="O542" t="str">
        <f t="shared" si="17"/>
        <v>Light</v>
      </c>
      <c r="P542" s="2" t="str">
        <f>_xlfn.XLOOKUP($C542,customers!$A$2:$A$1001,customers!$I$2:$I$1001,,0)</f>
        <v>Yes</v>
      </c>
    </row>
    <row r="543" spans="1:16" x14ac:dyDescent="0.3">
      <c r="A543" s="2" t="s">
        <v>3548</v>
      </c>
      <c r="B543" s="4">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3">
        <f>INDEX(products!$A$1:$G$49,MATCH(orders!$D543,products!$A$1:$A$49,0),MATCH(orders!L$1,products!$A$1:$G$1,0))</f>
        <v>22.884999999999998</v>
      </c>
      <c r="M543" s="3">
        <f t="shared" si="16"/>
        <v>22.884999999999998</v>
      </c>
      <c r="N543" t="str" cm="1">
        <f t="array" ref="N543">_xlfn.IFS(I543="Rob","Robusta",I543="Exc","Excelsa",I543="Ara","Arabica",I543="Lib","Liberica")</f>
        <v>Arabica</v>
      </c>
      <c r="O543" t="str">
        <f t="shared" si="17"/>
        <v>Dark</v>
      </c>
      <c r="P543" s="2" t="str">
        <f>_xlfn.XLOOKUP($C543,customers!$A$2:$A$1001,customers!$I$2:$I$1001,,0)</f>
        <v>Yes</v>
      </c>
    </row>
    <row r="544" spans="1:16" x14ac:dyDescent="0.3">
      <c r="A544" s="2" t="s">
        <v>3553</v>
      </c>
      <c r="B544" s="4">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3">
        <f>INDEX(products!$A$1:$G$49,MATCH(orders!$D544,products!$A$1:$A$49,0),MATCH(orders!L$1,products!$A$1:$G$1,0))</f>
        <v>25.874999999999996</v>
      </c>
      <c r="M544" s="3">
        <f t="shared" si="16"/>
        <v>103.49999999999999</v>
      </c>
      <c r="N544" t="str" cm="1">
        <f t="array" ref="N544">_xlfn.IFS(I544="Rob","Robusta",I544="Exc","Excelsa",I544="Ara","Arabica",I544="Lib","Liberica")</f>
        <v>Arabica</v>
      </c>
      <c r="O544" t="str">
        <f t="shared" si="17"/>
        <v>Medium</v>
      </c>
      <c r="P544" s="2" t="str">
        <f>_xlfn.XLOOKUP($C544,customers!$A$2:$A$1001,customers!$I$2:$I$1001,,0)</f>
        <v>No</v>
      </c>
    </row>
    <row r="545" spans="1:16" x14ac:dyDescent="0.3">
      <c r="A545" s="2" t="s">
        <v>3559</v>
      </c>
      <c r="B545" s="4">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3">
        <f>INDEX(products!$A$1:$G$49,MATCH(orders!$D545,products!$A$1:$A$49,0),MATCH(orders!L$1,products!$A$1:$G$1,0))</f>
        <v>27.484999999999996</v>
      </c>
      <c r="M545" s="3">
        <f t="shared" si="16"/>
        <v>54.969999999999992</v>
      </c>
      <c r="N545" t="str" cm="1">
        <f t="array" ref="N545">_xlfn.IFS(I545="Rob","Robusta",I545="Exc","Excelsa",I545="Ara","Arabica",I545="Lib","Liberica")</f>
        <v>Robusta</v>
      </c>
      <c r="O545" t="str">
        <f t="shared" si="17"/>
        <v>Light</v>
      </c>
      <c r="P545" s="2" t="str">
        <f>_xlfn.XLOOKUP($C545,customers!$A$2:$A$1001,customers!$I$2:$I$1001,,0)</f>
        <v>No</v>
      </c>
    </row>
    <row r="546" spans="1:16" x14ac:dyDescent="0.3">
      <c r="A546" s="2" t="s">
        <v>3565</v>
      </c>
      <c r="B546" s="4">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3">
        <f>INDEX(products!$A$1:$G$49,MATCH(orders!$D546,products!$A$1:$A$49,0),MATCH(orders!L$1,products!$A$1:$G$1,0))</f>
        <v>7.77</v>
      </c>
      <c r="M546" s="3">
        <f t="shared" si="16"/>
        <v>15.54</v>
      </c>
      <c r="N546" t="str" cm="1">
        <f t="array" ref="N546">_xlfn.IFS(I546="Rob","Robusta",I546="Exc","Excelsa",I546="Ara","Arabica",I546="Lib","Liberica")</f>
        <v>Arabica</v>
      </c>
      <c r="O546" t="str">
        <f t="shared" si="17"/>
        <v>Light</v>
      </c>
      <c r="P546" s="2" t="str">
        <f>_xlfn.XLOOKUP($C546,customers!$A$2:$A$1001,customers!$I$2:$I$1001,,0)</f>
        <v>No</v>
      </c>
    </row>
    <row r="547" spans="1:16" x14ac:dyDescent="0.3">
      <c r="A547" s="2" t="s">
        <v>3571</v>
      </c>
      <c r="B547" s="4">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3">
        <f>INDEX(products!$A$1:$G$49,MATCH(orders!$D547,products!$A$1:$A$49,0),MATCH(orders!L$1,products!$A$1:$G$1,0))</f>
        <v>3.8849999999999998</v>
      </c>
      <c r="M547" s="3">
        <f t="shared" si="16"/>
        <v>15.54</v>
      </c>
      <c r="N547" t="str" cm="1">
        <f t="array" ref="N547">_xlfn.IFS(I547="Rob","Robusta",I547="Exc","Excelsa",I547="Ara","Arabica",I547="Lib","Liberica")</f>
        <v>Liberica</v>
      </c>
      <c r="O547" t="str">
        <f t="shared" si="17"/>
        <v>Dark</v>
      </c>
      <c r="P547" s="2" t="str">
        <f>_xlfn.XLOOKUP($C547,customers!$A$2:$A$1001,customers!$I$2:$I$1001,,0)</f>
        <v>No</v>
      </c>
    </row>
    <row r="548" spans="1:16" x14ac:dyDescent="0.3">
      <c r="A548" s="2" t="s">
        <v>3577</v>
      </c>
      <c r="B548" s="4">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3">
        <f>INDEX(products!$A$1:$G$49,MATCH(orders!$D548,products!$A$1:$A$49,0),MATCH(orders!L$1,products!$A$1:$G$1,0))</f>
        <v>27.945</v>
      </c>
      <c r="M548" s="3">
        <f t="shared" si="16"/>
        <v>83.835000000000008</v>
      </c>
      <c r="N548" t="str" cm="1">
        <f t="array" ref="N548">_xlfn.IFS(I548="Rob","Robusta",I548="Exc","Excelsa",I548="Ara","Arabica",I548="Lib","Liberica")</f>
        <v>Excelsa</v>
      </c>
      <c r="O548" t="str">
        <f t="shared" si="17"/>
        <v>Dark</v>
      </c>
      <c r="P548" s="2" t="str">
        <f>_xlfn.XLOOKUP($C548,customers!$A$2:$A$1001,customers!$I$2:$I$1001,,0)</f>
        <v>No</v>
      </c>
    </row>
    <row r="549" spans="1:16" x14ac:dyDescent="0.3">
      <c r="A549" s="2" t="s">
        <v>3582</v>
      </c>
      <c r="B549" s="4">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3">
        <f>INDEX(products!$A$1:$G$49,MATCH(orders!$D549,products!$A$1:$A$49,0),MATCH(orders!L$1,products!$A$1:$G$1,0))</f>
        <v>3.5849999999999995</v>
      </c>
      <c r="M549" s="3">
        <f t="shared" si="16"/>
        <v>10.754999999999999</v>
      </c>
      <c r="N549" t="str" cm="1">
        <f t="array" ref="N549">_xlfn.IFS(I549="Rob","Robusta",I549="Exc","Excelsa",I549="Ara","Arabica",I549="Lib","Liberica")</f>
        <v>Robusta</v>
      </c>
      <c r="O549" t="str">
        <f t="shared" si="17"/>
        <v>Light</v>
      </c>
      <c r="P549" s="2" t="str">
        <f>_xlfn.XLOOKUP($C549,customers!$A$2:$A$1001,customers!$I$2:$I$1001,,0)</f>
        <v>Yes</v>
      </c>
    </row>
    <row r="550" spans="1:16" x14ac:dyDescent="0.3">
      <c r="A550" s="2" t="s">
        <v>3587</v>
      </c>
      <c r="B550" s="4">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3">
        <f>INDEX(products!$A$1:$G$49,MATCH(orders!$D550,products!$A$1:$A$49,0),MATCH(orders!L$1,products!$A$1:$G$1,0))</f>
        <v>4.4550000000000001</v>
      </c>
      <c r="M550" s="3">
        <f t="shared" si="16"/>
        <v>13.365</v>
      </c>
      <c r="N550" t="str" cm="1">
        <f t="array" ref="N550">_xlfn.IFS(I550="Rob","Robusta",I550="Exc","Excelsa",I550="Ara","Arabica",I550="Lib","Liberica")</f>
        <v>Excelsa</v>
      </c>
      <c r="O550" t="str">
        <f t="shared" si="17"/>
        <v>Light</v>
      </c>
      <c r="P550" s="2" t="str">
        <f>_xlfn.XLOOKUP($C550,customers!$A$2:$A$1001,customers!$I$2:$I$1001,,0)</f>
        <v>Yes</v>
      </c>
    </row>
    <row r="551" spans="1:16" x14ac:dyDescent="0.3">
      <c r="A551" s="2" t="s">
        <v>3593</v>
      </c>
      <c r="B551" s="4">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3">
        <f>INDEX(products!$A$1:$G$49,MATCH(orders!$D551,products!$A$1:$A$49,0),MATCH(orders!L$1,products!$A$1:$G$1,0))</f>
        <v>4.4550000000000001</v>
      </c>
      <c r="M551" s="3">
        <f t="shared" si="16"/>
        <v>17.82</v>
      </c>
      <c r="N551" t="str" cm="1">
        <f t="array" ref="N551">_xlfn.IFS(I551="Rob","Robusta",I551="Exc","Excelsa",I551="Ara","Arabica",I551="Lib","Liberica")</f>
        <v>Excelsa</v>
      </c>
      <c r="O551" t="str">
        <f t="shared" si="17"/>
        <v>Light</v>
      </c>
      <c r="P551" s="2" t="str">
        <f>_xlfn.XLOOKUP($C551,customers!$A$2:$A$1001,customers!$I$2:$I$1001,,0)</f>
        <v>Yes</v>
      </c>
    </row>
    <row r="552" spans="1:16" x14ac:dyDescent="0.3">
      <c r="A552" s="2" t="s">
        <v>3599</v>
      </c>
      <c r="B552" s="4">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3">
        <f>INDEX(products!$A$1:$G$49,MATCH(orders!$D552,products!$A$1:$A$49,0),MATCH(orders!L$1,products!$A$1:$G$1,0))</f>
        <v>3.8849999999999998</v>
      </c>
      <c r="M552" s="3">
        <f t="shared" si="16"/>
        <v>23.31</v>
      </c>
      <c r="N552" t="str" cm="1">
        <f t="array" ref="N552">_xlfn.IFS(I552="Rob","Robusta",I552="Exc","Excelsa",I552="Ara","Arabica",I552="Lib","Liberica")</f>
        <v>Liberica</v>
      </c>
      <c r="O552" t="str">
        <f t="shared" si="17"/>
        <v>Dark</v>
      </c>
      <c r="P552" s="2" t="str">
        <f>_xlfn.XLOOKUP($C552,customers!$A$2:$A$1001,customers!$I$2:$I$1001,,0)</f>
        <v>Yes</v>
      </c>
    </row>
    <row r="553" spans="1:16" x14ac:dyDescent="0.3">
      <c r="A553" s="2" t="s">
        <v>3605</v>
      </c>
      <c r="B553" s="4">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3">
        <f>INDEX(products!$A$1:$G$49,MATCH(orders!$D553,products!$A$1:$A$49,0),MATCH(orders!L$1,products!$A$1:$G$1,0))</f>
        <v>3.645</v>
      </c>
      <c r="M553" s="3">
        <f t="shared" si="16"/>
        <v>7.29</v>
      </c>
      <c r="N553" t="str" cm="1">
        <f t="array" ref="N553">_xlfn.IFS(I553="Rob","Robusta",I553="Exc","Excelsa",I553="Ara","Arabica",I553="Lib","Liberica")</f>
        <v>Excelsa</v>
      </c>
      <c r="O553" t="str">
        <f t="shared" si="17"/>
        <v>Dark</v>
      </c>
      <c r="P553" s="2" t="str">
        <f>_xlfn.XLOOKUP($C553,customers!$A$2:$A$1001,customers!$I$2:$I$1001,,0)</f>
        <v>No</v>
      </c>
    </row>
    <row r="554" spans="1:16" x14ac:dyDescent="0.3">
      <c r="A554" s="2" t="s">
        <v>3611</v>
      </c>
      <c r="B554" s="4">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3">
        <f>INDEX(products!$A$1:$G$49,MATCH(orders!$D554,products!$A$1:$A$49,0),MATCH(orders!L$1,products!$A$1:$G$1,0))</f>
        <v>4.4550000000000001</v>
      </c>
      <c r="M554" s="3">
        <f t="shared" si="16"/>
        <v>17.82</v>
      </c>
      <c r="N554" t="str" cm="1">
        <f t="array" ref="N554">_xlfn.IFS(I554="Rob","Robusta",I554="Exc","Excelsa",I554="Ara","Arabica",I554="Lib","Liberica")</f>
        <v>Excelsa</v>
      </c>
      <c r="O554" t="str">
        <f t="shared" si="17"/>
        <v>Light</v>
      </c>
      <c r="P554" s="2" t="str">
        <f>_xlfn.XLOOKUP($C554,customers!$A$2:$A$1001,customers!$I$2:$I$1001,,0)</f>
        <v>Yes</v>
      </c>
    </row>
    <row r="555" spans="1:16" x14ac:dyDescent="0.3">
      <c r="A555" s="2" t="s">
        <v>3617</v>
      </c>
      <c r="B555" s="4">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3">
        <f>INDEX(products!$A$1:$G$49,MATCH(orders!$D555,products!$A$1:$A$49,0),MATCH(orders!L$1,products!$A$1:$G$1,0))</f>
        <v>13.75</v>
      </c>
      <c r="M555" s="3">
        <f t="shared" si="16"/>
        <v>68.75</v>
      </c>
      <c r="N555" t="str" cm="1">
        <f t="array" ref="N555">_xlfn.IFS(I555="Rob","Robusta",I555="Exc","Excelsa",I555="Ara","Arabica",I555="Lib","Liberica")</f>
        <v>Excelsa</v>
      </c>
      <c r="O555" t="str">
        <f t="shared" si="17"/>
        <v>Medium</v>
      </c>
      <c r="P555" s="2" t="str">
        <f>_xlfn.XLOOKUP($C555,customers!$A$2:$A$1001,customers!$I$2:$I$1001,,0)</f>
        <v>No</v>
      </c>
    </row>
    <row r="556" spans="1:16" x14ac:dyDescent="0.3">
      <c r="A556" s="2" t="s">
        <v>3622</v>
      </c>
      <c r="B556" s="4">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3">
        <f>INDEX(products!$A$1:$G$49,MATCH(orders!$D556,products!$A$1:$A$49,0),MATCH(orders!L$1,products!$A$1:$G$1,0))</f>
        <v>27.484999999999996</v>
      </c>
      <c r="M556" s="3">
        <f t="shared" si="16"/>
        <v>54.969999999999992</v>
      </c>
      <c r="N556" t="str" cm="1">
        <f t="array" ref="N556">_xlfn.IFS(I556="Rob","Robusta",I556="Exc","Excelsa",I556="Ara","Arabica",I556="Lib","Liberica")</f>
        <v>Robusta</v>
      </c>
      <c r="O556" t="str">
        <f t="shared" si="17"/>
        <v>Light</v>
      </c>
      <c r="P556" s="2" t="str">
        <f>_xlfn.XLOOKUP($C556,customers!$A$2:$A$1001,customers!$I$2:$I$1001,,0)</f>
        <v>Yes</v>
      </c>
    </row>
    <row r="557" spans="1:16" x14ac:dyDescent="0.3">
      <c r="A557" s="2" t="s">
        <v>3627</v>
      </c>
      <c r="B557" s="4">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3">
        <f>INDEX(products!$A$1:$G$49,MATCH(orders!$D557,products!$A$1:$A$49,0),MATCH(orders!L$1,products!$A$1:$G$1,0))</f>
        <v>13.75</v>
      </c>
      <c r="M557" s="3">
        <f t="shared" si="16"/>
        <v>82.5</v>
      </c>
      <c r="N557" t="str" cm="1">
        <f t="array" ref="N557">_xlfn.IFS(I557="Rob","Robusta",I557="Exc","Excelsa",I557="Ara","Arabica",I557="Lib","Liberica")</f>
        <v>Excelsa</v>
      </c>
      <c r="O557" t="str">
        <f t="shared" si="17"/>
        <v>Medium</v>
      </c>
      <c r="P557" s="2" t="str">
        <f>_xlfn.XLOOKUP($C557,customers!$A$2:$A$1001,customers!$I$2:$I$1001,,0)</f>
        <v>No</v>
      </c>
    </row>
    <row r="558" spans="1:16" x14ac:dyDescent="0.3">
      <c r="A558" s="2" t="s">
        <v>3633</v>
      </c>
      <c r="B558" s="4">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3">
        <f>INDEX(products!$A$1:$G$49,MATCH(orders!$D558,products!$A$1:$A$49,0),MATCH(orders!L$1,products!$A$1:$G$1,0))</f>
        <v>4.3650000000000002</v>
      </c>
      <c r="M558" s="3">
        <f t="shared" si="16"/>
        <v>8.73</v>
      </c>
      <c r="N558" t="str" cm="1">
        <f t="array" ref="N558">_xlfn.IFS(I558="Rob","Robusta",I558="Exc","Excelsa",I558="Ara","Arabica",I558="Lib","Liberica")</f>
        <v>Liberica</v>
      </c>
      <c r="O558" t="str">
        <f t="shared" si="17"/>
        <v>Medium</v>
      </c>
      <c r="P558" s="2" t="str">
        <f>_xlfn.XLOOKUP($C558,customers!$A$2:$A$1001,customers!$I$2:$I$1001,,0)</f>
        <v>Yes</v>
      </c>
    </row>
    <row r="559" spans="1:16" x14ac:dyDescent="0.3">
      <c r="A559" s="2" t="s">
        <v>3638</v>
      </c>
      <c r="B559" s="4">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3">
        <f>INDEX(products!$A$1:$G$49,MATCH(orders!$D559,products!$A$1:$A$49,0),MATCH(orders!L$1,products!$A$1:$G$1,0))</f>
        <v>14.85</v>
      </c>
      <c r="M559" s="3">
        <f t="shared" si="16"/>
        <v>59.4</v>
      </c>
      <c r="N559" t="str" cm="1">
        <f t="array" ref="N559">_xlfn.IFS(I559="Rob","Robusta",I559="Exc","Excelsa",I559="Ara","Arabica",I559="Lib","Liberica")</f>
        <v>Excelsa</v>
      </c>
      <c r="O559" t="str">
        <f t="shared" si="17"/>
        <v>Light</v>
      </c>
      <c r="P559" s="2" t="str">
        <f>_xlfn.XLOOKUP($C559,customers!$A$2:$A$1001,customers!$I$2:$I$1001,,0)</f>
        <v>Yes</v>
      </c>
    </row>
    <row r="560" spans="1:16" x14ac:dyDescent="0.3">
      <c r="A560" s="2" t="s">
        <v>3643</v>
      </c>
      <c r="B560" s="4">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3">
        <f>INDEX(products!$A$1:$G$49,MATCH(orders!$D560,products!$A$1:$A$49,0),MATCH(orders!L$1,products!$A$1:$G$1,0))</f>
        <v>3.8849999999999998</v>
      </c>
      <c r="M560" s="3">
        <f t="shared" si="16"/>
        <v>15.54</v>
      </c>
      <c r="N560" t="str" cm="1">
        <f t="array" ref="N560">_xlfn.IFS(I560="Rob","Robusta",I560="Exc","Excelsa",I560="Ara","Arabica",I560="Lib","Liberica")</f>
        <v>Liberica</v>
      </c>
      <c r="O560" t="str">
        <f t="shared" si="17"/>
        <v>Dark</v>
      </c>
      <c r="P560" s="2" t="str">
        <f>_xlfn.XLOOKUP($C560,customers!$A$2:$A$1001,customers!$I$2:$I$1001,,0)</f>
        <v>Yes</v>
      </c>
    </row>
    <row r="561" spans="1:16" x14ac:dyDescent="0.3">
      <c r="A561" s="2" t="s">
        <v>3648</v>
      </c>
      <c r="B561" s="4">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3">
        <f>INDEX(products!$A$1:$G$49,MATCH(orders!$D561,products!$A$1:$A$49,0),MATCH(orders!L$1,products!$A$1:$G$1,0))</f>
        <v>12.95</v>
      </c>
      <c r="M561" s="3">
        <f t="shared" si="16"/>
        <v>38.849999999999994</v>
      </c>
      <c r="N561" t="str" cm="1">
        <f t="array" ref="N561">_xlfn.IFS(I561="Rob","Robusta",I561="Exc","Excelsa",I561="Ara","Arabica",I561="Lib","Liberica")</f>
        <v>Arabica</v>
      </c>
      <c r="O561" t="str">
        <f t="shared" si="17"/>
        <v>Light</v>
      </c>
      <c r="P561" s="2" t="str">
        <f>_xlfn.XLOOKUP($C561,customers!$A$2:$A$1001,customers!$I$2:$I$1001,,0)</f>
        <v>Yes</v>
      </c>
    </row>
    <row r="562" spans="1:16" x14ac:dyDescent="0.3">
      <c r="A562" s="2" t="s">
        <v>3654</v>
      </c>
      <c r="B562" s="4">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3">
        <f>INDEX(products!$A$1:$G$49,MATCH(orders!$D562,products!$A$1:$A$49,0),MATCH(orders!L$1,products!$A$1:$G$1,0))</f>
        <v>31.624999999999996</v>
      </c>
      <c r="M562" s="3">
        <f t="shared" si="16"/>
        <v>189.74999999999997</v>
      </c>
      <c r="N562" t="str" cm="1">
        <f t="array" ref="N562">_xlfn.IFS(I562="Rob","Robusta",I562="Exc","Excelsa",I562="Ara","Arabica",I562="Lib","Liberica")</f>
        <v>Excelsa</v>
      </c>
      <c r="O562" t="str">
        <f t="shared" si="17"/>
        <v>Medium</v>
      </c>
      <c r="P562" s="2" t="str">
        <f>_xlfn.XLOOKUP($C562,customers!$A$2:$A$1001,customers!$I$2:$I$1001,,0)</f>
        <v>Yes</v>
      </c>
    </row>
    <row r="563" spans="1:16" x14ac:dyDescent="0.3">
      <c r="A563" s="2" t="s">
        <v>3659</v>
      </c>
      <c r="B563" s="4">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3">
        <f>INDEX(products!$A$1:$G$49,MATCH(orders!$D563,products!$A$1:$A$49,0),MATCH(orders!L$1,products!$A$1:$G$1,0))</f>
        <v>2.9849999999999999</v>
      </c>
      <c r="M563" s="3">
        <f t="shared" si="16"/>
        <v>17.91</v>
      </c>
      <c r="N563" t="str" cm="1">
        <f t="array" ref="N563">_xlfn.IFS(I563="Rob","Robusta",I563="Exc","Excelsa",I563="Ara","Arabica",I563="Lib","Liberica")</f>
        <v>Arabica</v>
      </c>
      <c r="O563" t="str">
        <f t="shared" si="17"/>
        <v>Dark</v>
      </c>
      <c r="P563" s="2" t="str">
        <f>_xlfn.XLOOKUP($C563,customers!$A$2:$A$1001,customers!$I$2:$I$1001,,0)</f>
        <v>Yes</v>
      </c>
    </row>
    <row r="564" spans="1:16" x14ac:dyDescent="0.3">
      <c r="A564" s="2" t="s">
        <v>3665</v>
      </c>
      <c r="B564" s="4">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3">
        <f>INDEX(products!$A$1:$G$49,MATCH(orders!$D564,products!$A$1:$A$49,0),MATCH(orders!L$1,products!$A$1:$G$1,0))</f>
        <v>4.7549999999999999</v>
      </c>
      <c r="M564" s="3">
        <f t="shared" si="16"/>
        <v>28.53</v>
      </c>
      <c r="N564" t="str" cm="1">
        <f t="array" ref="N564">_xlfn.IFS(I564="Rob","Robusta",I564="Exc","Excelsa",I564="Ara","Arabica",I564="Lib","Liberica")</f>
        <v>Liberica</v>
      </c>
      <c r="O564" t="str">
        <f t="shared" si="17"/>
        <v>Light</v>
      </c>
      <c r="P564" s="2" t="str">
        <f>_xlfn.XLOOKUP($C564,customers!$A$2:$A$1001,customers!$I$2:$I$1001,,0)</f>
        <v>No</v>
      </c>
    </row>
    <row r="565" spans="1:16" x14ac:dyDescent="0.3">
      <c r="A565" s="2" t="s">
        <v>3671</v>
      </c>
      <c r="B565" s="4">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3">
        <f>INDEX(products!$A$1:$G$49,MATCH(orders!$D565,products!$A$1:$A$49,0),MATCH(orders!L$1,products!$A$1:$G$1,0))</f>
        <v>13.75</v>
      </c>
      <c r="M565" s="3">
        <f t="shared" si="16"/>
        <v>82.5</v>
      </c>
      <c r="N565" t="str" cm="1">
        <f t="array" ref="N565">_xlfn.IFS(I565="Rob","Robusta",I565="Exc","Excelsa",I565="Ara","Arabica",I565="Lib","Liberica")</f>
        <v>Excelsa</v>
      </c>
      <c r="O565" t="str">
        <f t="shared" si="17"/>
        <v>Medium</v>
      </c>
      <c r="P565" s="2" t="str">
        <f>_xlfn.XLOOKUP($C565,customers!$A$2:$A$1001,customers!$I$2:$I$1001,,0)</f>
        <v>No</v>
      </c>
    </row>
    <row r="566" spans="1:16" x14ac:dyDescent="0.3">
      <c r="A566" s="2" t="s">
        <v>3677</v>
      </c>
      <c r="B566" s="4">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3">
        <f>INDEX(products!$A$1:$G$49,MATCH(orders!$D566,products!$A$1:$A$49,0),MATCH(orders!L$1,products!$A$1:$G$1,0))</f>
        <v>7.169999999999999</v>
      </c>
      <c r="M566" s="3">
        <f t="shared" si="16"/>
        <v>14.339999999999998</v>
      </c>
      <c r="N566" t="str" cm="1">
        <f t="array" ref="N566">_xlfn.IFS(I566="Rob","Robusta",I566="Exc","Excelsa",I566="Ara","Arabica",I566="Lib","Liberica")</f>
        <v>Robusta</v>
      </c>
      <c r="O566" t="str">
        <f t="shared" si="17"/>
        <v>Light</v>
      </c>
      <c r="P566" s="2" t="str">
        <f>_xlfn.XLOOKUP($C566,customers!$A$2:$A$1001,customers!$I$2:$I$1001,,0)</f>
        <v>No</v>
      </c>
    </row>
    <row r="567" spans="1:16" x14ac:dyDescent="0.3">
      <c r="A567" s="2" t="s">
        <v>3683</v>
      </c>
      <c r="B567" s="4">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3">
        <f>INDEX(products!$A$1:$G$49,MATCH(orders!$D567,products!$A$1:$A$49,0),MATCH(orders!L$1,products!$A$1:$G$1,0))</f>
        <v>20.584999999999997</v>
      </c>
      <c r="M567" s="3">
        <f t="shared" si="16"/>
        <v>82.339999999999989</v>
      </c>
      <c r="N567" t="str" cm="1">
        <f t="array" ref="N567">_xlfn.IFS(I567="Rob","Robusta",I567="Exc","Excelsa",I567="Ara","Arabica",I567="Lib","Liberica")</f>
        <v>Robusta</v>
      </c>
      <c r="O567" t="str">
        <f t="shared" si="17"/>
        <v>Dark</v>
      </c>
      <c r="P567" s="2" t="str">
        <f>_xlfn.XLOOKUP($C567,customers!$A$2:$A$1001,customers!$I$2:$I$1001,,0)</f>
        <v>No</v>
      </c>
    </row>
    <row r="568" spans="1:16" x14ac:dyDescent="0.3">
      <c r="A568" s="2" t="s">
        <v>3689</v>
      </c>
      <c r="B568" s="4">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3">
        <f>INDEX(products!$A$1:$G$49,MATCH(orders!$D568,products!$A$1:$A$49,0),MATCH(orders!L$1,products!$A$1:$G$1,0))</f>
        <v>3.375</v>
      </c>
      <c r="M568" s="3">
        <f t="shared" si="16"/>
        <v>20.25</v>
      </c>
      <c r="N568" t="str" cm="1">
        <f t="array" ref="N568">_xlfn.IFS(I568="Rob","Robusta",I568="Exc","Excelsa",I568="Ara","Arabica",I568="Lib","Liberica")</f>
        <v>Arabica</v>
      </c>
      <c r="O568" t="str">
        <f t="shared" si="17"/>
        <v>Medium</v>
      </c>
      <c r="P568" s="2" t="str">
        <f>_xlfn.XLOOKUP($C568,customers!$A$2:$A$1001,customers!$I$2:$I$1001,,0)</f>
        <v>Yes</v>
      </c>
    </row>
    <row r="569" spans="1:16" x14ac:dyDescent="0.3">
      <c r="A569" s="2" t="s">
        <v>3695</v>
      </c>
      <c r="B569" s="4">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3">
        <f>INDEX(products!$A$1:$G$49,MATCH(orders!$D569,products!$A$1:$A$49,0),MATCH(orders!L$1,products!$A$1:$G$1,0))</f>
        <v>27.484999999999996</v>
      </c>
      <c r="M569" s="3">
        <f t="shared" si="16"/>
        <v>164.90999999999997</v>
      </c>
      <c r="N569" t="str" cm="1">
        <f t="array" ref="N569">_xlfn.IFS(I569="Rob","Robusta",I569="Exc","Excelsa",I569="Ara","Arabica",I569="Lib","Liberica")</f>
        <v>Robusta</v>
      </c>
      <c r="O569" t="str">
        <f t="shared" si="17"/>
        <v>Light</v>
      </c>
      <c r="P569" s="2" t="str">
        <f>_xlfn.XLOOKUP($C569,customers!$A$2:$A$1001,customers!$I$2:$I$1001,,0)</f>
        <v>No</v>
      </c>
    </row>
    <row r="570" spans="1:16" x14ac:dyDescent="0.3">
      <c r="A570" s="2" t="s">
        <v>3700</v>
      </c>
      <c r="B570" s="4">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3">
        <f>INDEX(products!$A$1:$G$49,MATCH(orders!$D570,products!$A$1:$A$49,0),MATCH(orders!L$1,products!$A$1:$G$1,0))</f>
        <v>4.7549999999999999</v>
      </c>
      <c r="M570" s="3">
        <f t="shared" si="16"/>
        <v>19.02</v>
      </c>
      <c r="N570" t="str" cm="1">
        <f t="array" ref="N570">_xlfn.IFS(I570="Rob","Robusta",I570="Exc","Excelsa",I570="Ara","Arabica",I570="Lib","Liberica")</f>
        <v>Liberica</v>
      </c>
      <c r="O570" t="str">
        <f t="shared" si="17"/>
        <v>Light</v>
      </c>
      <c r="P570" s="2" t="str">
        <f>_xlfn.XLOOKUP($C570,customers!$A$2:$A$1001,customers!$I$2:$I$1001,,0)</f>
        <v>Yes</v>
      </c>
    </row>
    <row r="571" spans="1:16" x14ac:dyDescent="0.3">
      <c r="A571" s="2" t="s">
        <v>3706</v>
      </c>
      <c r="B571" s="4">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3">
        <f>INDEX(products!$A$1:$G$49,MATCH(orders!$D571,products!$A$1:$A$49,0),MATCH(orders!L$1,products!$A$1:$G$1,0))</f>
        <v>22.884999999999998</v>
      </c>
      <c r="M571" s="3">
        <f t="shared" si="16"/>
        <v>137.31</v>
      </c>
      <c r="N571" t="str" cm="1">
        <f t="array" ref="N571">_xlfn.IFS(I571="Rob","Robusta",I571="Exc","Excelsa",I571="Ara","Arabica",I571="Lib","Liberica")</f>
        <v>Arabica</v>
      </c>
      <c r="O571" t="str">
        <f t="shared" si="17"/>
        <v>Dark</v>
      </c>
      <c r="P571" s="2" t="str">
        <f>_xlfn.XLOOKUP($C571,customers!$A$2:$A$1001,customers!$I$2:$I$1001,,0)</f>
        <v>No</v>
      </c>
    </row>
    <row r="572" spans="1:16" x14ac:dyDescent="0.3">
      <c r="A572" s="2" t="s">
        <v>3712</v>
      </c>
      <c r="B572" s="4">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3">
        <f>INDEX(products!$A$1:$G$49,MATCH(orders!$D572,products!$A$1:$A$49,0),MATCH(orders!L$1,products!$A$1:$G$1,0))</f>
        <v>6.75</v>
      </c>
      <c r="M572" s="3">
        <f t="shared" si="16"/>
        <v>27</v>
      </c>
      <c r="N572" t="str" cm="1">
        <f t="array" ref="N572">_xlfn.IFS(I572="Rob","Robusta",I572="Exc","Excelsa",I572="Ara","Arabica",I572="Lib","Liberica")</f>
        <v>Arabica</v>
      </c>
      <c r="O572" t="str">
        <f t="shared" si="17"/>
        <v>Medium</v>
      </c>
      <c r="P572" s="2" t="str">
        <f>_xlfn.XLOOKUP($C572,customers!$A$2:$A$1001,customers!$I$2:$I$1001,,0)</f>
        <v>No</v>
      </c>
    </row>
    <row r="573" spans="1:16" x14ac:dyDescent="0.3">
      <c r="A573" s="2" t="s">
        <v>3718</v>
      </c>
      <c r="B573" s="4">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3">
        <f>INDEX(products!$A$1:$G$49,MATCH(orders!$D573,products!$A$1:$A$49,0),MATCH(orders!L$1,products!$A$1:$G$1,0))</f>
        <v>8.91</v>
      </c>
      <c r="M573" s="3">
        <f t="shared" si="16"/>
        <v>35.64</v>
      </c>
      <c r="N573" t="str" cm="1">
        <f t="array" ref="N573">_xlfn.IFS(I573="Rob","Robusta",I573="Exc","Excelsa",I573="Ara","Arabica",I573="Lib","Liberica")</f>
        <v>Excelsa</v>
      </c>
      <c r="O573" t="str">
        <f t="shared" si="17"/>
        <v>Light</v>
      </c>
      <c r="P573" s="2" t="str">
        <f>_xlfn.XLOOKUP($C573,customers!$A$2:$A$1001,customers!$I$2:$I$1001,,0)</f>
        <v>No</v>
      </c>
    </row>
    <row r="574" spans="1:16" x14ac:dyDescent="0.3">
      <c r="A574" s="2" t="s">
        <v>3724</v>
      </c>
      <c r="B574" s="4">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3">
        <f>INDEX(products!$A$1:$G$49,MATCH(orders!$D574,products!$A$1:$A$49,0),MATCH(orders!L$1,products!$A$1:$G$1,0))</f>
        <v>2.9849999999999999</v>
      </c>
      <c r="M574" s="3">
        <f t="shared" si="16"/>
        <v>5.97</v>
      </c>
      <c r="N574" t="str" cm="1">
        <f t="array" ref="N574">_xlfn.IFS(I574="Rob","Robusta",I574="Exc","Excelsa",I574="Ara","Arabica",I574="Lib","Liberica")</f>
        <v>Arabica</v>
      </c>
      <c r="O574" t="str">
        <f t="shared" si="17"/>
        <v>Dark</v>
      </c>
      <c r="P574" s="2" t="str">
        <f>_xlfn.XLOOKUP($C574,customers!$A$2:$A$1001,customers!$I$2:$I$1001,,0)</f>
        <v>Yes</v>
      </c>
    </row>
    <row r="575" spans="1:16" x14ac:dyDescent="0.3">
      <c r="A575" s="2" t="s">
        <v>3728</v>
      </c>
      <c r="B575" s="4">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3">
        <f>INDEX(products!$A$1:$G$49,MATCH(orders!$D575,products!$A$1:$A$49,0),MATCH(orders!L$1,products!$A$1:$G$1,0))</f>
        <v>11.25</v>
      </c>
      <c r="M575" s="3">
        <f t="shared" si="16"/>
        <v>67.5</v>
      </c>
      <c r="N575" t="str" cm="1">
        <f t="array" ref="N575">_xlfn.IFS(I575="Rob","Robusta",I575="Exc","Excelsa",I575="Ara","Arabica",I575="Lib","Liberica")</f>
        <v>Arabica</v>
      </c>
      <c r="O575" t="str">
        <f t="shared" si="17"/>
        <v>Medium</v>
      </c>
      <c r="P575" s="2" t="str">
        <f>_xlfn.XLOOKUP($C575,customers!$A$2:$A$1001,customers!$I$2:$I$1001,,0)</f>
        <v>No</v>
      </c>
    </row>
    <row r="576" spans="1:16" x14ac:dyDescent="0.3">
      <c r="A576" s="2" t="s">
        <v>3734</v>
      </c>
      <c r="B576" s="4">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3">
        <f>INDEX(products!$A$1:$G$49,MATCH(orders!$D576,products!$A$1:$A$49,0),MATCH(orders!L$1,products!$A$1:$G$1,0))</f>
        <v>3.5849999999999995</v>
      </c>
      <c r="M576" s="3">
        <f t="shared" si="16"/>
        <v>21.509999999999998</v>
      </c>
      <c r="N576" t="str" cm="1">
        <f t="array" ref="N576">_xlfn.IFS(I576="Rob","Robusta",I576="Exc","Excelsa",I576="Ara","Arabica",I576="Lib","Liberica")</f>
        <v>Robusta</v>
      </c>
      <c r="O576" t="str">
        <f t="shared" si="17"/>
        <v>Light</v>
      </c>
      <c r="P576" s="2" t="str">
        <f>_xlfn.XLOOKUP($C576,customers!$A$2:$A$1001,customers!$I$2:$I$1001,,0)</f>
        <v>Yes</v>
      </c>
    </row>
    <row r="577" spans="1:16" x14ac:dyDescent="0.3">
      <c r="A577" s="2" t="s">
        <v>3739</v>
      </c>
      <c r="B577" s="4">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3">
        <f>INDEX(products!$A$1:$G$49,MATCH(orders!$D577,products!$A$1:$A$49,0),MATCH(orders!L$1,products!$A$1:$G$1,0))</f>
        <v>33.464999999999996</v>
      </c>
      <c r="M577" s="3">
        <f t="shared" si="16"/>
        <v>66.929999999999993</v>
      </c>
      <c r="N577" t="str" cm="1">
        <f t="array" ref="N577">_xlfn.IFS(I577="Rob","Robusta",I577="Exc","Excelsa",I577="Ara","Arabica",I577="Lib","Liberica")</f>
        <v>Liberica</v>
      </c>
      <c r="O577" t="str">
        <f t="shared" si="17"/>
        <v>Medium</v>
      </c>
      <c r="P577" s="2" t="str">
        <f>_xlfn.XLOOKUP($C577,customers!$A$2:$A$1001,customers!$I$2:$I$1001,,0)</f>
        <v>No</v>
      </c>
    </row>
    <row r="578" spans="1:16" x14ac:dyDescent="0.3">
      <c r="A578" s="2" t="s">
        <v>3745</v>
      </c>
      <c r="B578" s="4">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3">
        <f>INDEX(products!$A$1:$G$49,MATCH(orders!$D578,products!$A$1:$A$49,0),MATCH(orders!L$1,products!$A$1:$G$1,0))</f>
        <v>2.9849999999999999</v>
      </c>
      <c r="M578" s="3">
        <f t="shared" si="16"/>
        <v>17.91</v>
      </c>
      <c r="N578" t="str" cm="1">
        <f t="array" ref="N578">_xlfn.IFS(I578="Rob","Robusta",I578="Exc","Excelsa",I578="Ara","Arabica",I578="Lib","Liberica")</f>
        <v>Arabica</v>
      </c>
      <c r="O578" t="str">
        <f t="shared" si="17"/>
        <v>Dark</v>
      </c>
      <c r="P578" s="2" t="str">
        <f>_xlfn.XLOOKUP($C578,customers!$A$2:$A$1001,customers!$I$2:$I$1001,,0)</f>
        <v>No</v>
      </c>
    </row>
    <row r="579" spans="1:16" x14ac:dyDescent="0.3">
      <c r="A579" s="2" t="s">
        <v>3751</v>
      </c>
      <c r="B579" s="4">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3">
        <f>INDEX(products!$A$1:$G$49,MATCH(orders!$D579,products!$A$1:$A$49,0),MATCH(orders!L$1,products!$A$1:$G$1,0))</f>
        <v>14.55</v>
      </c>
      <c r="M579" s="3">
        <f t="shared" ref="M579:M642" si="18">E579*L579</f>
        <v>58.2</v>
      </c>
      <c r="N579" t="str" cm="1">
        <f t="array" ref="N579">_xlfn.IFS(I579="Rob","Robusta",I579="Exc","Excelsa",I579="Ara","Arabica",I579="Lib","Liberica")</f>
        <v>Liberica</v>
      </c>
      <c r="O579" t="str">
        <f t="shared" ref="O579:O642" si="19">IF(J579="M","Medium",IF(J579="L","Light",IF(J579="D","Dark","")))</f>
        <v>Medium</v>
      </c>
      <c r="P579" s="2" t="str">
        <f>_xlfn.XLOOKUP($C579,customers!$A$2:$A$1001,customers!$I$2:$I$1001,,0)</f>
        <v>No</v>
      </c>
    </row>
    <row r="580" spans="1:16" x14ac:dyDescent="0.3">
      <c r="A580" s="2" t="s">
        <v>3756</v>
      </c>
      <c r="B580" s="4">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3">
        <f>INDEX(products!$A$1:$G$49,MATCH(orders!$D580,products!$A$1:$A$49,0),MATCH(orders!L$1,products!$A$1:$G$1,0))</f>
        <v>4.4550000000000001</v>
      </c>
      <c r="M580" s="3">
        <f t="shared" si="18"/>
        <v>13.365</v>
      </c>
      <c r="N580" t="str" cm="1">
        <f t="array" ref="N580">_xlfn.IFS(I580="Rob","Robusta",I580="Exc","Excelsa",I580="Ara","Arabica",I580="Lib","Liberica")</f>
        <v>Excelsa</v>
      </c>
      <c r="O580" t="str">
        <f t="shared" si="19"/>
        <v>Light</v>
      </c>
      <c r="P580" s="2" t="str">
        <f>_xlfn.XLOOKUP($C580,customers!$A$2:$A$1001,customers!$I$2:$I$1001,,0)</f>
        <v>No</v>
      </c>
    </row>
    <row r="581" spans="1:16" x14ac:dyDescent="0.3">
      <c r="A581" s="2" t="s">
        <v>3756</v>
      </c>
      <c r="B581" s="4">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3">
        <f>INDEX(products!$A$1:$G$49,MATCH(orders!$D581,products!$A$1:$A$49,0),MATCH(orders!L$1,products!$A$1:$G$1,0))</f>
        <v>6.75</v>
      </c>
      <c r="M581" s="3">
        <f t="shared" si="18"/>
        <v>33.75</v>
      </c>
      <c r="N581" t="str" cm="1">
        <f t="array" ref="N581">_xlfn.IFS(I581="Rob","Robusta",I581="Exc","Excelsa",I581="Ara","Arabica",I581="Lib","Liberica")</f>
        <v>Arabica</v>
      </c>
      <c r="O581" t="str">
        <f t="shared" si="19"/>
        <v>Medium</v>
      </c>
      <c r="P581" s="2" t="str">
        <f>_xlfn.XLOOKUP($C581,customers!$A$2:$A$1001,customers!$I$2:$I$1001,,0)</f>
        <v>No</v>
      </c>
    </row>
    <row r="582" spans="1:16" x14ac:dyDescent="0.3">
      <c r="A582" s="2" t="s">
        <v>3767</v>
      </c>
      <c r="B582" s="4">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3">
        <f>INDEX(products!$A$1:$G$49,MATCH(orders!$D582,products!$A$1:$A$49,0),MATCH(orders!L$1,products!$A$1:$G$1,0))</f>
        <v>14.85</v>
      </c>
      <c r="M582" s="3">
        <f t="shared" si="18"/>
        <v>44.55</v>
      </c>
      <c r="N582" t="str" cm="1">
        <f t="array" ref="N582">_xlfn.IFS(I582="Rob","Robusta",I582="Exc","Excelsa",I582="Ara","Arabica",I582="Lib","Liberica")</f>
        <v>Excelsa</v>
      </c>
      <c r="O582" t="str">
        <f t="shared" si="19"/>
        <v>Light</v>
      </c>
      <c r="P582" s="2" t="str">
        <f>_xlfn.XLOOKUP($C582,customers!$A$2:$A$1001,customers!$I$2:$I$1001,,0)</f>
        <v>Yes</v>
      </c>
    </row>
    <row r="583" spans="1:16" x14ac:dyDescent="0.3">
      <c r="A583" s="2" t="s">
        <v>3773</v>
      </c>
      <c r="B583" s="4">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3">
        <f>INDEX(products!$A$1:$G$49,MATCH(orders!$D583,products!$A$1:$A$49,0),MATCH(orders!L$1,products!$A$1:$G$1,0))</f>
        <v>8.91</v>
      </c>
      <c r="M583" s="3">
        <f t="shared" si="18"/>
        <v>44.55</v>
      </c>
      <c r="N583" t="str" cm="1">
        <f t="array" ref="N583">_xlfn.IFS(I583="Rob","Robusta",I583="Exc","Excelsa",I583="Ara","Arabica",I583="Lib","Liberica")</f>
        <v>Excelsa</v>
      </c>
      <c r="O583" t="str">
        <f t="shared" si="19"/>
        <v>Light</v>
      </c>
      <c r="P583" s="2" t="str">
        <f>_xlfn.XLOOKUP($C583,customers!$A$2:$A$1001,customers!$I$2:$I$1001,,0)</f>
        <v>Yes</v>
      </c>
    </row>
    <row r="584" spans="1:16" x14ac:dyDescent="0.3">
      <c r="A584" s="2" t="s">
        <v>3778</v>
      </c>
      <c r="B584" s="4">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3">
        <f>INDEX(products!$A$1:$G$49,MATCH(orders!$D584,products!$A$1:$A$49,0),MATCH(orders!L$1,products!$A$1:$G$1,0))</f>
        <v>12.15</v>
      </c>
      <c r="M584" s="3">
        <f t="shared" si="18"/>
        <v>60.75</v>
      </c>
      <c r="N584" t="str" cm="1">
        <f t="array" ref="N584">_xlfn.IFS(I584="Rob","Robusta",I584="Exc","Excelsa",I584="Ara","Arabica",I584="Lib","Liberica")</f>
        <v>Excelsa</v>
      </c>
      <c r="O584" t="str">
        <f t="shared" si="19"/>
        <v>Dark</v>
      </c>
      <c r="P584" s="2" t="str">
        <f>_xlfn.XLOOKUP($C584,customers!$A$2:$A$1001,customers!$I$2:$I$1001,,0)</f>
        <v>No</v>
      </c>
    </row>
    <row r="585" spans="1:16" x14ac:dyDescent="0.3">
      <c r="A585" s="2" t="s">
        <v>3784</v>
      </c>
      <c r="B585" s="4">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3">
        <f>INDEX(products!$A$1:$G$49,MATCH(orders!$D585,products!$A$1:$A$49,0),MATCH(orders!L$1,products!$A$1:$G$1,0))</f>
        <v>3.5849999999999995</v>
      </c>
      <c r="M585" s="3">
        <f t="shared" si="18"/>
        <v>3.5849999999999995</v>
      </c>
      <c r="N585" t="str" cm="1">
        <f t="array" ref="N585">_xlfn.IFS(I585="Rob","Robusta",I585="Exc","Excelsa",I585="Ara","Arabica",I585="Lib","Liberica")</f>
        <v>Robusta</v>
      </c>
      <c r="O585" t="str">
        <f t="shared" si="19"/>
        <v>Light</v>
      </c>
      <c r="P585" s="2" t="str">
        <f>_xlfn.XLOOKUP($C585,customers!$A$2:$A$1001,customers!$I$2:$I$1001,,0)</f>
        <v>Yes</v>
      </c>
    </row>
    <row r="586" spans="1:16" x14ac:dyDescent="0.3">
      <c r="A586" s="2" t="s">
        <v>3790</v>
      </c>
      <c r="B586" s="4">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3">
        <f>INDEX(products!$A$1:$G$49,MATCH(orders!$D586,products!$A$1:$A$49,0),MATCH(orders!L$1,products!$A$1:$G$1,0))</f>
        <v>3.5849999999999995</v>
      </c>
      <c r="M586" s="3">
        <f t="shared" si="18"/>
        <v>21.509999999999998</v>
      </c>
      <c r="N586" t="str" cm="1">
        <f t="array" ref="N586">_xlfn.IFS(I586="Rob","Robusta",I586="Exc","Excelsa",I586="Ara","Arabica",I586="Lib","Liberica")</f>
        <v>Robusta</v>
      </c>
      <c r="O586" t="str">
        <f t="shared" si="19"/>
        <v>Light</v>
      </c>
      <c r="P586" s="2" t="str">
        <f>_xlfn.XLOOKUP($C586,customers!$A$2:$A$1001,customers!$I$2:$I$1001,,0)</f>
        <v>No</v>
      </c>
    </row>
    <row r="587" spans="1:16" x14ac:dyDescent="0.3">
      <c r="A587" s="2" t="s">
        <v>3796</v>
      </c>
      <c r="B587" s="4">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3">
        <f>INDEX(products!$A$1:$G$49,MATCH(orders!$D587,products!$A$1:$A$49,0),MATCH(orders!L$1,products!$A$1:$G$1,0))</f>
        <v>8.25</v>
      </c>
      <c r="M587" s="3">
        <f t="shared" si="18"/>
        <v>16.5</v>
      </c>
      <c r="N587" t="str" cm="1">
        <f t="array" ref="N587">_xlfn.IFS(I587="Rob","Robusta",I587="Exc","Excelsa",I587="Ara","Arabica",I587="Lib","Liberica")</f>
        <v>Excelsa</v>
      </c>
      <c r="O587" t="str">
        <f t="shared" si="19"/>
        <v>Medium</v>
      </c>
      <c r="P587" s="2" t="str">
        <f>_xlfn.XLOOKUP($C587,customers!$A$2:$A$1001,customers!$I$2:$I$1001,,0)</f>
        <v>Yes</v>
      </c>
    </row>
    <row r="588" spans="1:16" x14ac:dyDescent="0.3">
      <c r="A588" s="2" t="s">
        <v>3802</v>
      </c>
      <c r="B588" s="4">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3">
        <f>INDEX(products!$A$1:$G$49,MATCH(orders!$D588,products!$A$1:$A$49,0),MATCH(orders!L$1,products!$A$1:$G$1,0))</f>
        <v>27.484999999999996</v>
      </c>
      <c r="M588" s="3">
        <f t="shared" si="18"/>
        <v>82.454999999999984</v>
      </c>
      <c r="N588" t="str" cm="1">
        <f t="array" ref="N588">_xlfn.IFS(I588="Rob","Robusta",I588="Exc","Excelsa",I588="Ara","Arabica",I588="Lib","Liberica")</f>
        <v>Robusta</v>
      </c>
      <c r="O588" t="str">
        <f t="shared" si="19"/>
        <v>Light</v>
      </c>
      <c r="P588" s="2" t="str">
        <f>_xlfn.XLOOKUP($C588,customers!$A$2:$A$1001,customers!$I$2:$I$1001,,0)</f>
        <v>No</v>
      </c>
    </row>
    <row r="589" spans="1:16" x14ac:dyDescent="0.3">
      <c r="A589" s="2" t="s">
        <v>3807</v>
      </c>
      <c r="B589" s="4">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3">
        <f>INDEX(products!$A$1:$G$49,MATCH(orders!$D589,products!$A$1:$A$49,0),MATCH(orders!L$1,products!$A$1:$G$1,0))</f>
        <v>7.77</v>
      </c>
      <c r="M589" s="3">
        <f t="shared" si="18"/>
        <v>7.77</v>
      </c>
      <c r="N589" t="str" cm="1">
        <f t="array" ref="N589">_xlfn.IFS(I589="Rob","Robusta",I589="Exc","Excelsa",I589="Ara","Arabica",I589="Lib","Liberica")</f>
        <v>Liberica</v>
      </c>
      <c r="O589" t="str">
        <f t="shared" si="19"/>
        <v>Dark</v>
      </c>
      <c r="P589" s="2" t="str">
        <f>_xlfn.XLOOKUP($C589,customers!$A$2:$A$1001,customers!$I$2:$I$1001,,0)</f>
        <v>Yes</v>
      </c>
    </row>
    <row r="590" spans="1:16" x14ac:dyDescent="0.3">
      <c r="A590" s="2" t="s">
        <v>3812</v>
      </c>
      <c r="B590" s="4">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3">
        <f>INDEX(products!$A$1:$G$49,MATCH(orders!$D590,products!$A$1:$A$49,0),MATCH(orders!L$1,products!$A$1:$G$1,0))</f>
        <v>5.97</v>
      </c>
      <c r="M590" s="3">
        <f t="shared" si="18"/>
        <v>11.94</v>
      </c>
      <c r="N590" t="str" cm="1">
        <f t="array" ref="N590">_xlfn.IFS(I590="Rob","Robusta",I590="Exc","Excelsa",I590="Ara","Arabica",I590="Lib","Liberica")</f>
        <v>Robusta</v>
      </c>
      <c r="O590" t="str">
        <f t="shared" si="19"/>
        <v>Medium</v>
      </c>
      <c r="P590" s="2" t="str">
        <f>_xlfn.XLOOKUP($C590,customers!$A$2:$A$1001,customers!$I$2:$I$1001,,0)</f>
        <v>Yes</v>
      </c>
    </row>
    <row r="591" spans="1:16" x14ac:dyDescent="0.3">
      <c r="A591" s="2" t="s">
        <v>3818</v>
      </c>
      <c r="B591" s="4">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3">
        <f>INDEX(products!$A$1:$G$49,MATCH(orders!$D591,products!$A$1:$A$49,0),MATCH(orders!L$1,products!$A$1:$G$1,0))</f>
        <v>34.154999999999994</v>
      </c>
      <c r="M591" s="3">
        <f t="shared" si="18"/>
        <v>204.92999999999995</v>
      </c>
      <c r="N591" t="str" cm="1">
        <f t="array" ref="N591">_xlfn.IFS(I591="Rob","Robusta",I591="Exc","Excelsa",I591="Ara","Arabica",I591="Lib","Liberica")</f>
        <v>Excelsa</v>
      </c>
      <c r="O591" t="str">
        <f t="shared" si="19"/>
        <v>Light</v>
      </c>
      <c r="P591" s="2" t="str">
        <f>_xlfn.XLOOKUP($C591,customers!$A$2:$A$1001,customers!$I$2:$I$1001,,0)</f>
        <v>No</v>
      </c>
    </row>
    <row r="592" spans="1:16" x14ac:dyDescent="0.3">
      <c r="A592" s="2" t="s">
        <v>3823</v>
      </c>
      <c r="B592" s="4">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3">
        <f>INDEX(products!$A$1:$G$49,MATCH(orders!$D592,products!$A$1:$A$49,0),MATCH(orders!L$1,products!$A$1:$G$1,0))</f>
        <v>31.624999999999996</v>
      </c>
      <c r="M592" s="3">
        <f t="shared" si="18"/>
        <v>63.249999999999993</v>
      </c>
      <c r="N592" t="str" cm="1">
        <f t="array" ref="N592">_xlfn.IFS(I592="Rob","Robusta",I592="Exc","Excelsa",I592="Ara","Arabica",I592="Lib","Liberica")</f>
        <v>Excelsa</v>
      </c>
      <c r="O592" t="str">
        <f t="shared" si="19"/>
        <v>Medium</v>
      </c>
      <c r="P592" s="2" t="str">
        <f>_xlfn.XLOOKUP($C592,customers!$A$2:$A$1001,customers!$I$2:$I$1001,,0)</f>
        <v>Yes</v>
      </c>
    </row>
    <row r="593" spans="1:16" x14ac:dyDescent="0.3">
      <c r="A593" s="2" t="s">
        <v>3829</v>
      </c>
      <c r="B593" s="4">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3">
        <f>INDEX(products!$A$1:$G$49,MATCH(orders!$D593,products!$A$1:$A$49,0),MATCH(orders!L$1,products!$A$1:$G$1,0))</f>
        <v>2.6849999999999996</v>
      </c>
      <c r="M593" s="3">
        <f t="shared" si="18"/>
        <v>8.0549999999999997</v>
      </c>
      <c r="N593" t="str" cm="1">
        <f t="array" ref="N593">_xlfn.IFS(I593="Rob","Robusta",I593="Exc","Excelsa",I593="Ara","Arabica",I593="Lib","Liberica")</f>
        <v>Robusta</v>
      </c>
      <c r="O593" t="str">
        <f t="shared" si="19"/>
        <v>Dark</v>
      </c>
      <c r="P593" s="2" t="str">
        <f>_xlfn.XLOOKUP($C593,customers!$A$2:$A$1001,customers!$I$2:$I$1001,,0)</f>
        <v>Yes</v>
      </c>
    </row>
    <row r="594" spans="1:16" x14ac:dyDescent="0.3">
      <c r="A594" s="2" t="s">
        <v>3834</v>
      </c>
      <c r="B594" s="4">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3">
        <f>INDEX(products!$A$1:$G$49,MATCH(orders!$D594,products!$A$1:$A$49,0),MATCH(orders!L$1,products!$A$1:$G$1,0))</f>
        <v>25.874999999999996</v>
      </c>
      <c r="M594" s="3">
        <f t="shared" si="18"/>
        <v>51.749999999999993</v>
      </c>
      <c r="N594" t="str" cm="1">
        <f t="array" ref="N594">_xlfn.IFS(I594="Rob","Robusta",I594="Exc","Excelsa",I594="Ara","Arabica",I594="Lib","Liberica")</f>
        <v>Arabica</v>
      </c>
      <c r="O594" t="str">
        <f t="shared" si="19"/>
        <v>Medium</v>
      </c>
      <c r="P594" s="2" t="str">
        <f>_xlfn.XLOOKUP($C594,customers!$A$2:$A$1001,customers!$I$2:$I$1001,,0)</f>
        <v>No</v>
      </c>
    </row>
    <row r="595" spans="1:16" x14ac:dyDescent="0.3">
      <c r="A595" s="2" t="s">
        <v>3839</v>
      </c>
      <c r="B595" s="4">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3">
        <f>INDEX(products!$A$1:$G$49,MATCH(orders!$D595,products!$A$1:$A$49,0),MATCH(orders!L$1,products!$A$1:$G$1,0))</f>
        <v>27.945</v>
      </c>
      <c r="M595" s="3">
        <f t="shared" si="18"/>
        <v>27.945</v>
      </c>
      <c r="N595" t="str" cm="1">
        <f t="array" ref="N595">_xlfn.IFS(I595="Rob","Robusta",I595="Exc","Excelsa",I595="Ara","Arabica",I595="Lib","Liberica")</f>
        <v>Excelsa</v>
      </c>
      <c r="O595" t="str">
        <f t="shared" si="19"/>
        <v>Dark</v>
      </c>
      <c r="P595" s="2" t="str">
        <f>_xlfn.XLOOKUP($C595,customers!$A$2:$A$1001,customers!$I$2:$I$1001,,0)</f>
        <v>Yes</v>
      </c>
    </row>
    <row r="596" spans="1:16" x14ac:dyDescent="0.3">
      <c r="A596" s="2" t="s">
        <v>3844</v>
      </c>
      <c r="B596" s="4">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3">
        <f>INDEX(products!$A$1:$G$49,MATCH(orders!$D596,products!$A$1:$A$49,0),MATCH(orders!L$1,products!$A$1:$G$1,0))</f>
        <v>29.784999999999997</v>
      </c>
      <c r="M596" s="3">
        <f t="shared" si="18"/>
        <v>59.569999999999993</v>
      </c>
      <c r="N596" t="str" cm="1">
        <f t="array" ref="N596">_xlfn.IFS(I596="Rob","Robusta",I596="Exc","Excelsa",I596="Ara","Arabica",I596="Lib","Liberica")</f>
        <v>Arabica</v>
      </c>
      <c r="O596" t="str">
        <f t="shared" si="19"/>
        <v>Light</v>
      </c>
      <c r="P596" s="2" t="str">
        <f>_xlfn.XLOOKUP($C596,customers!$A$2:$A$1001,customers!$I$2:$I$1001,,0)</f>
        <v>No</v>
      </c>
    </row>
    <row r="597" spans="1:16" x14ac:dyDescent="0.3">
      <c r="A597" s="2" t="s">
        <v>3850</v>
      </c>
      <c r="B597" s="4">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3">
        <f>INDEX(products!$A$1:$G$49,MATCH(orders!$D597,products!$A$1:$A$49,0),MATCH(orders!L$1,products!$A$1:$G$1,0))</f>
        <v>14.85</v>
      </c>
      <c r="M597" s="3">
        <f t="shared" si="18"/>
        <v>14.85</v>
      </c>
      <c r="N597" t="str" cm="1">
        <f t="array" ref="N597">_xlfn.IFS(I597="Rob","Robusta",I597="Exc","Excelsa",I597="Ara","Arabica",I597="Lib","Liberica")</f>
        <v>Excelsa</v>
      </c>
      <c r="O597" t="str">
        <f t="shared" si="19"/>
        <v>Light</v>
      </c>
      <c r="P597" s="2" t="str">
        <f>_xlfn.XLOOKUP($C597,customers!$A$2:$A$1001,customers!$I$2:$I$1001,,0)</f>
        <v>No</v>
      </c>
    </row>
    <row r="598" spans="1:16" x14ac:dyDescent="0.3">
      <c r="A598" s="2" t="s">
        <v>3854</v>
      </c>
      <c r="B598" s="4">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3">
        <f>INDEX(products!$A$1:$G$49,MATCH(orders!$D598,products!$A$1:$A$49,0),MATCH(orders!L$1,products!$A$1:$G$1,0))</f>
        <v>6.75</v>
      </c>
      <c r="M598" s="3">
        <f t="shared" si="18"/>
        <v>33.75</v>
      </c>
      <c r="N598" t="str" cm="1">
        <f t="array" ref="N598">_xlfn.IFS(I598="Rob","Robusta",I598="Exc","Excelsa",I598="Ara","Arabica",I598="Lib","Liberica")</f>
        <v>Arabica</v>
      </c>
      <c r="O598" t="str">
        <f t="shared" si="19"/>
        <v>Medium</v>
      </c>
      <c r="P598" s="2" t="str">
        <f>_xlfn.XLOOKUP($C598,customers!$A$2:$A$1001,customers!$I$2:$I$1001,,0)</f>
        <v>No</v>
      </c>
    </row>
    <row r="599" spans="1:16" x14ac:dyDescent="0.3">
      <c r="A599" s="2" t="s">
        <v>3860</v>
      </c>
      <c r="B599" s="4">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3">
        <f>INDEX(products!$A$1:$G$49,MATCH(orders!$D599,products!$A$1:$A$49,0),MATCH(orders!L$1,products!$A$1:$G$1,0))</f>
        <v>36.454999999999998</v>
      </c>
      <c r="M599" s="3">
        <f t="shared" si="18"/>
        <v>145.82</v>
      </c>
      <c r="N599" t="str" cm="1">
        <f t="array" ref="N599">_xlfn.IFS(I599="Rob","Robusta",I599="Exc","Excelsa",I599="Ara","Arabica",I599="Lib","Liberica")</f>
        <v>Liberica</v>
      </c>
      <c r="O599" t="str">
        <f t="shared" si="19"/>
        <v>Light</v>
      </c>
      <c r="P599" s="2" t="str">
        <f>_xlfn.XLOOKUP($C599,customers!$A$2:$A$1001,customers!$I$2:$I$1001,,0)</f>
        <v>Yes</v>
      </c>
    </row>
    <row r="600" spans="1:16" x14ac:dyDescent="0.3">
      <c r="A600" s="2" t="s">
        <v>3866</v>
      </c>
      <c r="B600" s="4">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3">
        <f>INDEX(products!$A$1:$G$49,MATCH(orders!$D600,products!$A$1:$A$49,0),MATCH(orders!L$1,products!$A$1:$G$1,0))</f>
        <v>2.9849999999999999</v>
      </c>
      <c r="M600" s="3">
        <f t="shared" si="18"/>
        <v>11.94</v>
      </c>
      <c r="N600" t="str" cm="1">
        <f t="array" ref="N600">_xlfn.IFS(I600="Rob","Robusta",I600="Exc","Excelsa",I600="Ara","Arabica",I600="Lib","Liberica")</f>
        <v>Robusta</v>
      </c>
      <c r="O600" t="str">
        <f t="shared" si="19"/>
        <v>Medium</v>
      </c>
      <c r="P600" s="2" t="str">
        <f>_xlfn.XLOOKUP($C600,customers!$A$2:$A$1001,customers!$I$2:$I$1001,,0)</f>
        <v>Yes</v>
      </c>
    </row>
    <row r="601" spans="1:16" x14ac:dyDescent="0.3">
      <c r="A601" s="2" t="s">
        <v>3872</v>
      </c>
      <c r="B601" s="4">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3">
        <f>INDEX(products!$A$1:$G$49,MATCH(orders!$D601,products!$A$1:$A$49,0),MATCH(orders!L$1,products!$A$1:$G$1,0))</f>
        <v>2.9849999999999999</v>
      </c>
      <c r="M601" s="3">
        <f t="shared" si="18"/>
        <v>11.94</v>
      </c>
      <c r="N601" t="str" cm="1">
        <f t="array" ref="N601">_xlfn.IFS(I601="Rob","Robusta",I601="Exc","Excelsa",I601="Ara","Arabica",I601="Lib","Liberica")</f>
        <v>Arabica</v>
      </c>
      <c r="O601" t="str">
        <f t="shared" si="19"/>
        <v>Dark</v>
      </c>
      <c r="P601" s="2" t="str">
        <f>_xlfn.XLOOKUP($C601,customers!$A$2:$A$1001,customers!$I$2:$I$1001,,0)</f>
        <v>Yes</v>
      </c>
    </row>
    <row r="602" spans="1:16" x14ac:dyDescent="0.3">
      <c r="A602" s="2" t="s">
        <v>3877</v>
      </c>
      <c r="B602" s="4">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3">
        <f>INDEX(products!$A$1:$G$49,MATCH(orders!$D602,products!$A$1:$A$49,0),MATCH(orders!L$1,products!$A$1:$G$1,0))</f>
        <v>7.77</v>
      </c>
      <c r="M602" s="3">
        <f t="shared" si="18"/>
        <v>7.77</v>
      </c>
      <c r="N602" t="str" cm="1">
        <f t="array" ref="N602">_xlfn.IFS(I602="Rob","Robusta",I602="Exc","Excelsa",I602="Ara","Arabica",I602="Lib","Liberica")</f>
        <v>Liberica</v>
      </c>
      <c r="O602" t="str">
        <f t="shared" si="19"/>
        <v>Dark</v>
      </c>
      <c r="P602" s="2" t="str">
        <f>_xlfn.XLOOKUP($C602,customers!$A$2:$A$1001,customers!$I$2:$I$1001,,0)</f>
        <v>No</v>
      </c>
    </row>
    <row r="603" spans="1:16" x14ac:dyDescent="0.3">
      <c r="A603" s="2" t="s">
        <v>3883</v>
      </c>
      <c r="B603" s="4">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3">
        <f>INDEX(products!$A$1:$G$49,MATCH(orders!$D603,products!$A$1:$A$49,0),MATCH(orders!L$1,products!$A$1:$G$1,0))</f>
        <v>27.484999999999996</v>
      </c>
      <c r="M603" s="3">
        <f t="shared" si="18"/>
        <v>109.93999999999998</v>
      </c>
      <c r="N603" t="str" cm="1">
        <f t="array" ref="N603">_xlfn.IFS(I603="Rob","Robusta",I603="Exc","Excelsa",I603="Ara","Arabica",I603="Lib","Liberica")</f>
        <v>Robusta</v>
      </c>
      <c r="O603" t="str">
        <f t="shared" si="19"/>
        <v>Light</v>
      </c>
      <c r="P603" s="2" t="str">
        <f>_xlfn.XLOOKUP($C603,customers!$A$2:$A$1001,customers!$I$2:$I$1001,,0)</f>
        <v>Yes</v>
      </c>
    </row>
    <row r="604" spans="1:16" x14ac:dyDescent="0.3">
      <c r="A604" s="2" t="s">
        <v>3889</v>
      </c>
      <c r="B604" s="4">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3">
        <f>INDEX(products!$A$1:$G$49,MATCH(orders!$D604,products!$A$1:$A$49,0),MATCH(orders!L$1,products!$A$1:$G$1,0))</f>
        <v>4.4550000000000001</v>
      </c>
      <c r="M604" s="3">
        <f t="shared" si="18"/>
        <v>22.274999999999999</v>
      </c>
      <c r="N604" t="str" cm="1">
        <f t="array" ref="N604">_xlfn.IFS(I604="Rob","Robusta",I604="Exc","Excelsa",I604="Ara","Arabica",I604="Lib","Liberica")</f>
        <v>Excelsa</v>
      </c>
      <c r="O604" t="str">
        <f t="shared" si="19"/>
        <v>Light</v>
      </c>
      <c r="P604" s="2" t="str">
        <f>_xlfn.XLOOKUP($C604,customers!$A$2:$A$1001,customers!$I$2:$I$1001,,0)</f>
        <v>Yes</v>
      </c>
    </row>
    <row r="605" spans="1:16" x14ac:dyDescent="0.3">
      <c r="A605" s="2" t="s">
        <v>3895</v>
      </c>
      <c r="B605" s="4">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3">
        <f>INDEX(products!$A$1:$G$49,MATCH(orders!$D605,products!$A$1:$A$49,0),MATCH(orders!L$1,products!$A$1:$G$1,0))</f>
        <v>2.9849999999999999</v>
      </c>
      <c r="M605" s="3">
        <f t="shared" si="18"/>
        <v>8.9550000000000001</v>
      </c>
      <c r="N605" t="str" cm="1">
        <f t="array" ref="N605">_xlfn.IFS(I605="Rob","Robusta",I605="Exc","Excelsa",I605="Ara","Arabica",I605="Lib","Liberica")</f>
        <v>Robusta</v>
      </c>
      <c r="O605" t="str">
        <f t="shared" si="19"/>
        <v>Medium</v>
      </c>
      <c r="P605" s="2" t="str">
        <f>_xlfn.XLOOKUP($C605,customers!$A$2:$A$1001,customers!$I$2:$I$1001,,0)</f>
        <v>No</v>
      </c>
    </row>
    <row r="606" spans="1:16" x14ac:dyDescent="0.3">
      <c r="A606" s="2" t="s">
        <v>3900</v>
      </c>
      <c r="B606" s="4">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3">
        <f>INDEX(products!$A$1:$G$49,MATCH(orders!$D606,products!$A$1:$A$49,0),MATCH(orders!L$1,products!$A$1:$G$1,0))</f>
        <v>29.784999999999997</v>
      </c>
      <c r="M606" s="3">
        <f t="shared" si="18"/>
        <v>119.13999999999999</v>
      </c>
      <c r="N606" t="str" cm="1">
        <f t="array" ref="N606">_xlfn.IFS(I606="Rob","Robusta",I606="Exc","Excelsa",I606="Ara","Arabica",I606="Lib","Liberica")</f>
        <v>Liberica</v>
      </c>
      <c r="O606" t="str">
        <f t="shared" si="19"/>
        <v>Dark</v>
      </c>
      <c r="P606" s="2" t="str">
        <f>_xlfn.XLOOKUP($C606,customers!$A$2:$A$1001,customers!$I$2:$I$1001,,0)</f>
        <v>No</v>
      </c>
    </row>
    <row r="607" spans="1:16" x14ac:dyDescent="0.3">
      <c r="A607" s="2" t="s">
        <v>3905</v>
      </c>
      <c r="B607" s="4">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3">
        <f>INDEX(products!$A$1:$G$49,MATCH(orders!$D607,products!$A$1:$A$49,0),MATCH(orders!L$1,products!$A$1:$G$1,0))</f>
        <v>29.784999999999997</v>
      </c>
      <c r="M607" s="3">
        <f t="shared" si="18"/>
        <v>148.92499999999998</v>
      </c>
      <c r="N607" t="str" cm="1">
        <f t="array" ref="N607">_xlfn.IFS(I607="Rob","Robusta",I607="Exc","Excelsa",I607="Ara","Arabica",I607="Lib","Liberica")</f>
        <v>Arabica</v>
      </c>
      <c r="O607" t="str">
        <f t="shared" si="19"/>
        <v>Light</v>
      </c>
      <c r="P607" s="2" t="str">
        <f>_xlfn.XLOOKUP($C607,customers!$A$2:$A$1001,customers!$I$2:$I$1001,,0)</f>
        <v>Yes</v>
      </c>
    </row>
    <row r="608" spans="1:16" x14ac:dyDescent="0.3">
      <c r="A608" s="2" t="s">
        <v>3911</v>
      </c>
      <c r="B608" s="4">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3">
        <f>INDEX(products!$A$1:$G$49,MATCH(orders!$D608,products!$A$1:$A$49,0),MATCH(orders!L$1,products!$A$1:$G$1,0))</f>
        <v>36.454999999999998</v>
      </c>
      <c r="M608" s="3">
        <f t="shared" si="18"/>
        <v>109.36499999999999</v>
      </c>
      <c r="N608" t="str" cm="1">
        <f t="array" ref="N608">_xlfn.IFS(I608="Rob","Robusta",I608="Exc","Excelsa",I608="Ara","Arabica",I608="Lib","Liberica")</f>
        <v>Liberica</v>
      </c>
      <c r="O608" t="str">
        <f t="shared" si="19"/>
        <v>Light</v>
      </c>
      <c r="P608" s="2" t="str">
        <f>_xlfn.XLOOKUP($C608,customers!$A$2:$A$1001,customers!$I$2:$I$1001,,0)</f>
        <v>Yes</v>
      </c>
    </row>
    <row r="609" spans="1:16" x14ac:dyDescent="0.3">
      <c r="A609" s="2" t="s">
        <v>3917</v>
      </c>
      <c r="B609" s="4">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3">
        <f>INDEX(products!$A$1:$G$49,MATCH(orders!$D609,products!$A$1:$A$49,0),MATCH(orders!L$1,products!$A$1:$G$1,0))</f>
        <v>3.645</v>
      </c>
      <c r="M609" s="3">
        <f t="shared" si="18"/>
        <v>3.645</v>
      </c>
      <c r="N609" t="str" cm="1">
        <f t="array" ref="N609">_xlfn.IFS(I609="Rob","Robusta",I609="Exc","Excelsa",I609="Ara","Arabica",I609="Lib","Liberica")</f>
        <v>Excelsa</v>
      </c>
      <c r="O609" t="str">
        <f t="shared" si="19"/>
        <v>Dark</v>
      </c>
      <c r="P609" s="2" t="str">
        <f>_xlfn.XLOOKUP($C609,customers!$A$2:$A$1001,customers!$I$2:$I$1001,,0)</f>
        <v>Yes</v>
      </c>
    </row>
    <row r="610" spans="1:16" x14ac:dyDescent="0.3">
      <c r="A610" s="2" t="s">
        <v>3923</v>
      </c>
      <c r="B610" s="4">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3">
        <f>INDEX(products!$A$1:$G$49,MATCH(orders!$D610,products!$A$1:$A$49,0),MATCH(orders!L$1,products!$A$1:$G$1,0))</f>
        <v>27.945</v>
      </c>
      <c r="M610" s="3">
        <f t="shared" si="18"/>
        <v>55.89</v>
      </c>
      <c r="N610" t="str" cm="1">
        <f t="array" ref="N610">_xlfn.IFS(I610="Rob","Robusta",I610="Exc","Excelsa",I610="Ara","Arabica",I610="Lib","Liberica")</f>
        <v>Excelsa</v>
      </c>
      <c r="O610" t="str">
        <f t="shared" si="19"/>
        <v>Dark</v>
      </c>
      <c r="P610" s="2" t="str">
        <f>_xlfn.XLOOKUP($C610,customers!$A$2:$A$1001,customers!$I$2:$I$1001,,0)</f>
        <v>No</v>
      </c>
    </row>
    <row r="611" spans="1:16" x14ac:dyDescent="0.3">
      <c r="A611" s="2" t="s">
        <v>3927</v>
      </c>
      <c r="B611" s="4">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3">
        <f>INDEX(products!$A$1:$G$49,MATCH(orders!$D611,products!$A$1:$A$49,0),MATCH(orders!L$1,products!$A$1:$G$1,0))</f>
        <v>4.3650000000000002</v>
      </c>
      <c r="M611" s="3">
        <f t="shared" si="18"/>
        <v>26.19</v>
      </c>
      <c r="N611" t="str" cm="1">
        <f t="array" ref="N611">_xlfn.IFS(I611="Rob","Robusta",I611="Exc","Excelsa",I611="Ara","Arabica",I611="Lib","Liberica")</f>
        <v>Liberica</v>
      </c>
      <c r="O611" t="str">
        <f t="shared" si="19"/>
        <v>Medium</v>
      </c>
      <c r="P611" s="2" t="str">
        <f>_xlfn.XLOOKUP($C611,customers!$A$2:$A$1001,customers!$I$2:$I$1001,,0)</f>
        <v>Yes</v>
      </c>
    </row>
    <row r="612" spans="1:16" x14ac:dyDescent="0.3">
      <c r="A612" s="2" t="s">
        <v>3933</v>
      </c>
      <c r="B612" s="4">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3">
        <f>INDEX(products!$A$1:$G$49,MATCH(orders!$D612,products!$A$1:$A$49,0),MATCH(orders!L$1,products!$A$1:$G$1,0))</f>
        <v>9.9499999999999993</v>
      </c>
      <c r="M612" s="3">
        <f t="shared" si="18"/>
        <v>39.799999999999997</v>
      </c>
      <c r="N612" t="str" cm="1">
        <f t="array" ref="N612">_xlfn.IFS(I612="Rob","Robusta",I612="Exc","Excelsa",I612="Ara","Arabica",I612="Lib","Liberica")</f>
        <v>Robusta</v>
      </c>
      <c r="O612" t="str">
        <f t="shared" si="19"/>
        <v>Medium</v>
      </c>
      <c r="P612" s="2" t="str">
        <f>_xlfn.XLOOKUP($C612,customers!$A$2:$A$1001,customers!$I$2:$I$1001,,0)</f>
        <v>No</v>
      </c>
    </row>
    <row r="613" spans="1:16" x14ac:dyDescent="0.3">
      <c r="A613" s="2" t="s">
        <v>3939</v>
      </c>
      <c r="B613" s="4">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3">
        <f>INDEX(products!$A$1:$G$49,MATCH(orders!$D613,products!$A$1:$A$49,0),MATCH(orders!L$1,products!$A$1:$G$1,0))</f>
        <v>34.154999999999994</v>
      </c>
      <c r="M613" s="3">
        <f t="shared" si="18"/>
        <v>68.309999999999988</v>
      </c>
      <c r="N613" t="str" cm="1">
        <f t="array" ref="N613">_xlfn.IFS(I613="Rob","Robusta",I613="Exc","Excelsa",I613="Ara","Arabica",I613="Lib","Liberica")</f>
        <v>Excelsa</v>
      </c>
      <c r="O613" t="str">
        <f t="shared" si="19"/>
        <v>Light</v>
      </c>
      <c r="P613" s="2" t="str">
        <f>_xlfn.XLOOKUP($C613,customers!$A$2:$A$1001,customers!$I$2:$I$1001,,0)</f>
        <v>No</v>
      </c>
    </row>
    <row r="614" spans="1:16" x14ac:dyDescent="0.3">
      <c r="A614" s="2" t="s">
        <v>3945</v>
      </c>
      <c r="B614" s="4">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3">
        <f>INDEX(products!$A$1:$G$49,MATCH(orders!$D614,products!$A$1:$A$49,0),MATCH(orders!L$1,products!$A$1:$G$1,0))</f>
        <v>3.375</v>
      </c>
      <c r="M614" s="3">
        <f t="shared" si="18"/>
        <v>13.5</v>
      </c>
      <c r="N614" t="str" cm="1">
        <f t="array" ref="N614">_xlfn.IFS(I614="Rob","Robusta",I614="Exc","Excelsa",I614="Ara","Arabica",I614="Lib","Liberica")</f>
        <v>Arabica</v>
      </c>
      <c r="O614" t="str">
        <f t="shared" si="19"/>
        <v>Medium</v>
      </c>
      <c r="P614" s="2" t="str">
        <f>_xlfn.XLOOKUP($C614,customers!$A$2:$A$1001,customers!$I$2:$I$1001,,0)</f>
        <v>No</v>
      </c>
    </row>
    <row r="615" spans="1:16" x14ac:dyDescent="0.3">
      <c r="A615" s="2" t="s">
        <v>3950</v>
      </c>
      <c r="B615" s="4">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3">
        <f>INDEX(products!$A$1:$G$49,MATCH(orders!$D615,products!$A$1:$A$49,0),MATCH(orders!L$1,products!$A$1:$G$1,0))</f>
        <v>5.97</v>
      </c>
      <c r="M615" s="3">
        <f t="shared" si="18"/>
        <v>5.97</v>
      </c>
      <c r="N615" t="str" cm="1">
        <f t="array" ref="N615">_xlfn.IFS(I615="Rob","Robusta",I615="Exc","Excelsa",I615="Ara","Arabica",I615="Lib","Liberica")</f>
        <v>Robusta</v>
      </c>
      <c r="O615" t="str">
        <f t="shared" si="19"/>
        <v>Medium</v>
      </c>
      <c r="P615" s="2" t="str">
        <f>_xlfn.XLOOKUP($C615,customers!$A$2:$A$1001,customers!$I$2:$I$1001,,0)</f>
        <v>No</v>
      </c>
    </row>
    <row r="616" spans="1:16" x14ac:dyDescent="0.3">
      <c r="A616" s="2" t="s">
        <v>3955</v>
      </c>
      <c r="B616" s="4">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3">
        <f>INDEX(products!$A$1:$G$49,MATCH(orders!$D616,products!$A$1:$A$49,0),MATCH(orders!L$1,products!$A$1:$G$1,0))</f>
        <v>5.97</v>
      </c>
      <c r="M616" s="3">
        <f t="shared" si="18"/>
        <v>29.849999999999998</v>
      </c>
      <c r="N616" t="str" cm="1">
        <f t="array" ref="N616">_xlfn.IFS(I616="Rob","Robusta",I616="Exc","Excelsa",I616="Ara","Arabica",I616="Lib","Liberica")</f>
        <v>Robusta</v>
      </c>
      <c r="O616" t="str">
        <f t="shared" si="19"/>
        <v>Medium</v>
      </c>
      <c r="P616" s="2" t="str">
        <f>_xlfn.XLOOKUP($C616,customers!$A$2:$A$1001,customers!$I$2:$I$1001,,0)</f>
        <v>Yes</v>
      </c>
    </row>
    <row r="617" spans="1:16" x14ac:dyDescent="0.3">
      <c r="A617" s="2" t="s">
        <v>3960</v>
      </c>
      <c r="B617" s="4">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3">
        <f>INDEX(products!$A$1:$G$49,MATCH(orders!$D617,products!$A$1:$A$49,0),MATCH(orders!L$1,products!$A$1:$G$1,0))</f>
        <v>36.454999999999998</v>
      </c>
      <c r="M617" s="3">
        <f t="shared" si="18"/>
        <v>72.91</v>
      </c>
      <c r="N617" t="str" cm="1">
        <f t="array" ref="N617">_xlfn.IFS(I617="Rob","Robusta",I617="Exc","Excelsa",I617="Ara","Arabica",I617="Lib","Liberica")</f>
        <v>Liberica</v>
      </c>
      <c r="O617" t="str">
        <f t="shared" si="19"/>
        <v>Light</v>
      </c>
      <c r="P617" s="2" t="str">
        <f>_xlfn.XLOOKUP($C617,customers!$A$2:$A$1001,customers!$I$2:$I$1001,,0)</f>
        <v>Yes</v>
      </c>
    </row>
    <row r="618" spans="1:16" x14ac:dyDescent="0.3">
      <c r="A618" s="2" t="s">
        <v>3966</v>
      </c>
      <c r="B618" s="4">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3">
        <f>INDEX(products!$A$1:$G$49,MATCH(orders!$D618,products!$A$1:$A$49,0),MATCH(orders!L$1,products!$A$1:$G$1,0))</f>
        <v>31.624999999999996</v>
      </c>
      <c r="M618" s="3">
        <f t="shared" si="18"/>
        <v>126.49999999999999</v>
      </c>
      <c r="N618" t="str" cm="1">
        <f t="array" ref="N618">_xlfn.IFS(I618="Rob","Robusta",I618="Exc","Excelsa",I618="Ara","Arabica",I618="Lib","Liberica")</f>
        <v>Excelsa</v>
      </c>
      <c r="O618" t="str">
        <f t="shared" si="19"/>
        <v>Medium</v>
      </c>
      <c r="P618" s="2" t="str">
        <f>_xlfn.XLOOKUP($C618,customers!$A$2:$A$1001,customers!$I$2:$I$1001,,0)</f>
        <v>No</v>
      </c>
    </row>
    <row r="619" spans="1:16" x14ac:dyDescent="0.3">
      <c r="A619" s="2" t="s">
        <v>3972</v>
      </c>
      <c r="B619" s="4">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3">
        <f>INDEX(products!$A$1:$G$49,MATCH(orders!$D619,products!$A$1:$A$49,0),MATCH(orders!L$1,products!$A$1:$G$1,0))</f>
        <v>33.464999999999996</v>
      </c>
      <c r="M619" s="3">
        <f t="shared" si="18"/>
        <v>33.464999999999996</v>
      </c>
      <c r="N619" t="str" cm="1">
        <f t="array" ref="N619">_xlfn.IFS(I619="Rob","Robusta",I619="Exc","Excelsa",I619="Ara","Arabica",I619="Lib","Liberica")</f>
        <v>Liberica</v>
      </c>
      <c r="O619" t="str">
        <f t="shared" si="19"/>
        <v>Medium</v>
      </c>
      <c r="P619" s="2" t="str">
        <f>_xlfn.XLOOKUP($C619,customers!$A$2:$A$1001,customers!$I$2:$I$1001,,0)</f>
        <v>No</v>
      </c>
    </row>
    <row r="620" spans="1:16" x14ac:dyDescent="0.3">
      <c r="A620" s="2" t="s">
        <v>3978</v>
      </c>
      <c r="B620" s="4">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3">
        <f>INDEX(products!$A$1:$G$49,MATCH(orders!$D620,products!$A$1:$A$49,0),MATCH(orders!L$1,products!$A$1:$G$1,0))</f>
        <v>12.15</v>
      </c>
      <c r="M620" s="3">
        <f t="shared" si="18"/>
        <v>72.900000000000006</v>
      </c>
      <c r="N620" t="str" cm="1">
        <f t="array" ref="N620">_xlfn.IFS(I620="Rob","Robusta",I620="Exc","Excelsa",I620="Ara","Arabica",I620="Lib","Liberica")</f>
        <v>Excelsa</v>
      </c>
      <c r="O620" t="str">
        <f t="shared" si="19"/>
        <v>Dark</v>
      </c>
      <c r="P620" s="2" t="str">
        <f>_xlfn.XLOOKUP($C620,customers!$A$2:$A$1001,customers!$I$2:$I$1001,,0)</f>
        <v>Yes</v>
      </c>
    </row>
    <row r="621" spans="1:16" x14ac:dyDescent="0.3">
      <c r="A621" s="2" t="s">
        <v>3984</v>
      </c>
      <c r="B621" s="4">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3">
        <f>INDEX(products!$A$1:$G$49,MATCH(orders!$D621,products!$A$1:$A$49,0),MATCH(orders!L$1,products!$A$1:$G$1,0))</f>
        <v>7.77</v>
      </c>
      <c r="M621" s="3">
        <f t="shared" si="18"/>
        <v>15.54</v>
      </c>
      <c r="N621" t="str" cm="1">
        <f t="array" ref="N621">_xlfn.IFS(I621="Rob","Robusta",I621="Exc","Excelsa",I621="Ara","Arabica",I621="Lib","Liberica")</f>
        <v>Liberica</v>
      </c>
      <c r="O621" t="str">
        <f t="shared" si="19"/>
        <v>Dark</v>
      </c>
      <c r="P621" s="2" t="str">
        <f>_xlfn.XLOOKUP($C621,customers!$A$2:$A$1001,customers!$I$2:$I$1001,,0)</f>
        <v>Yes</v>
      </c>
    </row>
    <row r="622" spans="1:16" x14ac:dyDescent="0.3">
      <c r="A622" s="2" t="s">
        <v>3990</v>
      </c>
      <c r="B622" s="4">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3">
        <f>INDEX(products!$A$1:$G$49,MATCH(orders!$D622,products!$A$1:$A$49,0),MATCH(orders!L$1,products!$A$1:$G$1,0))</f>
        <v>3.375</v>
      </c>
      <c r="M622" s="3">
        <f t="shared" si="18"/>
        <v>20.25</v>
      </c>
      <c r="N622" t="str" cm="1">
        <f t="array" ref="N622">_xlfn.IFS(I622="Rob","Robusta",I622="Exc","Excelsa",I622="Ara","Arabica",I622="Lib","Liberica")</f>
        <v>Arabica</v>
      </c>
      <c r="O622" t="str">
        <f t="shared" si="19"/>
        <v>Medium</v>
      </c>
      <c r="P622" s="2" t="str">
        <f>_xlfn.XLOOKUP($C622,customers!$A$2:$A$1001,customers!$I$2:$I$1001,,0)</f>
        <v>No</v>
      </c>
    </row>
    <row r="623" spans="1:16" x14ac:dyDescent="0.3">
      <c r="A623" s="2" t="s">
        <v>3996</v>
      </c>
      <c r="B623" s="4">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3">
        <f>INDEX(products!$A$1:$G$49,MATCH(orders!$D623,products!$A$1:$A$49,0),MATCH(orders!L$1,products!$A$1:$G$1,0))</f>
        <v>12.95</v>
      </c>
      <c r="M623" s="3">
        <f t="shared" si="18"/>
        <v>77.699999999999989</v>
      </c>
      <c r="N623" t="str" cm="1">
        <f t="array" ref="N623">_xlfn.IFS(I623="Rob","Robusta",I623="Exc","Excelsa",I623="Ara","Arabica",I623="Lib","Liberica")</f>
        <v>Arabica</v>
      </c>
      <c r="O623" t="str">
        <f t="shared" si="19"/>
        <v>Light</v>
      </c>
      <c r="P623" s="2" t="str">
        <f>_xlfn.XLOOKUP($C623,customers!$A$2:$A$1001,customers!$I$2:$I$1001,,0)</f>
        <v>No</v>
      </c>
    </row>
    <row r="624" spans="1:16" x14ac:dyDescent="0.3">
      <c r="A624" s="2" t="s">
        <v>4002</v>
      </c>
      <c r="B624" s="4">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3">
        <f>INDEX(products!$A$1:$G$49,MATCH(orders!$D624,products!$A$1:$A$49,0),MATCH(orders!L$1,products!$A$1:$G$1,0))</f>
        <v>33.464999999999996</v>
      </c>
      <c r="M624" s="3">
        <f t="shared" si="18"/>
        <v>133.85999999999999</v>
      </c>
      <c r="N624" t="str" cm="1">
        <f t="array" ref="N624">_xlfn.IFS(I624="Rob","Robusta",I624="Exc","Excelsa",I624="Ara","Arabica",I624="Lib","Liberica")</f>
        <v>Liberica</v>
      </c>
      <c r="O624" t="str">
        <f t="shared" si="19"/>
        <v>Medium</v>
      </c>
      <c r="P624" s="2" t="str">
        <f>_xlfn.XLOOKUP($C624,customers!$A$2:$A$1001,customers!$I$2:$I$1001,,0)</f>
        <v>No</v>
      </c>
    </row>
    <row r="625" spans="1:16" x14ac:dyDescent="0.3">
      <c r="A625" s="2" t="s">
        <v>4007</v>
      </c>
      <c r="B625" s="4">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3">
        <f>INDEX(products!$A$1:$G$49,MATCH(orders!$D625,products!$A$1:$A$49,0),MATCH(orders!L$1,products!$A$1:$G$1,0))</f>
        <v>12.15</v>
      </c>
      <c r="M625" s="3">
        <f t="shared" si="18"/>
        <v>12.15</v>
      </c>
      <c r="N625" t="str" cm="1">
        <f t="array" ref="N625">_xlfn.IFS(I625="Rob","Robusta",I625="Exc","Excelsa",I625="Ara","Arabica",I625="Lib","Liberica")</f>
        <v>Excelsa</v>
      </c>
      <c r="O625" t="str">
        <f t="shared" si="19"/>
        <v>Dark</v>
      </c>
      <c r="P625" s="2" t="str">
        <f>_xlfn.XLOOKUP($C625,customers!$A$2:$A$1001,customers!$I$2:$I$1001,,0)</f>
        <v>No</v>
      </c>
    </row>
    <row r="626" spans="1:16" x14ac:dyDescent="0.3">
      <c r="A626" s="2" t="s">
        <v>4012</v>
      </c>
      <c r="B626" s="4">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3">
        <f>INDEX(products!$A$1:$G$49,MATCH(orders!$D626,products!$A$1:$A$49,0),MATCH(orders!L$1,products!$A$1:$G$1,0))</f>
        <v>31.624999999999996</v>
      </c>
      <c r="M626" s="3">
        <f t="shared" si="18"/>
        <v>63.249999999999993</v>
      </c>
      <c r="N626" t="str" cm="1">
        <f t="array" ref="N626">_xlfn.IFS(I626="Rob","Robusta",I626="Exc","Excelsa",I626="Ara","Arabica",I626="Lib","Liberica")</f>
        <v>Excelsa</v>
      </c>
      <c r="O626" t="str">
        <f t="shared" si="19"/>
        <v>Medium</v>
      </c>
      <c r="P626" s="2" t="str">
        <f>_xlfn.XLOOKUP($C626,customers!$A$2:$A$1001,customers!$I$2:$I$1001,,0)</f>
        <v>Yes</v>
      </c>
    </row>
    <row r="627" spans="1:16" x14ac:dyDescent="0.3">
      <c r="A627" s="2" t="s">
        <v>4017</v>
      </c>
      <c r="B627" s="4">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3">
        <f>INDEX(products!$A$1:$G$49,MATCH(orders!$D627,products!$A$1:$A$49,0),MATCH(orders!L$1,products!$A$1:$G$1,0))</f>
        <v>7.169999999999999</v>
      </c>
      <c r="M627" s="3">
        <f t="shared" si="18"/>
        <v>35.849999999999994</v>
      </c>
      <c r="N627" t="str" cm="1">
        <f t="array" ref="N627">_xlfn.IFS(I627="Rob","Robusta",I627="Exc","Excelsa",I627="Ara","Arabica",I627="Lib","Liberica")</f>
        <v>Robusta</v>
      </c>
      <c r="O627" t="str">
        <f t="shared" si="19"/>
        <v>Light</v>
      </c>
      <c r="P627" s="2" t="str">
        <f>_xlfn.XLOOKUP($C627,customers!$A$2:$A$1001,customers!$I$2:$I$1001,,0)</f>
        <v>No</v>
      </c>
    </row>
    <row r="628" spans="1:16" x14ac:dyDescent="0.3">
      <c r="A628" s="2" t="s">
        <v>4023</v>
      </c>
      <c r="B628" s="4">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3">
        <f>INDEX(products!$A$1:$G$49,MATCH(orders!$D628,products!$A$1:$A$49,0),MATCH(orders!L$1,products!$A$1:$G$1,0))</f>
        <v>25.874999999999996</v>
      </c>
      <c r="M628" s="3">
        <f t="shared" si="18"/>
        <v>77.624999999999986</v>
      </c>
      <c r="N628" t="str" cm="1">
        <f t="array" ref="N628">_xlfn.IFS(I628="Rob","Robusta",I628="Exc","Excelsa",I628="Ara","Arabica",I628="Lib","Liberica")</f>
        <v>Arabica</v>
      </c>
      <c r="O628" t="str">
        <f t="shared" si="19"/>
        <v>Medium</v>
      </c>
      <c r="P628" s="2" t="str">
        <f>_xlfn.XLOOKUP($C628,customers!$A$2:$A$1001,customers!$I$2:$I$1001,,0)</f>
        <v>No</v>
      </c>
    </row>
    <row r="629" spans="1:16" x14ac:dyDescent="0.3">
      <c r="A629" s="2" t="s">
        <v>4029</v>
      </c>
      <c r="B629" s="4">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3">
        <f>INDEX(products!$A$1:$G$49,MATCH(orders!$D629,products!$A$1:$A$49,0),MATCH(orders!L$1,products!$A$1:$G$1,0))</f>
        <v>31.624999999999996</v>
      </c>
      <c r="M629" s="3">
        <f t="shared" si="18"/>
        <v>63.249999999999993</v>
      </c>
      <c r="N629" t="str" cm="1">
        <f t="array" ref="N629">_xlfn.IFS(I629="Rob","Robusta",I629="Exc","Excelsa",I629="Ara","Arabica",I629="Lib","Liberica")</f>
        <v>Excelsa</v>
      </c>
      <c r="O629" t="str">
        <f t="shared" si="19"/>
        <v>Medium</v>
      </c>
      <c r="P629" s="2" t="str">
        <f>_xlfn.XLOOKUP($C629,customers!$A$2:$A$1001,customers!$I$2:$I$1001,,0)</f>
        <v>Yes</v>
      </c>
    </row>
    <row r="630" spans="1:16" x14ac:dyDescent="0.3">
      <c r="A630" s="2" t="s">
        <v>4035</v>
      </c>
      <c r="B630" s="4">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3">
        <f>INDEX(products!$A$1:$G$49,MATCH(orders!$D630,products!$A$1:$A$49,0),MATCH(orders!L$1,products!$A$1:$G$1,0))</f>
        <v>4.4550000000000001</v>
      </c>
      <c r="M630" s="3">
        <f t="shared" si="18"/>
        <v>26.73</v>
      </c>
      <c r="N630" t="str" cm="1">
        <f t="array" ref="N630">_xlfn.IFS(I630="Rob","Robusta",I630="Exc","Excelsa",I630="Ara","Arabica",I630="Lib","Liberica")</f>
        <v>Excelsa</v>
      </c>
      <c r="O630" t="str">
        <f t="shared" si="19"/>
        <v>Light</v>
      </c>
      <c r="P630" s="2" t="str">
        <f>_xlfn.XLOOKUP($C630,customers!$A$2:$A$1001,customers!$I$2:$I$1001,,0)</f>
        <v>Yes</v>
      </c>
    </row>
    <row r="631" spans="1:16" x14ac:dyDescent="0.3">
      <c r="A631" s="2" t="s">
        <v>4035</v>
      </c>
      <c r="B631" s="4">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3">
        <f>INDEX(products!$A$1:$G$49,MATCH(orders!$D631,products!$A$1:$A$49,0),MATCH(orders!L$1,products!$A$1:$G$1,0))</f>
        <v>7.77</v>
      </c>
      <c r="M631" s="3">
        <f t="shared" si="18"/>
        <v>31.08</v>
      </c>
      <c r="N631" t="str" cm="1">
        <f t="array" ref="N631">_xlfn.IFS(I631="Rob","Robusta",I631="Exc","Excelsa",I631="Ara","Arabica",I631="Lib","Liberica")</f>
        <v>Liberica</v>
      </c>
      <c r="O631" t="str">
        <f t="shared" si="19"/>
        <v>Dark</v>
      </c>
      <c r="P631" s="2" t="str">
        <f>_xlfn.XLOOKUP($C631,customers!$A$2:$A$1001,customers!$I$2:$I$1001,,0)</f>
        <v>Yes</v>
      </c>
    </row>
    <row r="632" spans="1:16" x14ac:dyDescent="0.3">
      <c r="A632" s="2" t="s">
        <v>4035</v>
      </c>
      <c r="B632" s="4">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3">
        <f>INDEX(products!$A$1:$G$49,MATCH(orders!$D632,products!$A$1:$A$49,0),MATCH(orders!L$1,products!$A$1:$G$1,0))</f>
        <v>2.9849999999999999</v>
      </c>
      <c r="M632" s="3">
        <f t="shared" si="18"/>
        <v>2.9849999999999999</v>
      </c>
      <c r="N632" t="str" cm="1">
        <f t="array" ref="N632">_xlfn.IFS(I632="Rob","Robusta",I632="Exc","Excelsa",I632="Ara","Arabica",I632="Lib","Liberica")</f>
        <v>Arabica</v>
      </c>
      <c r="O632" t="str">
        <f t="shared" si="19"/>
        <v>Dark</v>
      </c>
      <c r="P632" s="2" t="str">
        <f>_xlfn.XLOOKUP($C632,customers!$A$2:$A$1001,customers!$I$2:$I$1001,,0)</f>
        <v>Yes</v>
      </c>
    </row>
    <row r="633" spans="1:16" x14ac:dyDescent="0.3">
      <c r="A633" s="2" t="s">
        <v>4035</v>
      </c>
      <c r="B633" s="4">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3">
        <f>INDEX(products!$A$1:$G$49,MATCH(orders!$D633,products!$A$1:$A$49,0),MATCH(orders!L$1,products!$A$1:$G$1,0))</f>
        <v>20.584999999999997</v>
      </c>
      <c r="M633" s="3">
        <f t="shared" si="18"/>
        <v>102.92499999999998</v>
      </c>
      <c r="N633" t="str" cm="1">
        <f t="array" ref="N633">_xlfn.IFS(I633="Rob","Robusta",I633="Exc","Excelsa",I633="Ara","Arabica",I633="Lib","Liberica")</f>
        <v>Robusta</v>
      </c>
      <c r="O633" t="str">
        <f t="shared" si="19"/>
        <v>Dark</v>
      </c>
      <c r="P633" s="2" t="str">
        <f>_xlfn.XLOOKUP($C633,customers!$A$2:$A$1001,customers!$I$2:$I$1001,,0)</f>
        <v>Yes</v>
      </c>
    </row>
    <row r="634" spans="1:16" x14ac:dyDescent="0.3">
      <c r="A634" s="2" t="s">
        <v>4056</v>
      </c>
      <c r="B634" s="4">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3">
        <f>INDEX(products!$A$1:$G$49,MATCH(orders!$D634,products!$A$1:$A$49,0),MATCH(orders!L$1,products!$A$1:$G$1,0))</f>
        <v>8.91</v>
      </c>
      <c r="M634" s="3">
        <f t="shared" si="18"/>
        <v>35.64</v>
      </c>
      <c r="N634" t="str" cm="1">
        <f t="array" ref="N634">_xlfn.IFS(I634="Rob","Robusta",I634="Exc","Excelsa",I634="Ara","Arabica",I634="Lib","Liberica")</f>
        <v>Excelsa</v>
      </c>
      <c r="O634" t="str">
        <f t="shared" si="19"/>
        <v>Light</v>
      </c>
      <c r="P634" s="2" t="str">
        <f>_xlfn.XLOOKUP($C634,customers!$A$2:$A$1001,customers!$I$2:$I$1001,,0)</f>
        <v>No</v>
      </c>
    </row>
    <row r="635" spans="1:16" x14ac:dyDescent="0.3">
      <c r="A635" s="2" t="s">
        <v>4062</v>
      </c>
      <c r="B635" s="4">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3">
        <f>INDEX(products!$A$1:$G$49,MATCH(orders!$D635,products!$A$1:$A$49,0),MATCH(orders!L$1,products!$A$1:$G$1,0))</f>
        <v>11.95</v>
      </c>
      <c r="M635" s="3">
        <f t="shared" si="18"/>
        <v>47.8</v>
      </c>
      <c r="N635" t="str" cm="1">
        <f t="array" ref="N635">_xlfn.IFS(I635="Rob","Robusta",I635="Exc","Excelsa",I635="Ara","Arabica",I635="Lib","Liberica")</f>
        <v>Robusta</v>
      </c>
      <c r="O635" t="str">
        <f t="shared" si="19"/>
        <v>Light</v>
      </c>
      <c r="P635" s="2" t="str">
        <f>_xlfn.XLOOKUP($C635,customers!$A$2:$A$1001,customers!$I$2:$I$1001,,0)</f>
        <v>No</v>
      </c>
    </row>
    <row r="636" spans="1:16" x14ac:dyDescent="0.3">
      <c r="A636" s="2" t="s">
        <v>4068</v>
      </c>
      <c r="B636" s="4">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3">
        <f>INDEX(products!$A$1:$G$49,MATCH(orders!$D636,products!$A$1:$A$49,0),MATCH(orders!L$1,products!$A$1:$G$1,0))</f>
        <v>14.55</v>
      </c>
      <c r="M636" s="3">
        <f t="shared" si="18"/>
        <v>43.650000000000006</v>
      </c>
      <c r="N636" t="str" cm="1">
        <f t="array" ref="N636">_xlfn.IFS(I636="Rob","Robusta",I636="Exc","Excelsa",I636="Ara","Arabica",I636="Lib","Liberica")</f>
        <v>Liberica</v>
      </c>
      <c r="O636" t="str">
        <f t="shared" si="19"/>
        <v>Medium</v>
      </c>
      <c r="P636" s="2" t="str">
        <f>_xlfn.XLOOKUP($C636,customers!$A$2:$A$1001,customers!$I$2:$I$1001,,0)</f>
        <v>No</v>
      </c>
    </row>
    <row r="637" spans="1:16" x14ac:dyDescent="0.3">
      <c r="A637" s="2" t="s">
        <v>4074</v>
      </c>
      <c r="B637" s="4">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3">
        <f>INDEX(products!$A$1:$G$49,MATCH(orders!$D637,products!$A$1:$A$49,0),MATCH(orders!L$1,products!$A$1:$G$1,0))</f>
        <v>8.91</v>
      </c>
      <c r="M637" s="3">
        <f t="shared" si="18"/>
        <v>35.64</v>
      </c>
      <c r="N637" t="str" cm="1">
        <f t="array" ref="N637">_xlfn.IFS(I637="Rob","Robusta",I637="Exc","Excelsa",I637="Ara","Arabica",I637="Lib","Liberica")</f>
        <v>Excelsa</v>
      </c>
      <c r="O637" t="str">
        <f t="shared" si="19"/>
        <v>Light</v>
      </c>
      <c r="P637" s="2" t="str">
        <f>_xlfn.XLOOKUP($C637,customers!$A$2:$A$1001,customers!$I$2:$I$1001,,0)</f>
        <v>Yes</v>
      </c>
    </row>
    <row r="638" spans="1:16" x14ac:dyDescent="0.3">
      <c r="A638" s="2" t="s">
        <v>4080</v>
      </c>
      <c r="B638" s="4">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3">
        <f>INDEX(products!$A$1:$G$49,MATCH(orders!$D638,products!$A$1:$A$49,0),MATCH(orders!L$1,products!$A$1:$G$1,0))</f>
        <v>15.85</v>
      </c>
      <c r="M638" s="3">
        <f t="shared" si="18"/>
        <v>95.1</v>
      </c>
      <c r="N638" t="str" cm="1">
        <f t="array" ref="N638">_xlfn.IFS(I638="Rob","Robusta",I638="Exc","Excelsa",I638="Ara","Arabica",I638="Lib","Liberica")</f>
        <v>Liberica</v>
      </c>
      <c r="O638" t="str">
        <f t="shared" si="19"/>
        <v>Light</v>
      </c>
      <c r="P638" s="2" t="str">
        <f>_xlfn.XLOOKUP($C638,customers!$A$2:$A$1001,customers!$I$2:$I$1001,,0)</f>
        <v>Yes</v>
      </c>
    </row>
    <row r="639" spans="1:16" x14ac:dyDescent="0.3">
      <c r="A639" s="2" t="s">
        <v>4086</v>
      </c>
      <c r="B639" s="4">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3">
        <f>INDEX(products!$A$1:$G$49,MATCH(orders!$D639,products!$A$1:$A$49,0),MATCH(orders!L$1,products!$A$1:$G$1,0))</f>
        <v>31.624999999999996</v>
      </c>
      <c r="M639" s="3">
        <f t="shared" si="18"/>
        <v>31.624999999999996</v>
      </c>
      <c r="N639" t="str" cm="1">
        <f t="array" ref="N639">_xlfn.IFS(I639="Rob","Robusta",I639="Exc","Excelsa",I639="Ara","Arabica",I639="Lib","Liberica")</f>
        <v>Excelsa</v>
      </c>
      <c r="O639" t="str">
        <f t="shared" si="19"/>
        <v>Medium</v>
      </c>
      <c r="P639" s="2" t="str">
        <f>_xlfn.XLOOKUP($C639,customers!$A$2:$A$1001,customers!$I$2:$I$1001,,0)</f>
        <v>Yes</v>
      </c>
    </row>
    <row r="640" spans="1:16" x14ac:dyDescent="0.3">
      <c r="A640" s="2" t="s">
        <v>4093</v>
      </c>
      <c r="B640" s="4">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3">
        <f>INDEX(products!$A$1:$G$49,MATCH(orders!$D640,products!$A$1:$A$49,0),MATCH(orders!L$1,products!$A$1:$G$1,0))</f>
        <v>25.874999999999996</v>
      </c>
      <c r="M640" s="3">
        <f t="shared" si="18"/>
        <v>77.624999999999986</v>
      </c>
      <c r="N640" t="str" cm="1">
        <f t="array" ref="N640">_xlfn.IFS(I640="Rob","Robusta",I640="Exc","Excelsa",I640="Ara","Arabica",I640="Lib","Liberica")</f>
        <v>Arabica</v>
      </c>
      <c r="O640" t="str">
        <f t="shared" si="19"/>
        <v>Medium</v>
      </c>
      <c r="P640" s="2" t="str">
        <f>_xlfn.XLOOKUP($C640,customers!$A$2:$A$1001,customers!$I$2:$I$1001,,0)</f>
        <v>Yes</v>
      </c>
    </row>
    <row r="641" spans="1:16" x14ac:dyDescent="0.3">
      <c r="A641" s="2" t="s">
        <v>4098</v>
      </c>
      <c r="B641" s="4">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3">
        <f>INDEX(products!$A$1:$G$49,MATCH(orders!$D641,products!$A$1:$A$49,0),MATCH(orders!L$1,products!$A$1:$G$1,0))</f>
        <v>3.8849999999999998</v>
      </c>
      <c r="M641" s="3">
        <f t="shared" si="18"/>
        <v>3.8849999999999998</v>
      </c>
      <c r="N641" t="str" cm="1">
        <f t="array" ref="N641">_xlfn.IFS(I641="Rob","Robusta",I641="Exc","Excelsa",I641="Ara","Arabica",I641="Lib","Liberica")</f>
        <v>Liberica</v>
      </c>
      <c r="O641" t="str">
        <f t="shared" si="19"/>
        <v>Dark</v>
      </c>
      <c r="P641" s="2" t="str">
        <f>_xlfn.XLOOKUP($C641,customers!$A$2:$A$1001,customers!$I$2:$I$1001,,0)</f>
        <v>Yes</v>
      </c>
    </row>
    <row r="642" spans="1:16" x14ac:dyDescent="0.3">
      <c r="A642" s="2" t="s">
        <v>4104</v>
      </c>
      <c r="B642" s="4">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3">
        <f>INDEX(products!$A$1:$G$49,MATCH(orders!$D642,products!$A$1:$A$49,0),MATCH(orders!L$1,products!$A$1:$G$1,0))</f>
        <v>27.484999999999996</v>
      </c>
      <c r="M642" s="3">
        <f t="shared" si="18"/>
        <v>137.42499999999998</v>
      </c>
      <c r="N642" t="str" cm="1">
        <f t="array" ref="N642">_xlfn.IFS(I642="Rob","Robusta",I642="Exc","Excelsa",I642="Ara","Arabica",I642="Lib","Liberica")</f>
        <v>Robusta</v>
      </c>
      <c r="O642" t="str">
        <f t="shared" si="19"/>
        <v>Light</v>
      </c>
      <c r="P642" s="2" t="str">
        <f>_xlfn.XLOOKUP($C642,customers!$A$2:$A$1001,customers!$I$2:$I$1001,,0)</f>
        <v>No</v>
      </c>
    </row>
    <row r="643" spans="1:16" x14ac:dyDescent="0.3">
      <c r="A643" s="2" t="s">
        <v>4109</v>
      </c>
      <c r="B643" s="4">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3">
        <f>INDEX(products!$A$1:$G$49,MATCH(orders!$D643,products!$A$1:$A$49,0),MATCH(orders!L$1,products!$A$1:$G$1,0))</f>
        <v>11.95</v>
      </c>
      <c r="M643" s="3">
        <f t="shared" ref="M643:M706" si="20">E643*L643</f>
        <v>35.849999999999994</v>
      </c>
      <c r="N643" t="str" cm="1">
        <f t="array" ref="N643">_xlfn.IFS(I643="Rob","Robusta",I643="Exc","Excelsa",I643="Ara","Arabica",I643="Lib","Liberica")</f>
        <v>Robusta</v>
      </c>
      <c r="O643" t="str">
        <f t="shared" ref="O643:O706" si="21">IF(J643="M","Medium",IF(J643="L","Light",IF(J643="D","Dark","")))</f>
        <v>Light</v>
      </c>
      <c r="P643" s="2" t="str">
        <f>_xlfn.XLOOKUP($C643,customers!$A$2:$A$1001,customers!$I$2:$I$1001,,0)</f>
        <v>Yes</v>
      </c>
    </row>
    <row r="644" spans="1:16" x14ac:dyDescent="0.3">
      <c r="A644" s="2" t="s">
        <v>4115</v>
      </c>
      <c r="B644" s="4">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3">
        <f>INDEX(products!$A$1:$G$49,MATCH(orders!$D644,products!$A$1:$A$49,0),MATCH(orders!L$1,products!$A$1:$G$1,0))</f>
        <v>4.125</v>
      </c>
      <c r="M644" s="3">
        <f t="shared" si="20"/>
        <v>8.25</v>
      </c>
      <c r="N644" t="str" cm="1">
        <f t="array" ref="N644">_xlfn.IFS(I644="Rob","Robusta",I644="Exc","Excelsa",I644="Ara","Arabica",I644="Lib","Liberica")</f>
        <v>Excelsa</v>
      </c>
      <c r="O644" t="str">
        <f t="shared" si="21"/>
        <v>Medium</v>
      </c>
      <c r="P644" s="2" t="str">
        <f>_xlfn.XLOOKUP($C644,customers!$A$2:$A$1001,customers!$I$2:$I$1001,,0)</f>
        <v>Yes</v>
      </c>
    </row>
    <row r="645" spans="1:16" x14ac:dyDescent="0.3">
      <c r="A645" s="2" t="s">
        <v>4123</v>
      </c>
      <c r="B645" s="4">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3">
        <f>INDEX(products!$A$1:$G$49,MATCH(orders!$D645,products!$A$1:$A$49,0),MATCH(orders!L$1,products!$A$1:$G$1,0))</f>
        <v>34.154999999999994</v>
      </c>
      <c r="M645" s="3">
        <f t="shared" si="20"/>
        <v>102.46499999999997</v>
      </c>
      <c r="N645" t="str" cm="1">
        <f t="array" ref="N645">_xlfn.IFS(I645="Rob","Robusta",I645="Exc","Excelsa",I645="Ara","Arabica",I645="Lib","Liberica")</f>
        <v>Excelsa</v>
      </c>
      <c r="O645" t="str">
        <f t="shared" si="21"/>
        <v>Light</v>
      </c>
      <c r="P645" s="2" t="str">
        <f>_xlfn.XLOOKUP($C645,customers!$A$2:$A$1001,customers!$I$2:$I$1001,,0)</f>
        <v>Yes</v>
      </c>
    </row>
    <row r="646" spans="1:16" x14ac:dyDescent="0.3">
      <c r="A646" s="2" t="s">
        <v>4128</v>
      </c>
      <c r="B646" s="4">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3">
        <f>INDEX(products!$A$1:$G$49,MATCH(orders!$D646,products!$A$1:$A$49,0),MATCH(orders!L$1,products!$A$1:$G$1,0))</f>
        <v>20.584999999999997</v>
      </c>
      <c r="M646" s="3">
        <f t="shared" si="20"/>
        <v>41.169999999999995</v>
      </c>
      <c r="N646" t="str" cm="1">
        <f t="array" ref="N646">_xlfn.IFS(I646="Rob","Robusta",I646="Exc","Excelsa",I646="Ara","Arabica",I646="Lib","Liberica")</f>
        <v>Robusta</v>
      </c>
      <c r="O646" t="str">
        <f t="shared" si="21"/>
        <v>Dark</v>
      </c>
      <c r="P646" s="2" t="str">
        <f>_xlfn.XLOOKUP($C646,customers!$A$2:$A$1001,customers!$I$2:$I$1001,,0)</f>
        <v>No</v>
      </c>
    </row>
    <row r="647" spans="1:16" x14ac:dyDescent="0.3">
      <c r="A647" s="2" t="s">
        <v>4133</v>
      </c>
      <c r="B647" s="4">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3">
        <f>INDEX(products!$A$1:$G$49,MATCH(orders!$D647,products!$A$1:$A$49,0),MATCH(orders!L$1,products!$A$1:$G$1,0))</f>
        <v>22.884999999999998</v>
      </c>
      <c r="M647" s="3">
        <f t="shared" si="20"/>
        <v>68.655000000000001</v>
      </c>
      <c r="N647" t="str" cm="1">
        <f t="array" ref="N647">_xlfn.IFS(I647="Rob","Robusta",I647="Exc","Excelsa",I647="Ara","Arabica",I647="Lib","Liberica")</f>
        <v>Arabica</v>
      </c>
      <c r="O647" t="str">
        <f t="shared" si="21"/>
        <v>Dark</v>
      </c>
      <c r="P647" s="2" t="str">
        <f>_xlfn.XLOOKUP($C647,customers!$A$2:$A$1001,customers!$I$2:$I$1001,,0)</f>
        <v>Yes</v>
      </c>
    </row>
    <row r="648" spans="1:16" x14ac:dyDescent="0.3">
      <c r="A648" s="2" t="s">
        <v>4139</v>
      </c>
      <c r="B648" s="4">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3">
        <f>INDEX(products!$A$1:$G$49,MATCH(orders!$D648,products!$A$1:$A$49,0),MATCH(orders!L$1,products!$A$1:$G$1,0))</f>
        <v>9.9499999999999993</v>
      </c>
      <c r="M648" s="3">
        <f t="shared" si="20"/>
        <v>9.9499999999999993</v>
      </c>
      <c r="N648" t="str" cm="1">
        <f t="array" ref="N648">_xlfn.IFS(I648="Rob","Robusta",I648="Exc","Excelsa",I648="Ara","Arabica",I648="Lib","Liberica")</f>
        <v>Arabica</v>
      </c>
      <c r="O648" t="str">
        <f t="shared" si="21"/>
        <v>Dark</v>
      </c>
      <c r="P648" s="2" t="str">
        <f>_xlfn.XLOOKUP($C648,customers!$A$2:$A$1001,customers!$I$2:$I$1001,,0)</f>
        <v>Yes</v>
      </c>
    </row>
    <row r="649" spans="1:16" x14ac:dyDescent="0.3">
      <c r="A649" s="2" t="s">
        <v>4145</v>
      </c>
      <c r="B649" s="4">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3">
        <f>INDEX(products!$A$1:$G$49,MATCH(orders!$D649,products!$A$1:$A$49,0),MATCH(orders!L$1,products!$A$1:$G$1,0))</f>
        <v>9.51</v>
      </c>
      <c r="M649" s="3">
        <f t="shared" si="20"/>
        <v>28.53</v>
      </c>
      <c r="N649" t="str" cm="1">
        <f t="array" ref="N649">_xlfn.IFS(I649="Rob","Robusta",I649="Exc","Excelsa",I649="Ara","Arabica",I649="Lib","Liberica")</f>
        <v>Liberica</v>
      </c>
      <c r="O649" t="str">
        <f t="shared" si="21"/>
        <v>Light</v>
      </c>
      <c r="P649" s="2" t="str">
        <f>_xlfn.XLOOKUP($C649,customers!$A$2:$A$1001,customers!$I$2:$I$1001,,0)</f>
        <v>Yes</v>
      </c>
    </row>
    <row r="650" spans="1:16" x14ac:dyDescent="0.3">
      <c r="A650" s="2" t="s">
        <v>4151</v>
      </c>
      <c r="B650" s="4">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3">
        <f>INDEX(products!$A$1:$G$49,MATCH(orders!$D650,products!$A$1:$A$49,0),MATCH(orders!L$1,products!$A$1:$G$1,0))</f>
        <v>2.6849999999999996</v>
      </c>
      <c r="M650" s="3">
        <f t="shared" si="20"/>
        <v>16.11</v>
      </c>
      <c r="N650" t="str" cm="1">
        <f t="array" ref="N650">_xlfn.IFS(I650="Rob","Robusta",I650="Exc","Excelsa",I650="Ara","Arabica",I650="Lib","Liberica")</f>
        <v>Robusta</v>
      </c>
      <c r="O650" t="str">
        <f t="shared" si="21"/>
        <v>Dark</v>
      </c>
      <c r="P650" s="2" t="str">
        <f>_xlfn.XLOOKUP($C650,customers!$A$2:$A$1001,customers!$I$2:$I$1001,,0)</f>
        <v>No</v>
      </c>
    </row>
    <row r="651" spans="1:16" x14ac:dyDescent="0.3">
      <c r="A651" s="2" t="s">
        <v>4157</v>
      </c>
      <c r="B651" s="4">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3">
        <f>INDEX(products!$A$1:$G$49,MATCH(orders!$D651,products!$A$1:$A$49,0),MATCH(orders!L$1,products!$A$1:$G$1,0))</f>
        <v>15.85</v>
      </c>
      <c r="M651" s="3">
        <f t="shared" si="20"/>
        <v>95.1</v>
      </c>
      <c r="N651" t="str" cm="1">
        <f t="array" ref="N651">_xlfn.IFS(I651="Rob","Robusta",I651="Exc","Excelsa",I651="Ara","Arabica",I651="Lib","Liberica")</f>
        <v>Liberica</v>
      </c>
      <c r="O651" t="str">
        <f t="shared" si="21"/>
        <v>Light</v>
      </c>
      <c r="P651" s="2" t="str">
        <f>_xlfn.XLOOKUP($C651,customers!$A$2:$A$1001,customers!$I$2:$I$1001,,0)</f>
        <v>No</v>
      </c>
    </row>
    <row r="652" spans="1:16" x14ac:dyDescent="0.3">
      <c r="A652" s="2" t="s">
        <v>4163</v>
      </c>
      <c r="B652" s="4">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3">
        <f>INDEX(products!$A$1:$G$49,MATCH(orders!$D652,products!$A$1:$A$49,0),MATCH(orders!L$1,products!$A$1:$G$1,0))</f>
        <v>5.3699999999999992</v>
      </c>
      <c r="M652" s="3">
        <f t="shared" si="20"/>
        <v>5.3699999999999992</v>
      </c>
      <c r="N652" t="str" cm="1">
        <f t="array" ref="N652">_xlfn.IFS(I652="Rob","Robusta",I652="Exc","Excelsa",I652="Ara","Arabica",I652="Lib","Liberica")</f>
        <v>Robusta</v>
      </c>
      <c r="O652" t="str">
        <f t="shared" si="21"/>
        <v>Dark</v>
      </c>
      <c r="P652" s="2" t="str">
        <f>_xlfn.XLOOKUP($C652,customers!$A$2:$A$1001,customers!$I$2:$I$1001,,0)</f>
        <v>Yes</v>
      </c>
    </row>
    <row r="653" spans="1:16" x14ac:dyDescent="0.3">
      <c r="A653" s="2" t="s">
        <v>4169</v>
      </c>
      <c r="B653" s="4">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3">
        <f>INDEX(products!$A$1:$G$49,MATCH(orders!$D653,products!$A$1:$A$49,0),MATCH(orders!L$1,products!$A$1:$G$1,0))</f>
        <v>11.95</v>
      </c>
      <c r="M653" s="3">
        <f t="shared" si="20"/>
        <v>47.8</v>
      </c>
      <c r="N653" t="str" cm="1">
        <f t="array" ref="N653">_xlfn.IFS(I653="Rob","Robusta",I653="Exc","Excelsa",I653="Ara","Arabica",I653="Lib","Liberica")</f>
        <v>Robusta</v>
      </c>
      <c r="O653" t="str">
        <f t="shared" si="21"/>
        <v>Light</v>
      </c>
      <c r="P653" s="2" t="str">
        <f>_xlfn.XLOOKUP($C653,customers!$A$2:$A$1001,customers!$I$2:$I$1001,,0)</f>
        <v>No</v>
      </c>
    </row>
    <row r="654" spans="1:16" x14ac:dyDescent="0.3">
      <c r="A654" s="2" t="s">
        <v>4174</v>
      </c>
      <c r="B654" s="4">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3">
        <f>INDEX(products!$A$1:$G$49,MATCH(orders!$D654,products!$A$1:$A$49,0),MATCH(orders!L$1,products!$A$1:$G$1,0))</f>
        <v>15.85</v>
      </c>
      <c r="M654" s="3">
        <f t="shared" si="20"/>
        <v>63.4</v>
      </c>
      <c r="N654" t="str" cm="1">
        <f t="array" ref="N654">_xlfn.IFS(I654="Rob","Robusta",I654="Exc","Excelsa",I654="Ara","Arabica",I654="Lib","Liberica")</f>
        <v>Liberica</v>
      </c>
      <c r="O654" t="str">
        <f t="shared" si="21"/>
        <v>Light</v>
      </c>
      <c r="P654" s="2" t="str">
        <f>_xlfn.XLOOKUP($C654,customers!$A$2:$A$1001,customers!$I$2:$I$1001,,0)</f>
        <v>No</v>
      </c>
    </row>
    <row r="655" spans="1:16" x14ac:dyDescent="0.3">
      <c r="A655" s="2" t="s">
        <v>4179</v>
      </c>
      <c r="B655" s="4">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3">
        <f>INDEX(products!$A$1:$G$49,MATCH(orders!$D655,products!$A$1:$A$49,0),MATCH(orders!L$1,products!$A$1:$G$1,0))</f>
        <v>25.874999999999996</v>
      </c>
      <c r="M655" s="3">
        <f t="shared" si="20"/>
        <v>103.49999999999999</v>
      </c>
      <c r="N655" t="str" cm="1">
        <f t="array" ref="N655">_xlfn.IFS(I655="Rob","Robusta",I655="Exc","Excelsa",I655="Ara","Arabica",I655="Lib","Liberica")</f>
        <v>Arabica</v>
      </c>
      <c r="O655" t="str">
        <f t="shared" si="21"/>
        <v>Medium</v>
      </c>
      <c r="P655" s="2" t="str">
        <f>_xlfn.XLOOKUP($C655,customers!$A$2:$A$1001,customers!$I$2:$I$1001,,0)</f>
        <v>No</v>
      </c>
    </row>
    <row r="656" spans="1:16" x14ac:dyDescent="0.3">
      <c r="A656" s="2" t="s">
        <v>4185</v>
      </c>
      <c r="B656" s="4">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3">
        <f>INDEX(products!$A$1:$G$49,MATCH(orders!$D656,products!$A$1:$A$49,0),MATCH(orders!L$1,products!$A$1:$G$1,0))</f>
        <v>22.884999999999998</v>
      </c>
      <c r="M656" s="3">
        <f t="shared" si="20"/>
        <v>68.655000000000001</v>
      </c>
      <c r="N656" t="str" cm="1">
        <f t="array" ref="N656">_xlfn.IFS(I656="Rob","Robusta",I656="Exc","Excelsa",I656="Ara","Arabica",I656="Lib","Liberica")</f>
        <v>Arabica</v>
      </c>
      <c r="O656" t="str">
        <f t="shared" si="21"/>
        <v>Dark</v>
      </c>
      <c r="P656" s="2" t="str">
        <f>_xlfn.XLOOKUP($C656,customers!$A$2:$A$1001,customers!$I$2:$I$1001,,0)</f>
        <v>No</v>
      </c>
    </row>
    <row r="657" spans="1:16" x14ac:dyDescent="0.3">
      <c r="A657" s="2" t="s">
        <v>4191</v>
      </c>
      <c r="B657" s="4">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3">
        <f>INDEX(products!$A$1:$G$49,MATCH(orders!$D657,products!$A$1:$A$49,0),MATCH(orders!L$1,products!$A$1:$G$1,0))</f>
        <v>22.884999999999998</v>
      </c>
      <c r="M657" s="3">
        <f t="shared" si="20"/>
        <v>45.769999999999996</v>
      </c>
      <c r="N657" t="str" cm="1">
        <f t="array" ref="N657">_xlfn.IFS(I657="Rob","Robusta",I657="Exc","Excelsa",I657="Ara","Arabica",I657="Lib","Liberica")</f>
        <v>Robusta</v>
      </c>
      <c r="O657" t="str">
        <f t="shared" si="21"/>
        <v>Medium</v>
      </c>
      <c r="P657" s="2" t="str">
        <f>_xlfn.XLOOKUP($C657,customers!$A$2:$A$1001,customers!$I$2:$I$1001,,0)</f>
        <v>Yes</v>
      </c>
    </row>
    <row r="658" spans="1:16" x14ac:dyDescent="0.3">
      <c r="A658" s="2" t="s">
        <v>4196</v>
      </c>
      <c r="B658" s="4">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3">
        <f>INDEX(products!$A$1:$G$49,MATCH(orders!$D658,products!$A$1:$A$49,0),MATCH(orders!L$1,products!$A$1:$G$1,0))</f>
        <v>12.95</v>
      </c>
      <c r="M658" s="3">
        <f t="shared" si="20"/>
        <v>51.8</v>
      </c>
      <c r="N658" t="str" cm="1">
        <f t="array" ref="N658">_xlfn.IFS(I658="Rob","Robusta",I658="Exc","Excelsa",I658="Ara","Arabica",I658="Lib","Liberica")</f>
        <v>Liberica</v>
      </c>
      <c r="O658" t="str">
        <f t="shared" si="21"/>
        <v>Dark</v>
      </c>
      <c r="P658" s="2" t="str">
        <f>_xlfn.XLOOKUP($C658,customers!$A$2:$A$1001,customers!$I$2:$I$1001,,0)</f>
        <v>No</v>
      </c>
    </row>
    <row r="659" spans="1:16" x14ac:dyDescent="0.3">
      <c r="A659" s="2" t="s">
        <v>4201</v>
      </c>
      <c r="B659" s="4">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3">
        <f>INDEX(products!$A$1:$G$49,MATCH(orders!$D659,products!$A$1:$A$49,0),MATCH(orders!L$1,products!$A$1:$G$1,0))</f>
        <v>6.75</v>
      </c>
      <c r="M659" s="3">
        <f t="shared" si="20"/>
        <v>13.5</v>
      </c>
      <c r="N659" t="str" cm="1">
        <f t="array" ref="N659">_xlfn.IFS(I659="Rob","Robusta",I659="Exc","Excelsa",I659="Ara","Arabica",I659="Lib","Liberica")</f>
        <v>Arabica</v>
      </c>
      <c r="O659" t="str">
        <f t="shared" si="21"/>
        <v>Medium</v>
      </c>
      <c r="P659" s="2" t="str">
        <f>_xlfn.XLOOKUP($C659,customers!$A$2:$A$1001,customers!$I$2:$I$1001,,0)</f>
        <v>Yes</v>
      </c>
    </row>
    <row r="660" spans="1:16" x14ac:dyDescent="0.3">
      <c r="A660" s="2" t="s">
        <v>4207</v>
      </c>
      <c r="B660" s="4">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3">
        <f>INDEX(products!$A$1:$G$49,MATCH(orders!$D660,products!$A$1:$A$49,0),MATCH(orders!L$1,products!$A$1:$G$1,0))</f>
        <v>8.25</v>
      </c>
      <c r="M660" s="3">
        <f t="shared" si="20"/>
        <v>24.75</v>
      </c>
      <c r="N660" t="str" cm="1">
        <f t="array" ref="N660">_xlfn.IFS(I660="Rob","Robusta",I660="Exc","Excelsa",I660="Ara","Arabica",I660="Lib","Liberica")</f>
        <v>Excelsa</v>
      </c>
      <c r="O660" t="str">
        <f t="shared" si="21"/>
        <v>Medium</v>
      </c>
      <c r="P660" s="2" t="str">
        <f>_xlfn.XLOOKUP($C660,customers!$A$2:$A$1001,customers!$I$2:$I$1001,,0)</f>
        <v>Yes</v>
      </c>
    </row>
    <row r="661" spans="1:16" x14ac:dyDescent="0.3">
      <c r="A661" s="2" t="s">
        <v>4211</v>
      </c>
      <c r="B661" s="4">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3">
        <f>INDEX(products!$A$1:$G$49,MATCH(orders!$D661,products!$A$1:$A$49,0),MATCH(orders!L$1,products!$A$1:$G$1,0))</f>
        <v>22.884999999999998</v>
      </c>
      <c r="M661" s="3">
        <f t="shared" si="20"/>
        <v>45.769999999999996</v>
      </c>
      <c r="N661" t="str" cm="1">
        <f t="array" ref="N661">_xlfn.IFS(I661="Rob","Robusta",I661="Exc","Excelsa",I661="Ara","Arabica",I661="Lib","Liberica")</f>
        <v>Arabica</v>
      </c>
      <c r="O661" t="str">
        <f t="shared" si="21"/>
        <v>Dark</v>
      </c>
      <c r="P661" s="2" t="str">
        <f>_xlfn.XLOOKUP($C661,customers!$A$2:$A$1001,customers!$I$2:$I$1001,,0)</f>
        <v>Yes</v>
      </c>
    </row>
    <row r="662" spans="1:16" x14ac:dyDescent="0.3">
      <c r="A662" s="2" t="s">
        <v>4217</v>
      </c>
      <c r="B662" s="4">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3">
        <f>INDEX(products!$A$1:$G$49,MATCH(orders!$D662,products!$A$1:$A$49,0),MATCH(orders!L$1,products!$A$1:$G$1,0))</f>
        <v>8.91</v>
      </c>
      <c r="M662" s="3">
        <f t="shared" si="20"/>
        <v>53.46</v>
      </c>
      <c r="N662" t="str" cm="1">
        <f t="array" ref="N662">_xlfn.IFS(I662="Rob","Robusta",I662="Exc","Excelsa",I662="Ara","Arabica",I662="Lib","Liberica")</f>
        <v>Excelsa</v>
      </c>
      <c r="O662" t="str">
        <f t="shared" si="21"/>
        <v>Light</v>
      </c>
      <c r="P662" s="2" t="str">
        <f>_xlfn.XLOOKUP($C662,customers!$A$2:$A$1001,customers!$I$2:$I$1001,,0)</f>
        <v>No</v>
      </c>
    </row>
    <row r="663" spans="1:16" x14ac:dyDescent="0.3">
      <c r="A663" s="2" t="s">
        <v>4223</v>
      </c>
      <c r="B663" s="4">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3">
        <f>INDEX(products!$A$1:$G$49,MATCH(orders!$D663,products!$A$1:$A$49,0),MATCH(orders!L$1,products!$A$1:$G$1,0))</f>
        <v>3.375</v>
      </c>
      <c r="M663" s="3">
        <f t="shared" si="20"/>
        <v>20.25</v>
      </c>
      <c r="N663" t="str" cm="1">
        <f t="array" ref="N663">_xlfn.IFS(I663="Rob","Robusta",I663="Exc","Excelsa",I663="Ara","Arabica",I663="Lib","Liberica")</f>
        <v>Arabica</v>
      </c>
      <c r="O663" t="str">
        <f t="shared" si="21"/>
        <v>Medium</v>
      </c>
      <c r="P663" s="2" t="str">
        <f>_xlfn.XLOOKUP($C663,customers!$A$2:$A$1001,customers!$I$2:$I$1001,,0)</f>
        <v>Yes</v>
      </c>
    </row>
    <row r="664" spans="1:16" x14ac:dyDescent="0.3">
      <c r="A664" s="2" t="s">
        <v>4229</v>
      </c>
      <c r="B664" s="4">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3">
        <f>INDEX(products!$A$1:$G$49,MATCH(orders!$D664,products!$A$1:$A$49,0),MATCH(orders!L$1,products!$A$1:$G$1,0))</f>
        <v>29.784999999999997</v>
      </c>
      <c r="M664" s="3">
        <f t="shared" si="20"/>
        <v>148.92499999999998</v>
      </c>
      <c r="N664" t="str" cm="1">
        <f t="array" ref="N664">_xlfn.IFS(I664="Rob","Robusta",I664="Exc","Excelsa",I664="Ara","Arabica",I664="Lib","Liberica")</f>
        <v>Liberica</v>
      </c>
      <c r="O664" t="str">
        <f t="shared" si="21"/>
        <v>Dark</v>
      </c>
      <c r="P664" s="2" t="str">
        <f>_xlfn.XLOOKUP($C664,customers!$A$2:$A$1001,customers!$I$2:$I$1001,,0)</f>
        <v>No</v>
      </c>
    </row>
    <row r="665" spans="1:16" x14ac:dyDescent="0.3">
      <c r="A665" s="2" t="s">
        <v>4234</v>
      </c>
      <c r="B665" s="4">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3">
        <f>INDEX(products!$A$1:$G$49,MATCH(orders!$D665,products!$A$1:$A$49,0),MATCH(orders!L$1,products!$A$1:$G$1,0))</f>
        <v>11.25</v>
      </c>
      <c r="M665" s="3">
        <f t="shared" si="20"/>
        <v>67.5</v>
      </c>
      <c r="N665" t="str" cm="1">
        <f t="array" ref="N665">_xlfn.IFS(I665="Rob","Robusta",I665="Exc","Excelsa",I665="Ara","Arabica",I665="Lib","Liberica")</f>
        <v>Arabica</v>
      </c>
      <c r="O665" t="str">
        <f t="shared" si="21"/>
        <v>Medium</v>
      </c>
      <c r="P665" s="2" t="str">
        <f>_xlfn.XLOOKUP($C665,customers!$A$2:$A$1001,customers!$I$2:$I$1001,,0)</f>
        <v>No</v>
      </c>
    </row>
    <row r="666" spans="1:16" x14ac:dyDescent="0.3">
      <c r="A666" s="2" t="s">
        <v>4239</v>
      </c>
      <c r="B666" s="4">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3">
        <f>INDEX(products!$A$1:$G$49,MATCH(orders!$D666,products!$A$1:$A$49,0),MATCH(orders!L$1,products!$A$1:$G$1,0))</f>
        <v>12.15</v>
      </c>
      <c r="M666" s="3">
        <f t="shared" si="20"/>
        <v>72.900000000000006</v>
      </c>
      <c r="N666" t="str" cm="1">
        <f t="array" ref="N666">_xlfn.IFS(I666="Rob","Robusta",I666="Exc","Excelsa",I666="Ara","Arabica",I666="Lib","Liberica")</f>
        <v>Excelsa</v>
      </c>
      <c r="O666" t="str">
        <f t="shared" si="21"/>
        <v>Dark</v>
      </c>
      <c r="P666" s="2" t="str">
        <f>_xlfn.XLOOKUP($C666,customers!$A$2:$A$1001,customers!$I$2:$I$1001,,0)</f>
        <v>No</v>
      </c>
    </row>
    <row r="667" spans="1:16" x14ac:dyDescent="0.3">
      <c r="A667" s="2" t="s">
        <v>4239</v>
      </c>
      <c r="B667" s="4">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3">
        <f>INDEX(products!$A$1:$G$49,MATCH(orders!$D667,products!$A$1:$A$49,0),MATCH(orders!L$1,products!$A$1:$G$1,0))</f>
        <v>3.8849999999999998</v>
      </c>
      <c r="M667" s="3">
        <f t="shared" si="20"/>
        <v>7.77</v>
      </c>
      <c r="N667" t="str" cm="1">
        <f t="array" ref="N667">_xlfn.IFS(I667="Rob","Robusta",I667="Exc","Excelsa",I667="Ara","Arabica",I667="Lib","Liberica")</f>
        <v>Liberica</v>
      </c>
      <c r="O667" t="str">
        <f t="shared" si="21"/>
        <v>Dark</v>
      </c>
      <c r="P667" s="2" t="str">
        <f>_xlfn.XLOOKUP($C667,customers!$A$2:$A$1001,customers!$I$2:$I$1001,,0)</f>
        <v>No</v>
      </c>
    </row>
    <row r="668" spans="1:16" x14ac:dyDescent="0.3">
      <c r="A668" s="2" t="s">
        <v>4250</v>
      </c>
      <c r="B668" s="4">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3">
        <f>INDEX(products!$A$1:$G$49,MATCH(orders!$D668,products!$A$1:$A$49,0),MATCH(orders!L$1,products!$A$1:$G$1,0))</f>
        <v>22.884999999999998</v>
      </c>
      <c r="M668" s="3">
        <f t="shared" si="20"/>
        <v>91.539999999999992</v>
      </c>
      <c r="N668" t="str" cm="1">
        <f t="array" ref="N668">_xlfn.IFS(I668="Rob","Robusta",I668="Exc","Excelsa",I668="Ara","Arabica",I668="Lib","Liberica")</f>
        <v>Arabica</v>
      </c>
      <c r="O668" t="str">
        <f t="shared" si="21"/>
        <v>Dark</v>
      </c>
      <c r="P668" s="2" t="str">
        <f>_xlfn.XLOOKUP($C668,customers!$A$2:$A$1001,customers!$I$2:$I$1001,,0)</f>
        <v>No</v>
      </c>
    </row>
    <row r="669" spans="1:16" x14ac:dyDescent="0.3">
      <c r="A669" s="2" t="s">
        <v>4256</v>
      </c>
      <c r="B669" s="4">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3">
        <f>INDEX(products!$A$1:$G$49,MATCH(orders!$D669,products!$A$1:$A$49,0),MATCH(orders!L$1,products!$A$1:$G$1,0))</f>
        <v>9.9499999999999993</v>
      </c>
      <c r="M669" s="3">
        <f t="shared" si="20"/>
        <v>59.699999999999996</v>
      </c>
      <c r="N669" t="str" cm="1">
        <f t="array" ref="N669">_xlfn.IFS(I669="Rob","Robusta",I669="Exc","Excelsa",I669="Ara","Arabica",I669="Lib","Liberica")</f>
        <v>Arabica</v>
      </c>
      <c r="O669" t="str">
        <f t="shared" si="21"/>
        <v>Dark</v>
      </c>
      <c r="P669" s="2" t="str">
        <f>_xlfn.XLOOKUP($C669,customers!$A$2:$A$1001,customers!$I$2:$I$1001,,0)</f>
        <v>No</v>
      </c>
    </row>
    <row r="670" spans="1:16" x14ac:dyDescent="0.3">
      <c r="A670" s="2" t="s">
        <v>4262</v>
      </c>
      <c r="B670" s="4">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3">
        <f>INDEX(products!$A$1:$G$49,MATCH(orders!$D670,products!$A$1:$A$49,0),MATCH(orders!L$1,products!$A$1:$G$1,0))</f>
        <v>27.484999999999996</v>
      </c>
      <c r="M670" s="3">
        <f t="shared" si="20"/>
        <v>137.42499999999998</v>
      </c>
      <c r="N670" t="str" cm="1">
        <f t="array" ref="N670">_xlfn.IFS(I670="Rob","Robusta",I670="Exc","Excelsa",I670="Ara","Arabica",I670="Lib","Liberica")</f>
        <v>Robusta</v>
      </c>
      <c r="O670" t="str">
        <f t="shared" si="21"/>
        <v>Light</v>
      </c>
      <c r="P670" s="2" t="str">
        <f>_xlfn.XLOOKUP($C670,customers!$A$2:$A$1001,customers!$I$2:$I$1001,,0)</f>
        <v>Yes</v>
      </c>
    </row>
    <row r="671" spans="1:16" x14ac:dyDescent="0.3">
      <c r="A671" s="2" t="s">
        <v>4268</v>
      </c>
      <c r="B671" s="4">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3">
        <f>INDEX(products!$A$1:$G$49,MATCH(orders!$D671,products!$A$1:$A$49,0),MATCH(orders!L$1,products!$A$1:$G$1,0))</f>
        <v>33.464999999999996</v>
      </c>
      <c r="M671" s="3">
        <f t="shared" si="20"/>
        <v>66.929999999999993</v>
      </c>
      <c r="N671" t="str" cm="1">
        <f t="array" ref="N671">_xlfn.IFS(I671="Rob","Robusta",I671="Exc","Excelsa",I671="Ara","Arabica",I671="Lib","Liberica")</f>
        <v>Liberica</v>
      </c>
      <c r="O671" t="str">
        <f t="shared" si="21"/>
        <v>Medium</v>
      </c>
      <c r="P671" s="2" t="str">
        <f>_xlfn.XLOOKUP($C671,customers!$A$2:$A$1001,customers!$I$2:$I$1001,,0)</f>
        <v>No</v>
      </c>
    </row>
    <row r="672" spans="1:16" x14ac:dyDescent="0.3">
      <c r="A672" s="2" t="s">
        <v>4274</v>
      </c>
      <c r="B672" s="4">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3">
        <f>INDEX(products!$A$1:$G$49,MATCH(orders!$D672,products!$A$1:$A$49,0),MATCH(orders!L$1,products!$A$1:$G$1,0))</f>
        <v>4.3650000000000002</v>
      </c>
      <c r="M672" s="3">
        <f t="shared" si="20"/>
        <v>13.095000000000001</v>
      </c>
      <c r="N672" t="str" cm="1">
        <f t="array" ref="N672">_xlfn.IFS(I672="Rob","Robusta",I672="Exc","Excelsa",I672="Ara","Arabica",I672="Lib","Liberica")</f>
        <v>Liberica</v>
      </c>
      <c r="O672" t="str">
        <f t="shared" si="21"/>
        <v>Medium</v>
      </c>
      <c r="P672" s="2" t="str">
        <f>_xlfn.XLOOKUP($C672,customers!$A$2:$A$1001,customers!$I$2:$I$1001,,0)</f>
        <v>Yes</v>
      </c>
    </row>
    <row r="673" spans="1:16" x14ac:dyDescent="0.3">
      <c r="A673" s="2" t="s">
        <v>4280</v>
      </c>
      <c r="B673" s="4">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3">
        <f>INDEX(products!$A$1:$G$49,MATCH(orders!$D673,products!$A$1:$A$49,0),MATCH(orders!L$1,products!$A$1:$G$1,0))</f>
        <v>11.95</v>
      </c>
      <c r="M673" s="3">
        <f t="shared" si="20"/>
        <v>59.75</v>
      </c>
      <c r="N673" t="str" cm="1">
        <f t="array" ref="N673">_xlfn.IFS(I673="Rob","Robusta",I673="Exc","Excelsa",I673="Ara","Arabica",I673="Lib","Liberica")</f>
        <v>Robusta</v>
      </c>
      <c r="O673" t="str">
        <f t="shared" si="21"/>
        <v>Light</v>
      </c>
      <c r="P673" s="2" t="str">
        <f>_xlfn.XLOOKUP($C673,customers!$A$2:$A$1001,customers!$I$2:$I$1001,,0)</f>
        <v>No</v>
      </c>
    </row>
    <row r="674" spans="1:16" x14ac:dyDescent="0.3">
      <c r="A674" s="2" t="s">
        <v>4286</v>
      </c>
      <c r="B674" s="4">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3">
        <f>INDEX(products!$A$1:$G$49,MATCH(orders!$D674,products!$A$1:$A$49,0),MATCH(orders!L$1,products!$A$1:$G$1,0))</f>
        <v>8.73</v>
      </c>
      <c r="M674" s="3">
        <f t="shared" si="20"/>
        <v>43.650000000000006</v>
      </c>
      <c r="N674" t="str" cm="1">
        <f t="array" ref="N674">_xlfn.IFS(I674="Rob","Robusta",I674="Exc","Excelsa",I674="Ara","Arabica",I674="Lib","Liberica")</f>
        <v>Liberica</v>
      </c>
      <c r="O674" t="str">
        <f t="shared" si="21"/>
        <v>Medium</v>
      </c>
      <c r="P674" s="2" t="str">
        <f>_xlfn.XLOOKUP($C674,customers!$A$2:$A$1001,customers!$I$2:$I$1001,,0)</f>
        <v>Yes</v>
      </c>
    </row>
    <row r="675" spans="1:16" x14ac:dyDescent="0.3">
      <c r="A675" s="2" t="s">
        <v>4291</v>
      </c>
      <c r="B675" s="4">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3">
        <f>INDEX(products!$A$1:$G$49,MATCH(orders!$D675,products!$A$1:$A$49,0),MATCH(orders!L$1,products!$A$1:$G$1,0))</f>
        <v>13.75</v>
      </c>
      <c r="M675" s="3">
        <f t="shared" si="20"/>
        <v>82.5</v>
      </c>
      <c r="N675" t="str" cm="1">
        <f t="array" ref="N675">_xlfn.IFS(I675="Rob","Robusta",I675="Exc","Excelsa",I675="Ara","Arabica",I675="Lib","Liberica")</f>
        <v>Excelsa</v>
      </c>
      <c r="O675" t="str">
        <f t="shared" si="21"/>
        <v>Medium</v>
      </c>
      <c r="P675" s="2" t="str">
        <f>_xlfn.XLOOKUP($C675,customers!$A$2:$A$1001,customers!$I$2:$I$1001,,0)</f>
        <v>Yes</v>
      </c>
    </row>
    <row r="676" spans="1:16" x14ac:dyDescent="0.3">
      <c r="A676" s="2" t="s">
        <v>4297</v>
      </c>
      <c r="B676" s="4">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3">
        <f>INDEX(products!$A$1:$G$49,MATCH(orders!$D676,products!$A$1:$A$49,0),MATCH(orders!L$1,products!$A$1:$G$1,0))</f>
        <v>29.784999999999997</v>
      </c>
      <c r="M676" s="3">
        <f t="shared" si="20"/>
        <v>178.70999999999998</v>
      </c>
      <c r="N676" t="str" cm="1">
        <f t="array" ref="N676">_xlfn.IFS(I676="Rob","Robusta",I676="Exc","Excelsa",I676="Ara","Arabica",I676="Lib","Liberica")</f>
        <v>Arabica</v>
      </c>
      <c r="O676" t="str">
        <f t="shared" si="21"/>
        <v>Light</v>
      </c>
      <c r="P676" s="2" t="str">
        <f>_xlfn.XLOOKUP($C676,customers!$A$2:$A$1001,customers!$I$2:$I$1001,,0)</f>
        <v>Yes</v>
      </c>
    </row>
    <row r="677" spans="1:16" x14ac:dyDescent="0.3">
      <c r="A677" s="2" t="s">
        <v>4303</v>
      </c>
      <c r="B677" s="4">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3">
        <f>INDEX(products!$A$1:$G$49,MATCH(orders!$D677,products!$A$1:$A$49,0),MATCH(orders!L$1,products!$A$1:$G$1,0))</f>
        <v>29.784999999999997</v>
      </c>
      <c r="M677" s="3">
        <f t="shared" si="20"/>
        <v>119.13999999999999</v>
      </c>
      <c r="N677" t="str" cm="1">
        <f t="array" ref="N677">_xlfn.IFS(I677="Rob","Robusta",I677="Exc","Excelsa",I677="Ara","Arabica",I677="Lib","Liberica")</f>
        <v>Liberica</v>
      </c>
      <c r="O677" t="str">
        <f t="shared" si="21"/>
        <v>Dark</v>
      </c>
      <c r="P677" s="2" t="str">
        <f>_xlfn.XLOOKUP($C677,customers!$A$2:$A$1001,customers!$I$2:$I$1001,,0)</f>
        <v>Yes</v>
      </c>
    </row>
    <row r="678" spans="1:16" x14ac:dyDescent="0.3">
      <c r="A678" s="2" t="s">
        <v>4308</v>
      </c>
      <c r="B678" s="4">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3">
        <f>INDEX(products!$A$1:$G$49,MATCH(orders!$D678,products!$A$1:$A$49,0),MATCH(orders!L$1,products!$A$1:$G$1,0))</f>
        <v>9.51</v>
      </c>
      <c r="M678" s="3">
        <f t="shared" si="20"/>
        <v>47.55</v>
      </c>
      <c r="N678" t="str" cm="1">
        <f t="array" ref="N678">_xlfn.IFS(I678="Rob","Robusta",I678="Exc","Excelsa",I678="Ara","Arabica",I678="Lib","Liberica")</f>
        <v>Liberica</v>
      </c>
      <c r="O678" t="str">
        <f t="shared" si="21"/>
        <v>Light</v>
      </c>
      <c r="P678" s="2" t="str">
        <f>_xlfn.XLOOKUP($C678,customers!$A$2:$A$1001,customers!$I$2:$I$1001,,0)</f>
        <v>No</v>
      </c>
    </row>
    <row r="679" spans="1:16" x14ac:dyDescent="0.3">
      <c r="A679" s="2" t="s">
        <v>4313</v>
      </c>
      <c r="B679" s="4">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3">
        <f>INDEX(products!$A$1:$G$49,MATCH(orders!$D679,products!$A$1:$A$49,0),MATCH(orders!L$1,products!$A$1:$G$1,0))</f>
        <v>8.73</v>
      </c>
      <c r="M679" s="3">
        <f t="shared" si="20"/>
        <v>43.650000000000006</v>
      </c>
      <c r="N679" t="str" cm="1">
        <f t="array" ref="N679">_xlfn.IFS(I679="Rob","Robusta",I679="Exc","Excelsa",I679="Ara","Arabica",I679="Lib","Liberica")</f>
        <v>Liberica</v>
      </c>
      <c r="O679" t="str">
        <f t="shared" si="21"/>
        <v>Medium</v>
      </c>
      <c r="P679" s="2" t="str">
        <f>_xlfn.XLOOKUP($C679,customers!$A$2:$A$1001,customers!$I$2:$I$1001,,0)</f>
        <v>No</v>
      </c>
    </row>
    <row r="680" spans="1:16" x14ac:dyDescent="0.3">
      <c r="A680" s="2" t="s">
        <v>4319</v>
      </c>
      <c r="B680" s="4">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3">
        <f>INDEX(products!$A$1:$G$49,MATCH(orders!$D680,products!$A$1:$A$49,0),MATCH(orders!L$1,products!$A$1:$G$1,0))</f>
        <v>29.784999999999997</v>
      </c>
      <c r="M680" s="3">
        <f t="shared" si="20"/>
        <v>178.70999999999998</v>
      </c>
      <c r="N680" t="str" cm="1">
        <f t="array" ref="N680">_xlfn.IFS(I680="Rob","Robusta",I680="Exc","Excelsa",I680="Ara","Arabica",I680="Lib","Liberica")</f>
        <v>Arabica</v>
      </c>
      <c r="O680" t="str">
        <f t="shared" si="21"/>
        <v>Light</v>
      </c>
      <c r="P680" s="2" t="str">
        <f>_xlfn.XLOOKUP($C680,customers!$A$2:$A$1001,customers!$I$2:$I$1001,,0)</f>
        <v>Yes</v>
      </c>
    </row>
    <row r="681" spans="1:16" x14ac:dyDescent="0.3">
      <c r="A681" s="2" t="s">
        <v>4325</v>
      </c>
      <c r="B681" s="4">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3">
        <f>INDEX(products!$A$1:$G$49,MATCH(orders!$D681,products!$A$1:$A$49,0),MATCH(orders!L$1,products!$A$1:$G$1,0))</f>
        <v>27.484999999999996</v>
      </c>
      <c r="M681" s="3">
        <f t="shared" si="20"/>
        <v>27.484999999999996</v>
      </c>
      <c r="N681" t="str" cm="1">
        <f t="array" ref="N681">_xlfn.IFS(I681="Rob","Robusta",I681="Exc","Excelsa",I681="Ara","Arabica",I681="Lib","Liberica")</f>
        <v>Robusta</v>
      </c>
      <c r="O681" t="str">
        <f t="shared" si="21"/>
        <v>Light</v>
      </c>
      <c r="P681" s="2" t="str">
        <f>_xlfn.XLOOKUP($C681,customers!$A$2:$A$1001,customers!$I$2:$I$1001,,0)</f>
        <v>No</v>
      </c>
    </row>
    <row r="682" spans="1:16" x14ac:dyDescent="0.3">
      <c r="A682" s="2" t="s">
        <v>4331</v>
      </c>
      <c r="B682" s="4">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3">
        <f>INDEX(products!$A$1:$G$49,MATCH(orders!$D682,products!$A$1:$A$49,0),MATCH(orders!L$1,products!$A$1:$G$1,0))</f>
        <v>11.25</v>
      </c>
      <c r="M682" s="3">
        <f t="shared" si="20"/>
        <v>56.25</v>
      </c>
      <c r="N682" t="str" cm="1">
        <f t="array" ref="N682">_xlfn.IFS(I682="Rob","Robusta",I682="Exc","Excelsa",I682="Ara","Arabica",I682="Lib","Liberica")</f>
        <v>Arabica</v>
      </c>
      <c r="O682" t="str">
        <f t="shared" si="21"/>
        <v>Medium</v>
      </c>
      <c r="P682" s="2" t="str">
        <f>_xlfn.XLOOKUP($C682,customers!$A$2:$A$1001,customers!$I$2:$I$1001,,0)</f>
        <v>No</v>
      </c>
    </row>
    <row r="683" spans="1:16" x14ac:dyDescent="0.3">
      <c r="A683" s="2" t="s">
        <v>4336</v>
      </c>
      <c r="B683" s="4">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3">
        <f>INDEX(products!$A$1:$G$49,MATCH(orders!$D683,products!$A$1:$A$49,0),MATCH(orders!L$1,products!$A$1:$G$1,0))</f>
        <v>4.7549999999999999</v>
      </c>
      <c r="M683" s="3">
        <f t="shared" si="20"/>
        <v>9.51</v>
      </c>
      <c r="N683" t="str" cm="1">
        <f t="array" ref="N683">_xlfn.IFS(I683="Rob","Robusta",I683="Exc","Excelsa",I683="Ara","Arabica",I683="Lib","Liberica")</f>
        <v>Liberica</v>
      </c>
      <c r="O683" t="str">
        <f t="shared" si="21"/>
        <v>Light</v>
      </c>
      <c r="P683" s="2" t="str">
        <f>_xlfn.XLOOKUP($C683,customers!$A$2:$A$1001,customers!$I$2:$I$1001,,0)</f>
        <v>Yes</v>
      </c>
    </row>
    <row r="684" spans="1:16" x14ac:dyDescent="0.3">
      <c r="A684" s="2" t="s">
        <v>4342</v>
      </c>
      <c r="B684" s="4">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3">
        <f>INDEX(products!$A$1:$G$49,MATCH(orders!$D684,products!$A$1:$A$49,0),MATCH(orders!L$1,products!$A$1:$G$1,0))</f>
        <v>4.125</v>
      </c>
      <c r="M684" s="3">
        <f t="shared" si="20"/>
        <v>8.25</v>
      </c>
      <c r="N684" t="str" cm="1">
        <f t="array" ref="N684">_xlfn.IFS(I684="Rob","Robusta",I684="Exc","Excelsa",I684="Ara","Arabica",I684="Lib","Liberica")</f>
        <v>Excelsa</v>
      </c>
      <c r="O684" t="str">
        <f t="shared" si="21"/>
        <v>Medium</v>
      </c>
      <c r="P684" s="2" t="str">
        <f>_xlfn.XLOOKUP($C684,customers!$A$2:$A$1001,customers!$I$2:$I$1001,,0)</f>
        <v>Yes</v>
      </c>
    </row>
    <row r="685" spans="1:16" x14ac:dyDescent="0.3">
      <c r="A685" s="2" t="s">
        <v>4348</v>
      </c>
      <c r="B685" s="4">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3">
        <f>INDEX(products!$A$1:$G$49,MATCH(orders!$D685,products!$A$1:$A$49,0),MATCH(orders!L$1,products!$A$1:$G$1,0))</f>
        <v>7.77</v>
      </c>
      <c r="M685" s="3">
        <f t="shared" si="20"/>
        <v>46.62</v>
      </c>
      <c r="N685" t="str" cm="1">
        <f t="array" ref="N685">_xlfn.IFS(I685="Rob","Robusta",I685="Exc","Excelsa",I685="Ara","Arabica",I685="Lib","Liberica")</f>
        <v>Liberica</v>
      </c>
      <c r="O685" t="str">
        <f t="shared" si="21"/>
        <v>Dark</v>
      </c>
      <c r="P685" s="2" t="str">
        <f>_xlfn.XLOOKUP($C685,customers!$A$2:$A$1001,customers!$I$2:$I$1001,,0)</f>
        <v>No</v>
      </c>
    </row>
    <row r="686" spans="1:16" x14ac:dyDescent="0.3">
      <c r="A686" s="2" t="s">
        <v>4354</v>
      </c>
      <c r="B686" s="4">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3">
        <f>INDEX(products!$A$1:$G$49,MATCH(orders!$D686,products!$A$1:$A$49,0),MATCH(orders!L$1,products!$A$1:$G$1,0))</f>
        <v>11.95</v>
      </c>
      <c r="M686" s="3">
        <f t="shared" si="20"/>
        <v>71.699999999999989</v>
      </c>
      <c r="N686" t="str" cm="1">
        <f t="array" ref="N686">_xlfn.IFS(I686="Rob","Robusta",I686="Exc","Excelsa",I686="Ara","Arabica",I686="Lib","Liberica")</f>
        <v>Robusta</v>
      </c>
      <c r="O686" t="str">
        <f t="shared" si="21"/>
        <v>Light</v>
      </c>
      <c r="P686" s="2" t="str">
        <f>_xlfn.XLOOKUP($C686,customers!$A$2:$A$1001,customers!$I$2:$I$1001,,0)</f>
        <v>No</v>
      </c>
    </row>
    <row r="687" spans="1:16" x14ac:dyDescent="0.3">
      <c r="A687" s="2" t="s">
        <v>4359</v>
      </c>
      <c r="B687" s="4">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3">
        <f>INDEX(products!$A$1:$G$49,MATCH(orders!$D687,products!$A$1:$A$49,0),MATCH(orders!L$1,products!$A$1:$G$1,0))</f>
        <v>36.454999999999998</v>
      </c>
      <c r="M687" s="3">
        <f t="shared" si="20"/>
        <v>72.91</v>
      </c>
      <c r="N687" t="str" cm="1">
        <f t="array" ref="N687">_xlfn.IFS(I687="Rob","Robusta",I687="Exc","Excelsa",I687="Ara","Arabica",I687="Lib","Liberica")</f>
        <v>Liberica</v>
      </c>
      <c r="O687" t="str">
        <f t="shared" si="21"/>
        <v>Light</v>
      </c>
      <c r="P687" s="2" t="str">
        <f>_xlfn.XLOOKUP($C687,customers!$A$2:$A$1001,customers!$I$2:$I$1001,,0)</f>
        <v>Yes</v>
      </c>
    </row>
    <row r="688" spans="1:16" x14ac:dyDescent="0.3">
      <c r="A688" s="2" t="s">
        <v>4365</v>
      </c>
      <c r="B688" s="4">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3">
        <f>INDEX(products!$A$1:$G$49,MATCH(orders!$D688,products!$A$1:$A$49,0),MATCH(orders!L$1,products!$A$1:$G$1,0))</f>
        <v>2.6849999999999996</v>
      </c>
      <c r="M688" s="3">
        <f t="shared" si="20"/>
        <v>8.0549999999999997</v>
      </c>
      <c r="N688" t="str" cm="1">
        <f t="array" ref="N688">_xlfn.IFS(I688="Rob","Robusta",I688="Exc","Excelsa",I688="Ara","Arabica",I688="Lib","Liberica")</f>
        <v>Robusta</v>
      </c>
      <c r="O688" t="str">
        <f t="shared" si="21"/>
        <v>Dark</v>
      </c>
      <c r="P688" s="2" t="str">
        <f>_xlfn.XLOOKUP($C688,customers!$A$2:$A$1001,customers!$I$2:$I$1001,,0)</f>
        <v>Yes</v>
      </c>
    </row>
    <row r="689" spans="1:16" x14ac:dyDescent="0.3">
      <c r="A689" s="2" t="s">
        <v>4371</v>
      </c>
      <c r="B689" s="4">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3">
        <f>INDEX(products!$A$1:$G$49,MATCH(orders!$D689,products!$A$1:$A$49,0),MATCH(orders!L$1,products!$A$1:$G$1,0))</f>
        <v>8.25</v>
      </c>
      <c r="M689" s="3">
        <f t="shared" si="20"/>
        <v>16.5</v>
      </c>
      <c r="N689" t="str" cm="1">
        <f t="array" ref="N689">_xlfn.IFS(I689="Rob","Robusta",I689="Exc","Excelsa",I689="Ara","Arabica",I689="Lib","Liberica")</f>
        <v>Excelsa</v>
      </c>
      <c r="O689" t="str">
        <f t="shared" si="21"/>
        <v>Medium</v>
      </c>
      <c r="P689" s="2" t="str">
        <f>_xlfn.XLOOKUP($C689,customers!$A$2:$A$1001,customers!$I$2:$I$1001,,0)</f>
        <v>No</v>
      </c>
    </row>
    <row r="690" spans="1:16" x14ac:dyDescent="0.3">
      <c r="A690" s="2" t="s">
        <v>4377</v>
      </c>
      <c r="B690" s="4">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3">
        <f>INDEX(products!$A$1:$G$49,MATCH(orders!$D690,products!$A$1:$A$49,0),MATCH(orders!L$1,products!$A$1:$G$1,0))</f>
        <v>12.95</v>
      </c>
      <c r="M690" s="3">
        <f t="shared" si="20"/>
        <v>64.75</v>
      </c>
      <c r="N690" t="str" cm="1">
        <f t="array" ref="N690">_xlfn.IFS(I690="Rob","Robusta",I690="Exc","Excelsa",I690="Ara","Arabica",I690="Lib","Liberica")</f>
        <v>Arabica</v>
      </c>
      <c r="O690" t="str">
        <f t="shared" si="21"/>
        <v>Light</v>
      </c>
      <c r="P690" s="2" t="str">
        <f>_xlfn.XLOOKUP($C690,customers!$A$2:$A$1001,customers!$I$2:$I$1001,,0)</f>
        <v>No</v>
      </c>
    </row>
    <row r="691" spans="1:16" x14ac:dyDescent="0.3">
      <c r="A691" s="2" t="s">
        <v>4383</v>
      </c>
      <c r="B691" s="4">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3">
        <f>INDEX(products!$A$1:$G$49,MATCH(orders!$D691,products!$A$1:$A$49,0),MATCH(orders!L$1,products!$A$1:$G$1,0))</f>
        <v>6.75</v>
      </c>
      <c r="M691" s="3">
        <f t="shared" si="20"/>
        <v>33.75</v>
      </c>
      <c r="N691" t="str" cm="1">
        <f t="array" ref="N691">_xlfn.IFS(I691="Rob","Robusta",I691="Exc","Excelsa",I691="Ara","Arabica",I691="Lib","Liberica")</f>
        <v>Arabica</v>
      </c>
      <c r="O691" t="str">
        <f t="shared" si="21"/>
        <v>Medium</v>
      </c>
      <c r="P691" s="2" t="str">
        <f>_xlfn.XLOOKUP($C691,customers!$A$2:$A$1001,customers!$I$2:$I$1001,,0)</f>
        <v>No</v>
      </c>
    </row>
    <row r="692" spans="1:16" x14ac:dyDescent="0.3">
      <c r="A692" s="2" t="s">
        <v>4389</v>
      </c>
      <c r="B692" s="4">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3">
        <f>INDEX(products!$A$1:$G$49,MATCH(orders!$D692,products!$A$1:$A$49,0),MATCH(orders!L$1,products!$A$1:$G$1,0))</f>
        <v>29.784999999999997</v>
      </c>
      <c r="M692" s="3">
        <f t="shared" si="20"/>
        <v>178.70999999999998</v>
      </c>
      <c r="N692" t="str" cm="1">
        <f t="array" ref="N692">_xlfn.IFS(I692="Rob","Robusta",I692="Exc","Excelsa",I692="Ara","Arabica",I692="Lib","Liberica")</f>
        <v>Liberica</v>
      </c>
      <c r="O692" t="str">
        <f t="shared" si="21"/>
        <v>Dark</v>
      </c>
      <c r="P692" s="2" t="str">
        <f>_xlfn.XLOOKUP($C692,customers!$A$2:$A$1001,customers!$I$2:$I$1001,,0)</f>
        <v>No</v>
      </c>
    </row>
    <row r="693" spans="1:16" x14ac:dyDescent="0.3">
      <c r="A693" s="2" t="s">
        <v>4393</v>
      </c>
      <c r="B693" s="4">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3">
        <f>INDEX(products!$A$1:$G$49,MATCH(orders!$D693,products!$A$1:$A$49,0),MATCH(orders!L$1,products!$A$1:$G$1,0))</f>
        <v>11.25</v>
      </c>
      <c r="M693" s="3">
        <f t="shared" si="20"/>
        <v>22.5</v>
      </c>
      <c r="N693" t="str" cm="1">
        <f t="array" ref="N693">_xlfn.IFS(I693="Rob","Robusta",I693="Exc","Excelsa",I693="Ara","Arabica",I693="Lib","Liberica")</f>
        <v>Arabica</v>
      </c>
      <c r="O693" t="str">
        <f t="shared" si="21"/>
        <v>Medium</v>
      </c>
      <c r="P693" s="2" t="str">
        <f>_xlfn.XLOOKUP($C693,customers!$A$2:$A$1001,customers!$I$2:$I$1001,,0)</f>
        <v>No</v>
      </c>
    </row>
    <row r="694" spans="1:16" x14ac:dyDescent="0.3">
      <c r="A694" s="2" t="s">
        <v>4399</v>
      </c>
      <c r="B694" s="4">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3">
        <f>INDEX(products!$A$1:$G$49,MATCH(orders!$D694,products!$A$1:$A$49,0),MATCH(orders!L$1,products!$A$1:$G$1,0))</f>
        <v>12.95</v>
      </c>
      <c r="M694" s="3">
        <f t="shared" si="20"/>
        <v>12.95</v>
      </c>
      <c r="N694" t="str" cm="1">
        <f t="array" ref="N694">_xlfn.IFS(I694="Rob","Robusta",I694="Exc","Excelsa",I694="Ara","Arabica",I694="Lib","Liberica")</f>
        <v>Liberica</v>
      </c>
      <c r="O694" t="str">
        <f t="shared" si="21"/>
        <v>Dark</v>
      </c>
      <c r="P694" s="2" t="str">
        <f>_xlfn.XLOOKUP($C694,customers!$A$2:$A$1001,customers!$I$2:$I$1001,,0)</f>
        <v>No</v>
      </c>
    </row>
    <row r="695" spans="1:16" x14ac:dyDescent="0.3">
      <c r="A695" s="2" t="s">
        <v>4405</v>
      </c>
      <c r="B695" s="4">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3">
        <f>INDEX(products!$A$1:$G$49,MATCH(orders!$D695,products!$A$1:$A$49,0),MATCH(orders!L$1,products!$A$1:$G$1,0))</f>
        <v>25.874999999999996</v>
      </c>
      <c r="M695" s="3">
        <f t="shared" si="20"/>
        <v>51.749999999999993</v>
      </c>
      <c r="N695" t="str" cm="1">
        <f t="array" ref="N695">_xlfn.IFS(I695="Rob","Robusta",I695="Exc","Excelsa",I695="Ara","Arabica",I695="Lib","Liberica")</f>
        <v>Arabica</v>
      </c>
      <c r="O695" t="str">
        <f t="shared" si="21"/>
        <v>Medium</v>
      </c>
      <c r="P695" s="2" t="str">
        <f>_xlfn.XLOOKUP($C695,customers!$A$2:$A$1001,customers!$I$2:$I$1001,,0)</f>
        <v>Yes</v>
      </c>
    </row>
    <row r="696" spans="1:16" x14ac:dyDescent="0.3">
      <c r="A696" s="2" t="s">
        <v>4411</v>
      </c>
      <c r="B696" s="4">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3">
        <f>INDEX(products!$A$1:$G$49,MATCH(orders!$D696,products!$A$1:$A$49,0),MATCH(orders!L$1,products!$A$1:$G$1,0))</f>
        <v>7.29</v>
      </c>
      <c r="M696" s="3">
        <f t="shared" si="20"/>
        <v>36.450000000000003</v>
      </c>
      <c r="N696" t="str" cm="1">
        <f t="array" ref="N696">_xlfn.IFS(I696="Rob","Robusta",I696="Exc","Excelsa",I696="Ara","Arabica",I696="Lib","Liberica")</f>
        <v>Excelsa</v>
      </c>
      <c r="O696" t="str">
        <f t="shared" si="21"/>
        <v>Dark</v>
      </c>
      <c r="P696" s="2" t="str">
        <f>_xlfn.XLOOKUP($C696,customers!$A$2:$A$1001,customers!$I$2:$I$1001,,0)</f>
        <v>No</v>
      </c>
    </row>
    <row r="697" spans="1:16" x14ac:dyDescent="0.3">
      <c r="A697" s="2" t="s">
        <v>4417</v>
      </c>
      <c r="B697" s="4">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3">
        <f>INDEX(products!$A$1:$G$49,MATCH(orders!$D697,products!$A$1:$A$49,0),MATCH(orders!L$1,products!$A$1:$G$1,0))</f>
        <v>36.454999999999998</v>
      </c>
      <c r="M697" s="3">
        <f t="shared" si="20"/>
        <v>182.27499999999998</v>
      </c>
      <c r="N697" t="str" cm="1">
        <f t="array" ref="N697">_xlfn.IFS(I697="Rob","Robusta",I697="Exc","Excelsa",I697="Ara","Arabica",I697="Lib","Liberica")</f>
        <v>Liberica</v>
      </c>
      <c r="O697" t="str">
        <f t="shared" si="21"/>
        <v>Light</v>
      </c>
      <c r="P697" s="2" t="str">
        <f>_xlfn.XLOOKUP($C697,customers!$A$2:$A$1001,customers!$I$2:$I$1001,,0)</f>
        <v>Yes</v>
      </c>
    </row>
    <row r="698" spans="1:16" x14ac:dyDescent="0.3">
      <c r="A698" s="2" t="s">
        <v>4423</v>
      </c>
      <c r="B698" s="4">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3">
        <f>INDEX(products!$A$1:$G$49,MATCH(orders!$D698,products!$A$1:$A$49,0),MATCH(orders!L$1,products!$A$1:$G$1,0))</f>
        <v>7.77</v>
      </c>
      <c r="M698" s="3">
        <f t="shared" si="20"/>
        <v>31.08</v>
      </c>
      <c r="N698" t="str" cm="1">
        <f t="array" ref="N698">_xlfn.IFS(I698="Rob","Robusta",I698="Exc","Excelsa",I698="Ara","Arabica",I698="Lib","Liberica")</f>
        <v>Liberica</v>
      </c>
      <c r="O698" t="str">
        <f t="shared" si="21"/>
        <v>Dark</v>
      </c>
      <c r="P698" s="2" t="str">
        <f>_xlfn.XLOOKUP($C698,customers!$A$2:$A$1001,customers!$I$2:$I$1001,,0)</f>
        <v>No</v>
      </c>
    </row>
    <row r="699" spans="1:16" x14ac:dyDescent="0.3">
      <c r="A699" s="2" t="s">
        <v>4429</v>
      </c>
      <c r="B699" s="4">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3">
        <f>INDEX(products!$A$1:$G$49,MATCH(orders!$D699,products!$A$1:$A$49,0),MATCH(orders!L$1,products!$A$1:$G$1,0))</f>
        <v>6.75</v>
      </c>
      <c r="M699" s="3">
        <f t="shared" si="20"/>
        <v>20.25</v>
      </c>
      <c r="N699" t="str" cm="1">
        <f t="array" ref="N699">_xlfn.IFS(I699="Rob","Robusta",I699="Exc","Excelsa",I699="Ara","Arabica",I699="Lib","Liberica")</f>
        <v>Arabica</v>
      </c>
      <c r="O699" t="str">
        <f t="shared" si="21"/>
        <v>Medium</v>
      </c>
      <c r="P699" s="2" t="str">
        <f>_xlfn.XLOOKUP($C699,customers!$A$2:$A$1001,customers!$I$2:$I$1001,,0)</f>
        <v>No</v>
      </c>
    </row>
    <row r="700" spans="1:16" x14ac:dyDescent="0.3">
      <c r="A700" s="2" t="s">
        <v>4433</v>
      </c>
      <c r="B700" s="4">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3">
        <f>INDEX(products!$A$1:$G$49,MATCH(orders!$D700,products!$A$1:$A$49,0),MATCH(orders!L$1,products!$A$1:$G$1,0))</f>
        <v>12.95</v>
      </c>
      <c r="M700" s="3">
        <f t="shared" si="20"/>
        <v>25.9</v>
      </c>
      <c r="N700" t="str" cm="1">
        <f t="array" ref="N700">_xlfn.IFS(I700="Rob","Robusta",I700="Exc","Excelsa",I700="Ara","Arabica",I700="Lib","Liberica")</f>
        <v>Liberica</v>
      </c>
      <c r="O700" t="str">
        <f t="shared" si="21"/>
        <v>Dark</v>
      </c>
      <c r="P700" s="2" t="str">
        <f>_xlfn.XLOOKUP($C700,customers!$A$2:$A$1001,customers!$I$2:$I$1001,,0)</f>
        <v>No</v>
      </c>
    </row>
    <row r="701" spans="1:16" x14ac:dyDescent="0.3">
      <c r="A701" s="2" t="s">
        <v>4439</v>
      </c>
      <c r="B701" s="4">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3">
        <f>INDEX(products!$A$1:$G$49,MATCH(orders!$D701,products!$A$1:$A$49,0),MATCH(orders!L$1,products!$A$1:$G$1,0))</f>
        <v>5.97</v>
      </c>
      <c r="M701" s="3">
        <f t="shared" si="20"/>
        <v>23.88</v>
      </c>
      <c r="N701" t="str" cm="1">
        <f t="array" ref="N701">_xlfn.IFS(I701="Rob","Robusta",I701="Exc","Excelsa",I701="Ara","Arabica",I701="Lib","Liberica")</f>
        <v>Arabica</v>
      </c>
      <c r="O701" t="str">
        <f t="shared" si="21"/>
        <v>Dark</v>
      </c>
      <c r="P701" s="2" t="str">
        <f>_xlfn.XLOOKUP($C701,customers!$A$2:$A$1001,customers!$I$2:$I$1001,,0)</f>
        <v>Yes</v>
      </c>
    </row>
    <row r="702" spans="1:16" x14ac:dyDescent="0.3">
      <c r="A702" s="2" t="s">
        <v>4445</v>
      </c>
      <c r="B702" s="4">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3">
        <f>INDEX(products!$A$1:$G$49,MATCH(orders!$D702,products!$A$1:$A$49,0),MATCH(orders!L$1,products!$A$1:$G$1,0))</f>
        <v>9.51</v>
      </c>
      <c r="M702" s="3">
        <f t="shared" si="20"/>
        <v>19.02</v>
      </c>
      <c r="N702" t="str" cm="1">
        <f t="array" ref="N702">_xlfn.IFS(I702="Rob","Robusta",I702="Exc","Excelsa",I702="Ara","Arabica",I702="Lib","Liberica")</f>
        <v>Liberica</v>
      </c>
      <c r="O702" t="str">
        <f t="shared" si="21"/>
        <v>Light</v>
      </c>
      <c r="P702" s="2" t="str">
        <f>_xlfn.XLOOKUP($C702,customers!$A$2:$A$1001,customers!$I$2:$I$1001,,0)</f>
        <v>No</v>
      </c>
    </row>
    <row r="703" spans="1:16" x14ac:dyDescent="0.3">
      <c r="A703" s="2" t="s">
        <v>4450</v>
      </c>
      <c r="B703" s="4">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3">
        <f>INDEX(products!$A$1:$G$49,MATCH(orders!$D703,products!$A$1:$A$49,0),MATCH(orders!L$1,products!$A$1:$G$1,0))</f>
        <v>5.97</v>
      </c>
      <c r="M703" s="3">
        <f t="shared" si="20"/>
        <v>29.849999999999998</v>
      </c>
      <c r="N703" t="str" cm="1">
        <f t="array" ref="N703">_xlfn.IFS(I703="Rob","Robusta",I703="Exc","Excelsa",I703="Ara","Arabica",I703="Lib","Liberica")</f>
        <v>Arabica</v>
      </c>
      <c r="O703" t="str">
        <f t="shared" si="21"/>
        <v>Dark</v>
      </c>
      <c r="P703" s="2" t="str">
        <f>_xlfn.XLOOKUP($C703,customers!$A$2:$A$1001,customers!$I$2:$I$1001,,0)</f>
        <v>Yes</v>
      </c>
    </row>
    <row r="704" spans="1:16" x14ac:dyDescent="0.3">
      <c r="A704" s="2" t="s">
        <v>4456</v>
      </c>
      <c r="B704" s="4">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3">
        <f>INDEX(products!$A$1:$G$49,MATCH(orders!$D704,products!$A$1:$A$49,0),MATCH(orders!L$1,products!$A$1:$G$1,0))</f>
        <v>7.77</v>
      </c>
      <c r="M704" s="3">
        <f t="shared" si="20"/>
        <v>7.77</v>
      </c>
      <c r="N704" t="str" cm="1">
        <f t="array" ref="N704">_xlfn.IFS(I704="Rob","Robusta",I704="Exc","Excelsa",I704="Ara","Arabica",I704="Lib","Liberica")</f>
        <v>Arabica</v>
      </c>
      <c r="O704" t="str">
        <f t="shared" si="21"/>
        <v>Light</v>
      </c>
      <c r="P704" s="2" t="str">
        <f>_xlfn.XLOOKUP($C704,customers!$A$2:$A$1001,customers!$I$2:$I$1001,,0)</f>
        <v>Yes</v>
      </c>
    </row>
    <row r="705" spans="1:16" x14ac:dyDescent="0.3">
      <c r="A705" s="2" t="s">
        <v>4461</v>
      </c>
      <c r="B705" s="4">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3">
        <f>INDEX(products!$A$1:$G$49,MATCH(orders!$D705,products!$A$1:$A$49,0),MATCH(orders!L$1,products!$A$1:$G$1,0))</f>
        <v>29.784999999999997</v>
      </c>
      <c r="M705" s="3">
        <f t="shared" si="20"/>
        <v>119.13999999999999</v>
      </c>
      <c r="N705" t="str" cm="1">
        <f t="array" ref="N705">_xlfn.IFS(I705="Rob","Robusta",I705="Exc","Excelsa",I705="Ara","Arabica",I705="Lib","Liberica")</f>
        <v>Liberica</v>
      </c>
      <c r="O705" t="str">
        <f t="shared" si="21"/>
        <v>Dark</v>
      </c>
      <c r="P705" s="2" t="str">
        <f>_xlfn.XLOOKUP($C705,customers!$A$2:$A$1001,customers!$I$2:$I$1001,,0)</f>
        <v>Yes</v>
      </c>
    </row>
    <row r="706" spans="1:16" x14ac:dyDescent="0.3">
      <c r="A706" s="2" t="s">
        <v>4466</v>
      </c>
      <c r="B706" s="4">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3">
        <f>INDEX(products!$A$1:$G$49,MATCH(orders!$D706,products!$A$1:$A$49,0),MATCH(orders!L$1,products!$A$1:$G$1,0))</f>
        <v>3.645</v>
      </c>
      <c r="M706" s="3">
        <f t="shared" si="20"/>
        <v>21.87</v>
      </c>
      <c r="N706" t="str" cm="1">
        <f t="array" ref="N706">_xlfn.IFS(I706="Rob","Robusta",I706="Exc","Excelsa",I706="Ara","Arabica",I706="Lib","Liberica")</f>
        <v>Excelsa</v>
      </c>
      <c r="O706" t="str">
        <f t="shared" si="21"/>
        <v>Dark</v>
      </c>
      <c r="P706" s="2" t="str">
        <f>_xlfn.XLOOKUP($C706,customers!$A$2:$A$1001,customers!$I$2:$I$1001,,0)</f>
        <v>Yes</v>
      </c>
    </row>
    <row r="707" spans="1:16" x14ac:dyDescent="0.3">
      <c r="A707" s="2" t="s">
        <v>4471</v>
      </c>
      <c r="B707" s="4">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3">
        <f>INDEX(products!$A$1:$G$49,MATCH(orders!$D707,products!$A$1:$A$49,0),MATCH(orders!L$1,products!$A$1:$G$1,0))</f>
        <v>8.91</v>
      </c>
      <c r="M707" s="3">
        <f t="shared" ref="M707:M770" si="22">E707*L707</f>
        <v>17.82</v>
      </c>
      <c r="N707" t="str" cm="1">
        <f t="array" ref="N707">_xlfn.IFS(I707="Rob","Robusta",I707="Exc","Excelsa",I707="Ara","Arabica",I707="Lib","Liberica")</f>
        <v>Excelsa</v>
      </c>
      <c r="O707" t="str">
        <f t="shared" ref="O707:O770" si="23">IF(J707="M","Medium",IF(J707="L","Light",IF(J707="D","Dark","")))</f>
        <v>Light</v>
      </c>
      <c r="P707" s="2" t="str">
        <f>_xlfn.XLOOKUP($C707,customers!$A$2:$A$1001,customers!$I$2:$I$1001,,0)</f>
        <v>No</v>
      </c>
    </row>
    <row r="708" spans="1:16" x14ac:dyDescent="0.3">
      <c r="A708" s="2" t="s">
        <v>4477</v>
      </c>
      <c r="B708" s="4">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3">
        <f>INDEX(products!$A$1:$G$49,MATCH(orders!$D708,products!$A$1:$A$49,0),MATCH(orders!L$1,products!$A$1:$G$1,0))</f>
        <v>4.125</v>
      </c>
      <c r="M708" s="3">
        <f t="shared" si="22"/>
        <v>12.375</v>
      </c>
      <c r="N708" t="str" cm="1">
        <f t="array" ref="N708">_xlfn.IFS(I708="Rob","Robusta",I708="Exc","Excelsa",I708="Ara","Arabica",I708="Lib","Liberica")</f>
        <v>Excelsa</v>
      </c>
      <c r="O708" t="str">
        <f t="shared" si="23"/>
        <v>Medium</v>
      </c>
      <c r="P708" s="2" t="str">
        <f>_xlfn.XLOOKUP($C708,customers!$A$2:$A$1001,customers!$I$2:$I$1001,,0)</f>
        <v>No</v>
      </c>
    </row>
    <row r="709" spans="1:16" x14ac:dyDescent="0.3">
      <c r="A709" s="2" t="s">
        <v>4483</v>
      </c>
      <c r="B709" s="4">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3">
        <f>INDEX(products!$A$1:$G$49,MATCH(orders!$D709,products!$A$1:$A$49,0),MATCH(orders!L$1,products!$A$1:$G$1,0))</f>
        <v>12.95</v>
      </c>
      <c r="M709" s="3">
        <f t="shared" si="22"/>
        <v>25.9</v>
      </c>
      <c r="N709" t="str" cm="1">
        <f t="array" ref="N709">_xlfn.IFS(I709="Rob","Robusta",I709="Exc","Excelsa",I709="Ara","Arabica",I709="Lib","Liberica")</f>
        <v>Liberica</v>
      </c>
      <c r="O709" t="str">
        <f t="shared" si="23"/>
        <v>Dark</v>
      </c>
      <c r="P709" s="2" t="str">
        <f>_xlfn.XLOOKUP($C709,customers!$A$2:$A$1001,customers!$I$2:$I$1001,,0)</f>
        <v>No</v>
      </c>
    </row>
    <row r="710" spans="1:16" x14ac:dyDescent="0.3">
      <c r="A710" s="2" t="s">
        <v>4488</v>
      </c>
      <c r="B710" s="4">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3">
        <f>INDEX(products!$A$1:$G$49,MATCH(orders!$D710,products!$A$1:$A$49,0),MATCH(orders!L$1,products!$A$1:$G$1,0))</f>
        <v>6.75</v>
      </c>
      <c r="M710" s="3">
        <f t="shared" si="22"/>
        <v>13.5</v>
      </c>
      <c r="N710" t="str" cm="1">
        <f t="array" ref="N710">_xlfn.IFS(I710="Rob","Robusta",I710="Exc","Excelsa",I710="Ara","Arabica",I710="Lib","Liberica")</f>
        <v>Arabica</v>
      </c>
      <c r="O710" t="str">
        <f t="shared" si="23"/>
        <v>Medium</v>
      </c>
      <c r="P710" s="2" t="str">
        <f>_xlfn.XLOOKUP($C710,customers!$A$2:$A$1001,customers!$I$2:$I$1001,,0)</f>
        <v>Yes</v>
      </c>
    </row>
    <row r="711" spans="1:16" x14ac:dyDescent="0.3">
      <c r="A711" s="2" t="s">
        <v>4494</v>
      </c>
      <c r="B711" s="4">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3">
        <f>INDEX(products!$A$1:$G$49,MATCH(orders!$D711,products!$A$1:$A$49,0),MATCH(orders!L$1,products!$A$1:$G$1,0))</f>
        <v>8.91</v>
      </c>
      <c r="M711" s="3">
        <f t="shared" si="22"/>
        <v>17.82</v>
      </c>
      <c r="N711" t="str" cm="1">
        <f t="array" ref="N711">_xlfn.IFS(I711="Rob","Robusta",I711="Exc","Excelsa",I711="Ara","Arabica",I711="Lib","Liberica")</f>
        <v>Excelsa</v>
      </c>
      <c r="O711" t="str">
        <f t="shared" si="23"/>
        <v>Light</v>
      </c>
      <c r="P711" s="2" t="str">
        <f>_xlfn.XLOOKUP($C711,customers!$A$2:$A$1001,customers!$I$2:$I$1001,,0)</f>
        <v>Yes</v>
      </c>
    </row>
    <row r="712" spans="1:16" x14ac:dyDescent="0.3">
      <c r="A712" s="2" t="s">
        <v>4499</v>
      </c>
      <c r="B712" s="4">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3">
        <f>INDEX(products!$A$1:$G$49,MATCH(orders!$D712,products!$A$1:$A$49,0),MATCH(orders!L$1,products!$A$1:$G$1,0))</f>
        <v>8.25</v>
      </c>
      <c r="M712" s="3">
        <f t="shared" si="22"/>
        <v>24.75</v>
      </c>
      <c r="N712" t="str" cm="1">
        <f t="array" ref="N712">_xlfn.IFS(I712="Rob","Robusta",I712="Exc","Excelsa",I712="Ara","Arabica",I712="Lib","Liberica")</f>
        <v>Excelsa</v>
      </c>
      <c r="O712" t="str">
        <f t="shared" si="23"/>
        <v>Medium</v>
      </c>
      <c r="P712" s="2" t="str">
        <f>_xlfn.XLOOKUP($C712,customers!$A$2:$A$1001,customers!$I$2:$I$1001,,0)</f>
        <v>No</v>
      </c>
    </row>
    <row r="713" spans="1:16" x14ac:dyDescent="0.3">
      <c r="A713" s="2" t="s">
        <v>4505</v>
      </c>
      <c r="B713" s="4">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3">
        <f>INDEX(products!$A$1:$G$49,MATCH(orders!$D713,products!$A$1:$A$49,0),MATCH(orders!L$1,products!$A$1:$G$1,0))</f>
        <v>2.9849999999999999</v>
      </c>
      <c r="M713" s="3">
        <f t="shared" si="22"/>
        <v>17.91</v>
      </c>
      <c r="N713" t="str" cm="1">
        <f t="array" ref="N713">_xlfn.IFS(I713="Rob","Robusta",I713="Exc","Excelsa",I713="Ara","Arabica",I713="Lib","Liberica")</f>
        <v>Robusta</v>
      </c>
      <c r="O713" t="str">
        <f t="shared" si="23"/>
        <v>Medium</v>
      </c>
      <c r="P713" s="2" t="str">
        <f>_xlfn.XLOOKUP($C713,customers!$A$2:$A$1001,customers!$I$2:$I$1001,,0)</f>
        <v>No</v>
      </c>
    </row>
    <row r="714" spans="1:16" x14ac:dyDescent="0.3">
      <c r="A714" s="2" t="s">
        <v>4512</v>
      </c>
      <c r="B714" s="4">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3">
        <f>INDEX(products!$A$1:$G$49,MATCH(orders!$D714,products!$A$1:$A$49,0),MATCH(orders!L$1,products!$A$1:$G$1,0))</f>
        <v>8.25</v>
      </c>
      <c r="M714" s="3">
        <f t="shared" si="22"/>
        <v>16.5</v>
      </c>
      <c r="N714" t="str" cm="1">
        <f t="array" ref="N714">_xlfn.IFS(I714="Rob","Robusta",I714="Exc","Excelsa",I714="Ara","Arabica",I714="Lib","Liberica")</f>
        <v>Excelsa</v>
      </c>
      <c r="O714" t="str">
        <f t="shared" si="23"/>
        <v>Medium</v>
      </c>
      <c r="P714" s="2" t="str">
        <f>_xlfn.XLOOKUP($C714,customers!$A$2:$A$1001,customers!$I$2:$I$1001,,0)</f>
        <v>No</v>
      </c>
    </row>
    <row r="715" spans="1:16" x14ac:dyDescent="0.3">
      <c r="A715" s="2" t="s">
        <v>4516</v>
      </c>
      <c r="B715" s="4">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3">
        <f>INDEX(products!$A$1:$G$49,MATCH(orders!$D715,products!$A$1:$A$49,0),MATCH(orders!L$1,products!$A$1:$G$1,0))</f>
        <v>2.9849999999999999</v>
      </c>
      <c r="M715" s="3">
        <f t="shared" si="22"/>
        <v>2.9849999999999999</v>
      </c>
      <c r="N715" t="str" cm="1">
        <f t="array" ref="N715">_xlfn.IFS(I715="Rob","Robusta",I715="Exc","Excelsa",I715="Ara","Arabica",I715="Lib","Liberica")</f>
        <v>Robusta</v>
      </c>
      <c r="O715" t="str">
        <f t="shared" si="23"/>
        <v>Medium</v>
      </c>
      <c r="P715" s="2" t="str">
        <f>_xlfn.XLOOKUP($C715,customers!$A$2:$A$1001,customers!$I$2:$I$1001,,0)</f>
        <v>No</v>
      </c>
    </row>
    <row r="716" spans="1:16" x14ac:dyDescent="0.3">
      <c r="A716" s="2" t="s">
        <v>4522</v>
      </c>
      <c r="B716" s="4">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3">
        <f>INDEX(products!$A$1:$G$49,MATCH(orders!$D716,products!$A$1:$A$49,0),MATCH(orders!L$1,products!$A$1:$G$1,0))</f>
        <v>3.645</v>
      </c>
      <c r="M716" s="3">
        <f t="shared" si="22"/>
        <v>14.58</v>
      </c>
      <c r="N716" t="str" cm="1">
        <f t="array" ref="N716">_xlfn.IFS(I716="Rob","Robusta",I716="Exc","Excelsa",I716="Ara","Arabica",I716="Lib","Liberica")</f>
        <v>Excelsa</v>
      </c>
      <c r="O716" t="str">
        <f t="shared" si="23"/>
        <v>Dark</v>
      </c>
      <c r="P716" s="2" t="str">
        <f>_xlfn.XLOOKUP($C716,customers!$A$2:$A$1001,customers!$I$2:$I$1001,,0)</f>
        <v>Yes</v>
      </c>
    </row>
    <row r="717" spans="1:16" x14ac:dyDescent="0.3">
      <c r="A717" s="2" t="s">
        <v>4528</v>
      </c>
      <c r="B717" s="4">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3">
        <f>INDEX(products!$A$1:$G$49,MATCH(orders!$D717,products!$A$1:$A$49,0),MATCH(orders!L$1,products!$A$1:$G$1,0))</f>
        <v>14.85</v>
      </c>
      <c r="M717" s="3">
        <f t="shared" si="22"/>
        <v>89.1</v>
      </c>
      <c r="N717" t="str" cm="1">
        <f t="array" ref="N717">_xlfn.IFS(I717="Rob","Robusta",I717="Exc","Excelsa",I717="Ara","Arabica",I717="Lib","Liberica")</f>
        <v>Excelsa</v>
      </c>
      <c r="O717" t="str">
        <f t="shared" si="23"/>
        <v>Light</v>
      </c>
      <c r="P717" s="2" t="str">
        <f>_xlfn.XLOOKUP($C717,customers!$A$2:$A$1001,customers!$I$2:$I$1001,,0)</f>
        <v>No</v>
      </c>
    </row>
    <row r="718" spans="1:16" x14ac:dyDescent="0.3">
      <c r="A718" s="2" t="s">
        <v>4533</v>
      </c>
      <c r="B718" s="4">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3">
        <f>INDEX(products!$A$1:$G$49,MATCH(orders!$D718,products!$A$1:$A$49,0),MATCH(orders!L$1,products!$A$1:$G$1,0))</f>
        <v>11.95</v>
      </c>
      <c r="M718" s="3">
        <f t="shared" si="22"/>
        <v>35.849999999999994</v>
      </c>
      <c r="N718" t="str" cm="1">
        <f t="array" ref="N718">_xlfn.IFS(I718="Rob","Robusta",I718="Exc","Excelsa",I718="Ara","Arabica",I718="Lib","Liberica")</f>
        <v>Robusta</v>
      </c>
      <c r="O718" t="str">
        <f t="shared" si="23"/>
        <v>Light</v>
      </c>
      <c r="P718" s="2" t="str">
        <f>_xlfn.XLOOKUP($C718,customers!$A$2:$A$1001,customers!$I$2:$I$1001,,0)</f>
        <v>No</v>
      </c>
    </row>
    <row r="719" spans="1:16" x14ac:dyDescent="0.3">
      <c r="A719" s="2" t="s">
        <v>4539</v>
      </c>
      <c r="B719" s="4">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3">
        <f>INDEX(products!$A$1:$G$49,MATCH(orders!$D719,products!$A$1:$A$49,0),MATCH(orders!L$1,products!$A$1:$G$1,0))</f>
        <v>22.884999999999998</v>
      </c>
      <c r="M719" s="3">
        <f t="shared" si="22"/>
        <v>68.655000000000001</v>
      </c>
      <c r="N719" t="str" cm="1">
        <f t="array" ref="N719">_xlfn.IFS(I719="Rob","Robusta",I719="Exc","Excelsa",I719="Ara","Arabica",I719="Lib","Liberica")</f>
        <v>Arabica</v>
      </c>
      <c r="O719" t="str">
        <f t="shared" si="23"/>
        <v>Dark</v>
      </c>
      <c r="P719" s="2" t="str">
        <f>_xlfn.XLOOKUP($C719,customers!$A$2:$A$1001,customers!$I$2:$I$1001,,0)</f>
        <v>No</v>
      </c>
    </row>
    <row r="720" spans="1:16" x14ac:dyDescent="0.3">
      <c r="A720" s="2" t="s">
        <v>4545</v>
      </c>
      <c r="B720" s="4">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3">
        <f>INDEX(products!$A$1:$G$49,MATCH(orders!$D720,products!$A$1:$A$49,0),MATCH(orders!L$1,products!$A$1:$G$1,0))</f>
        <v>12.95</v>
      </c>
      <c r="M720" s="3">
        <f t="shared" si="22"/>
        <v>38.849999999999994</v>
      </c>
      <c r="N720" t="str" cm="1">
        <f t="array" ref="N720">_xlfn.IFS(I720="Rob","Robusta",I720="Exc","Excelsa",I720="Ara","Arabica",I720="Lib","Liberica")</f>
        <v>Liberica</v>
      </c>
      <c r="O720" t="str">
        <f t="shared" si="23"/>
        <v>Dark</v>
      </c>
      <c r="P720" s="2" t="str">
        <f>_xlfn.XLOOKUP($C720,customers!$A$2:$A$1001,customers!$I$2:$I$1001,,0)</f>
        <v>No</v>
      </c>
    </row>
    <row r="721" spans="1:16" x14ac:dyDescent="0.3">
      <c r="A721" s="2" t="s">
        <v>4551</v>
      </c>
      <c r="B721" s="4">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3">
        <f>INDEX(products!$A$1:$G$49,MATCH(orders!$D721,products!$A$1:$A$49,0),MATCH(orders!L$1,products!$A$1:$G$1,0))</f>
        <v>15.85</v>
      </c>
      <c r="M721" s="3">
        <f t="shared" si="22"/>
        <v>79.25</v>
      </c>
      <c r="N721" t="str" cm="1">
        <f t="array" ref="N721">_xlfn.IFS(I721="Rob","Robusta",I721="Exc","Excelsa",I721="Ara","Arabica",I721="Lib","Liberica")</f>
        <v>Liberica</v>
      </c>
      <c r="O721" t="str">
        <f t="shared" si="23"/>
        <v>Light</v>
      </c>
      <c r="P721" s="2" t="str">
        <f>_xlfn.XLOOKUP($C721,customers!$A$2:$A$1001,customers!$I$2:$I$1001,,0)</f>
        <v>Yes</v>
      </c>
    </row>
    <row r="722" spans="1:16" x14ac:dyDescent="0.3">
      <c r="A722" s="2" t="s">
        <v>4557</v>
      </c>
      <c r="B722" s="4">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3">
        <f>INDEX(products!$A$1:$G$49,MATCH(orders!$D722,products!$A$1:$A$49,0),MATCH(orders!L$1,products!$A$1:$G$1,0))</f>
        <v>7.29</v>
      </c>
      <c r="M722" s="3">
        <f t="shared" si="22"/>
        <v>36.450000000000003</v>
      </c>
      <c r="N722" t="str" cm="1">
        <f t="array" ref="N722">_xlfn.IFS(I722="Rob","Robusta",I722="Exc","Excelsa",I722="Ara","Arabica",I722="Lib","Liberica")</f>
        <v>Excelsa</v>
      </c>
      <c r="O722" t="str">
        <f t="shared" si="23"/>
        <v>Dark</v>
      </c>
      <c r="P722" s="2" t="str">
        <f>_xlfn.XLOOKUP($C722,customers!$A$2:$A$1001,customers!$I$2:$I$1001,,0)</f>
        <v>Yes</v>
      </c>
    </row>
    <row r="723" spans="1:16" x14ac:dyDescent="0.3">
      <c r="A723" s="2" t="s">
        <v>4563</v>
      </c>
      <c r="B723" s="4">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3">
        <f>INDEX(products!$A$1:$G$49,MATCH(orders!$D723,products!$A$1:$A$49,0),MATCH(orders!L$1,products!$A$1:$G$1,0))</f>
        <v>2.9849999999999999</v>
      </c>
      <c r="M723" s="3">
        <f t="shared" si="22"/>
        <v>8.9550000000000001</v>
      </c>
      <c r="N723" t="str" cm="1">
        <f t="array" ref="N723">_xlfn.IFS(I723="Rob","Robusta",I723="Exc","Excelsa",I723="Ara","Arabica",I723="Lib","Liberica")</f>
        <v>Robusta</v>
      </c>
      <c r="O723" t="str">
        <f t="shared" si="23"/>
        <v>Medium</v>
      </c>
      <c r="P723" s="2" t="str">
        <f>_xlfn.XLOOKUP($C723,customers!$A$2:$A$1001,customers!$I$2:$I$1001,,0)</f>
        <v>Yes</v>
      </c>
    </row>
    <row r="724" spans="1:16" x14ac:dyDescent="0.3">
      <c r="A724" s="2" t="s">
        <v>4569</v>
      </c>
      <c r="B724" s="4">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3">
        <f>INDEX(products!$A$1:$G$49,MATCH(orders!$D724,products!$A$1:$A$49,0),MATCH(orders!L$1,products!$A$1:$G$1,0))</f>
        <v>12.15</v>
      </c>
      <c r="M724" s="3">
        <f t="shared" si="22"/>
        <v>24.3</v>
      </c>
      <c r="N724" t="str" cm="1">
        <f t="array" ref="N724">_xlfn.IFS(I724="Rob","Robusta",I724="Exc","Excelsa",I724="Ara","Arabica",I724="Lib","Liberica")</f>
        <v>Excelsa</v>
      </c>
      <c r="O724" t="str">
        <f t="shared" si="23"/>
        <v>Dark</v>
      </c>
      <c r="P724" s="2" t="str">
        <f>_xlfn.XLOOKUP($C724,customers!$A$2:$A$1001,customers!$I$2:$I$1001,,0)</f>
        <v>No</v>
      </c>
    </row>
    <row r="725" spans="1:16" x14ac:dyDescent="0.3">
      <c r="A725" s="2" t="s">
        <v>4574</v>
      </c>
      <c r="B725" s="4">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3">
        <f>INDEX(products!$A$1:$G$49,MATCH(orders!$D725,products!$A$1:$A$49,0),MATCH(orders!L$1,products!$A$1:$G$1,0))</f>
        <v>31.624999999999996</v>
      </c>
      <c r="M725" s="3">
        <f t="shared" si="22"/>
        <v>63.249999999999993</v>
      </c>
      <c r="N725" t="str" cm="1">
        <f t="array" ref="N725">_xlfn.IFS(I725="Rob","Robusta",I725="Exc","Excelsa",I725="Ara","Arabica",I725="Lib","Liberica")</f>
        <v>Excelsa</v>
      </c>
      <c r="O725" t="str">
        <f t="shared" si="23"/>
        <v>Medium</v>
      </c>
      <c r="P725" s="2" t="str">
        <f>_xlfn.XLOOKUP($C725,customers!$A$2:$A$1001,customers!$I$2:$I$1001,,0)</f>
        <v>No</v>
      </c>
    </row>
    <row r="726" spans="1:16" x14ac:dyDescent="0.3">
      <c r="A726" s="2" t="s">
        <v>4580</v>
      </c>
      <c r="B726" s="4">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3">
        <f>INDEX(products!$A$1:$G$49,MATCH(orders!$D726,products!$A$1:$A$49,0),MATCH(orders!L$1,products!$A$1:$G$1,0))</f>
        <v>3.375</v>
      </c>
      <c r="M726" s="3">
        <f t="shared" si="22"/>
        <v>6.75</v>
      </c>
      <c r="N726" t="str" cm="1">
        <f t="array" ref="N726">_xlfn.IFS(I726="Rob","Robusta",I726="Exc","Excelsa",I726="Ara","Arabica",I726="Lib","Liberica")</f>
        <v>Arabica</v>
      </c>
      <c r="O726" t="str">
        <f t="shared" si="23"/>
        <v>Medium</v>
      </c>
      <c r="P726" s="2" t="str">
        <f>_xlfn.XLOOKUP($C726,customers!$A$2:$A$1001,customers!$I$2:$I$1001,,0)</f>
        <v>Yes</v>
      </c>
    </row>
    <row r="727" spans="1:16" x14ac:dyDescent="0.3">
      <c r="A727" s="2" t="s">
        <v>4585</v>
      </c>
      <c r="B727" s="4">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3">
        <f>INDEX(products!$A$1:$G$49,MATCH(orders!$D727,products!$A$1:$A$49,0),MATCH(orders!L$1,products!$A$1:$G$1,0))</f>
        <v>3.8849999999999998</v>
      </c>
      <c r="M727" s="3">
        <f t="shared" si="22"/>
        <v>23.31</v>
      </c>
      <c r="N727" t="str" cm="1">
        <f t="array" ref="N727">_xlfn.IFS(I727="Rob","Robusta",I727="Exc","Excelsa",I727="Ara","Arabica",I727="Lib","Liberica")</f>
        <v>Arabica</v>
      </c>
      <c r="O727" t="str">
        <f t="shared" si="23"/>
        <v>Light</v>
      </c>
      <c r="P727" s="2" t="str">
        <f>_xlfn.XLOOKUP($C727,customers!$A$2:$A$1001,customers!$I$2:$I$1001,,0)</f>
        <v>No</v>
      </c>
    </row>
    <row r="728" spans="1:16" x14ac:dyDescent="0.3">
      <c r="A728" s="2" t="s">
        <v>4591</v>
      </c>
      <c r="B728" s="4">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3">
        <f>INDEX(products!$A$1:$G$49,MATCH(orders!$D728,products!$A$1:$A$49,0),MATCH(orders!L$1,products!$A$1:$G$1,0))</f>
        <v>36.454999999999998</v>
      </c>
      <c r="M728" s="3">
        <f t="shared" si="22"/>
        <v>145.82</v>
      </c>
      <c r="N728" t="str" cm="1">
        <f t="array" ref="N728">_xlfn.IFS(I728="Rob","Robusta",I728="Exc","Excelsa",I728="Ara","Arabica",I728="Lib","Liberica")</f>
        <v>Liberica</v>
      </c>
      <c r="O728" t="str">
        <f t="shared" si="23"/>
        <v>Light</v>
      </c>
      <c r="P728" s="2" t="str">
        <f>_xlfn.XLOOKUP($C728,customers!$A$2:$A$1001,customers!$I$2:$I$1001,,0)</f>
        <v>No</v>
      </c>
    </row>
    <row r="729" spans="1:16" x14ac:dyDescent="0.3">
      <c r="A729" s="2" t="s">
        <v>4596</v>
      </c>
      <c r="B729" s="4">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3">
        <f>INDEX(products!$A$1:$G$49,MATCH(orders!$D729,products!$A$1:$A$49,0),MATCH(orders!L$1,products!$A$1:$G$1,0))</f>
        <v>5.97</v>
      </c>
      <c r="M729" s="3">
        <f t="shared" si="22"/>
        <v>29.849999999999998</v>
      </c>
      <c r="N729" t="str" cm="1">
        <f t="array" ref="N729">_xlfn.IFS(I729="Rob","Robusta",I729="Exc","Excelsa",I729="Ara","Arabica",I729="Lib","Liberica")</f>
        <v>Robusta</v>
      </c>
      <c r="O729" t="str">
        <f t="shared" si="23"/>
        <v>Medium</v>
      </c>
      <c r="P729" s="2" t="str">
        <f>_xlfn.XLOOKUP($C729,customers!$A$2:$A$1001,customers!$I$2:$I$1001,,0)</f>
        <v>Yes</v>
      </c>
    </row>
    <row r="730" spans="1:16" x14ac:dyDescent="0.3">
      <c r="A730" s="2" t="s">
        <v>4602</v>
      </c>
      <c r="B730" s="4">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3">
        <f>INDEX(products!$A$1:$G$49,MATCH(orders!$D730,products!$A$1:$A$49,0),MATCH(orders!L$1,products!$A$1:$G$1,0))</f>
        <v>7.29</v>
      </c>
      <c r="M730" s="3">
        <f t="shared" si="22"/>
        <v>21.87</v>
      </c>
      <c r="N730" t="str" cm="1">
        <f t="array" ref="N730">_xlfn.IFS(I730="Rob","Robusta",I730="Exc","Excelsa",I730="Ara","Arabica",I730="Lib","Liberica")</f>
        <v>Excelsa</v>
      </c>
      <c r="O730" t="str">
        <f t="shared" si="23"/>
        <v>Dark</v>
      </c>
      <c r="P730" s="2" t="str">
        <f>_xlfn.XLOOKUP($C730,customers!$A$2:$A$1001,customers!$I$2:$I$1001,,0)</f>
        <v>Yes</v>
      </c>
    </row>
    <row r="731" spans="1:16" x14ac:dyDescent="0.3">
      <c r="A731" s="2" t="s">
        <v>4608</v>
      </c>
      <c r="B731" s="4">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3">
        <f>INDEX(products!$A$1:$G$49,MATCH(orders!$D731,products!$A$1:$A$49,0),MATCH(orders!L$1,products!$A$1:$G$1,0))</f>
        <v>4.3650000000000002</v>
      </c>
      <c r="M731" s="3">
        <f t="shared" si="22"/>
        <v>4.3650000000000002</v>
      </c>
      <c r="N731" t="str" cm="1">
        <f t="array" ref="N731">_xlfn.IFS(I731="Rob","Robusta",I731="Exc","Excelsa",I731="Ara","Arabica",I731="Lib","Liberica")</f>
        <v>Liberica</v>
      </c>
      <c r="O731" t="str">
        <f t="shared" si="23"/>
        <v>Medium</v>
      </c>
      <c r="P731" s="2" t="str">
        <f>_xlfn.XLOOKUP($C731,customers!$A$2:$A$1001,customers!$I$2:$I$1001,,0)</f>
        <v>No</v>
      </c>
    </row>
    <row r="732" spans="1:16" x14ac:dyDescent="0.3">
      <c r="A732" s="2" t="s">
        <v>4614</v>
      </c>
      <c r="B732" s="4">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3">
        <f>INDEX(products!$A$1:$G$49,MATCH(orders!$D732,products!$A$1:$A$49,0),MATCH(orders!L$1,products!$A$1:$G$1,0))</f>
        <v>36.454999999999998</v>
      </c>
      <c r="M732" s="3">
        <f t="shared" si="22"/>
        <v>36.454999999999998</v>
      </c>
      <c r="N732" t="str" cm="1">
        <f t="array" ref="N732">_xlfn.IFS(I732="Rob","Robusta",I732="Exc","Excelsa",I732="Ara","Arabica",I732="Lib","Liberica")</f>
        <v>Liberica</v>
      </c>
      <c r="O732" t="str">
        <f t="shared" si="23"/>
        <v>Light</v>
      </c>
      <c r="P732" s="2" t="str">
        <f>_xlfn.XLOOKUP($C732,customers!$A$2:$A$1001,customers!$I$2:$I$1001,,0)</f>
        <v>No</v>
      </c>
    </row>
    <row r="733" spans="1:16" x14ac:dyDescent="0.3">
      <c r="A733" s="2" t="s">
        <v>4620</v>
      </c>
      <c r="B733" s="4">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3">
        <f>INDEX(products!$A$1:$G$49,MATCH(orders!$D733,products!$A$1:$A$49,0),MATCH(orders!L$1,products!$A$1:$G$1,0))</f>
        <v>3.8849999999999998</v>
      </c>
      <c r="M733" s="3">
        <f t="shared" si="22"/>
        <v>15.54</v>
      </c>
      <c r="N733" t="str" cm="1">
        <f t="array" ref="N733">_xlfn.IFS(I733="Rob","Robusta",I733="Exc","Excelsa",I733="Ara","Arabica",I733="Lib","Liberica")</f>
        <v>Liberica</v>
      </c>
      <c r="O733" t="str">
        <f t="shared" si="23"/>
        <v>Dark</v>
      </c>
      <c r="P733" s="2" t="str">
        <f>_xlfn.XLOOKUP($C733,customers!$A$2:$A$1001,customers!$I$2:$I$1001,,0)</f>
        <v>Yes</v>
      </c>
    </row>
    <row r="734" spans="1:16" x14ac:dyDescent="0.3">
      <c r="A734" s="2" t="s">
        <v>4625</v>
      </c>
      <c r="B734" s="4">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3">
        <f>INDEX(products!$A$1:$G$49,MATCH(orders!$D734,products!$A$1:$A$49,0),MATCH(orders!L$1,products!$A$1:$G$1,0))</f>
        <v>4.4550000000000001</v>
      </c>
      <c r="M734" s="3">
        <f t="shared" si="22"/>
        <v>8.91</v>
      </c>
      <c r="N734" t="str" cm="1">
        <f t="array" ref="N734">_xlfn.IFS(I734="Rob","Robusta",I734="Exc","Excelsa",I734="Ara","Arabica",I734="Lib","Liberica")</f>
        <v>Excelsa</v>
      </c>
      <c r="O734" t="str">
        <f t="shared" si="23"/>
        <v>Light</v>
      </c>
      <c r="P734" s="2" t="str">
        <f>_xlfn.XLOOKUP($C734,customers!$A$2:$A$1001,customers!$I$2:$I$1001,,0)</f>
        <v>No</v>
      </c>
    </row>
    <row r="735" spans="1:16" x14ac:dyDescent="0.3">
      <c r="A735" s="2" t="s">
        <v>4631</v>
      </c>
      <c r="B735" s="4">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3">
        <f>INDEX(products!$A$1:$G$49,MATCH(orders!$D735,products!$A$1:$A$49,0),MATCH(orders!L$1,products!$A$1:$G$1,0))</f>
        <v>33.464999999999996</v>
      </c>
      <c r="M735" s="3">
        <f t="shared" si="22"/>
        <v>100.39499999999998</v>
      </c>
      <c r="N735" t="str" cm="1">
        <f t="array" ref="N735">_xlfn.IFS(I735="Rob","Robusta",I735="Exc","Excelsa",I735="Ara","Arabica",I735="Lib","Liberica")</f>
        <v>Liberica</v>
      </c>
      <c r="O735" t="str">
        <f t="shared" si="23"/>
        <v>Medium</v>
      </c>
      <c r="P735" s="2" t="str">
        <f>_xlfn.XLOOKUP($C735,customers!$A$2:$A$1001,customers!$I$2:$I$1001,,0)</f>
        <v>Yes</v>
      </c>
    </row>
    <row r="736" spans="1:16" x14ac:dyDescent="0.3">
      <c r="A736" s="2" t="s">
        <v>4637</v>
      </c>
      <c r="B736" s="4">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3">
        <f>INDEX(products!$A$1:$G$49,MATCH(orders!$D736,products!$A$1:$A$49,0),MATCH(orders!L$1,products!$A$1:$G$1,0))</f>
        <v>2.6849999999999996</v>
      </c>
      <c r="M736" s="3">
        <f t="shared" si="22"/>
        <v>13.424999999999997</v>
      </c>
      <c r="N736" t="str" cm="1">
        <f t="array" ref="N736">_xlfn.IFS(I736="Rob","Robusta",I736="Exc","Excelsa",I736="Ara","Arabica",I736="Lib","Liberica")</f>
        <v>Robusta</v>
      </c>
      <c r="O736" t="str">
        <f t="shared" si="23"/>
        <v>Dark</v>
      </c>
      <c r="P736" s="2" t="str">
        <f>_xlfn.XLOOKUP($C736,customers!$A$2:$A$1001,customers!$I$2:$I$1001,,0)</f>
        <v>No</v>
      </c>
    </row>
    <row r="737" spans="1:16" x14ac:dyDescent="0.3">
      <c r="A737" s="2" t="s">
        <v>4642</v>
      </c>
      <c r="B737" s="4">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3">
        <f>INDEX(products!$A$1:$G$49,MATCH(orders!$D737,products!$A$1:$A$49,0),MATCH(orders!L$1,products!$A$1:$G$1,0))</f>
        <v>3.645</v>
      </c>
      <c r="M737" s="3">
        <f t="shared" si="22"/>
        <v>21.87</v>
      </c>
      <c r="N737" t="str" cm="1">
        <f t="array" ref="N737">_xlfn.IFS(I737="Rob","Robusta",I737="Exc","Excelsa",I737="Ara","Arabica",I737="Lib","Liberica")</f>
        <v>Excelsa</v>
      </c>
      <c r="O737" t="str">
        <f t="shared" si="23"/>
        <v>Dark</v>
      </c>
      <c r="P737" s="2" t="str">
        <f>_xlfn.XLOOKUP($C737,customers!$A$2:$A$1001,customers!$I$2:$I$1001,,0)</f>
        <v>No</v>
      </c>
    </row>
    <row r="738" spans="1:16" x14ac:dyDescent="0.3">
      <c r="A738" s="2" t="s">
        <v>4647</v>
      </c>
      <c r="B738" s="4">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3">
        <f>INDEX(products!$A$1:$G$49,MATCH(orders!$D738,products!$A$1:$A$49,0),MATCH(orders!L$1,products!$A$1:$G$1,0))</f>
        <v>12.95</v>
      </c>
      <c r="M738" s="3">
        <f t="shared" si="22"/>
        <v>25.9</v>
      </c>
      <c r="N738" t="str" cm="1">
        <f t="array" ref="N738">_xlfn.IFS(I738="Rob","Robusta",I738="Exc","Excelsa",I738="Ara","Arabica",I738="Lib","Liberica")</f>
        <v>Liberica</v>
      </c>
      <c r="O738" t="str">
        <f t="shared" si="23"/>
        <v>Dark</v>
      </c>
      <c r="P738" s="2" t="str">
        <f>_xlfn.XLOOKUP($C738,customers!$A$2:$A$1001,customers!$I$2:$I$1001,,0)</f>
        <v>Yes</v>
      </c>
    </row>
    <row r="739" spans="1:16" x14ac:dyDescent="0.3">
      <c r="A739" s="2" t="s">
        <v>4653</v>
      </c>
      <c r="B739" s="4">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3">
        <f>INDEX(products!$A$1:$G$49,MATCH(orders!$D739,products!$A$1:$A$49,0),MATCH(orders!L$1,products!$A$1:$G$1,0))</f>
        <v>11.25</v>
      </c>
      <c r="M739" s="3">
        <f t="shared" si="22"/>
        <v>56.25</v>
      </c>
      <c r="N739" t="str" cm="1">
        <f t="array" ref="N739">_xlfn.IFS(I739="Rob","Robusta",I739="Exc","Excelsa",I739="Ara","Arabica",I739="Lib","Liberica")</f>
        <v>Arabica</v>
      </c>
      <c r="O739" t="str">
        <f t="shared" si="23"/>
        <v>Medium</v>
      </c>
      <c r="P739" s="2" t="str">
        <f>_xlfn.XLOOKUP($C739,customers!$A$2:$A$1001,customers!$I$2:$I$1001,,0)</f>
        <v>No</v>
      </c>
    </row>
    <row r="740" spans="1:16" x14ac:dyDescent="0.3">
      <c r="A740" s="2" t="s">
        <v>4659</v>
      </c>
      <c r="B740" s="4">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3">
        <f>INDEX(products!$A$1:$G$49,MATCH(orders!$D740,products!$A$1:$A$49,0),MATCH(orders!L$1,products!$A$1:$G$1,0))</f>
        <v>3.5849999999999995</v>
      </c>
      <c r="M740" s="3">
        <f t="shared" si="22"/>
        <v>10.754999999999999</v>
      </c>
      <c r="N740" t="str" cm="1">
        <f t="array" ref="N740">_xlfn.IFS(I740="Rob","Robusta",I740="Exc","Excelsa",I740="Ara","Arabica",I740="Lib","Liberica")</f>
        <v>Robusta</v>
      </c>
      <c r="O740" t="str">
        <f t="shared" si="23"/>
        <v>Light</v>
      </c>
      <c r="P740" s="2" t="str">
        <f>_xlfn.XLOOKUP($C740,customers!$A$2:$A$1001,customers!$I$2:$I$1001,,0)</f>
        <v>No</v>
      </c>
    </row>
    <row r="741" spans="1:16" x14ac:dyDescent="0.3">
      <c r="A741" s="2" t="s">
        <v>4665</v>
      </c>
      <c r="B741" s="4">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3">
        <f>INDEX(products!$A$1:$G$49,MATCH(orders!$D741,products!$A$1:$A$49,0),MATCH(orders!L$1,products!$A$1:$G$1,0))</f>
        <v>3.645</v>
      </c>
      <c r="M741" s="3">
        <f t="shared" si="22"/>
        <v>18.225000000000001</v>
      </c>
      <c r="N741" t="str" cm="1">
        <f t="array" ref="N741">_xlfn.IFS(I741="Rob","Robusta",I741="Exc","Excelsa",I741="Ara","Arabica",I741="Lib","Liberica")</f>
        <v>Excelsa</v>
      </c>
      <c r="O741" t="str">
        <f t="shared" si="23"/>
        <v>Dark</v>
      </c>
      <c r="P741" s="2" t="str">
        <f>_xlfn.XLOOKUP($C741,customers!$A$2:$A$1001,customers!$I$2:$I$1001,,0)</f>
        <v>No</v>
      </c>
    </row>
    <row r="742" spans="1:16" x14ac:dyDescent="0.3">
      <c r="A742" s="2" t="s">
        <v>4670</v>
      </c>
      <c r="B742" s="4">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3">
        <f>INDEX(products!$A$1:$G$49,MATCH(orders!$D742,products!$A$1:$A$49,0),MATCH(orders!L$1,products!$A$1:$G$1,0))</f>
        <v>7.169999999999999</v>
      </c>
      <c r="M742" s="3">
        <f t="shared" si="22"/>
        <v>28.679999999999996</v>
      </c>
      <c r="N742" t="str" cm="1">
        <f t="array" ref="N742">_xlfn.IFS(I742="Rob","Robusta",I742="Exc","Excelsa",I742="Ara","Arabica",I742="Lib","Liberica")</f>
        <v>Robusta</v>
      </c>
      <c r="O742" t="str">
        <f t="shared" si="23"/>
        <v>Light</v>
      </c>
      <c r="P742" s="2" t="str">
        <f>_xlfn.XLOOKUP($C742,customers!$A$2:$A$1001,customers!$I$2:$I$1001,,0)</f>
        <v>No</v>
      </c>
    </row>
    <row r="743" spans="1:16" x14ac:dyDescent="0.3">
      <c r="A743" s="2" t="s">
        <v>4676</v>
      </c>
      <c r="B743" s="4">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3">
        <f>INDEX(products!$A$1:$G$49,MATCH(orders!$D743,products!$A$1:$A$49,0),MATCH(orders!L$1,products!$A$1:$G$1,0))</f>
        <v>4.3650000000000002</v>
      </c>
      <c r="M743" s="3">
        <f t="shared" si="22"/>
        <v>8.73</v>
      </c>
      <c r="N743" t="str" cm="1">
        <f t="array" ref="N743">_xlfn.IFS(I743="Rob","Robusta",I743="Exc","Excelsa",I743="Ara","Arabica",I743="Lib","Liberica")</f>
        <v>Liberica</v>
      </c>
      <c r="O743" t="str">
        <f t="shared" si="23"/>
        <v>Medium</v>
      </c>
      <c r="P743" s="2" t="str">
        <f>_xlfn.XLOOKUP($C743,customers!$A$2:$A$1001,customers!$I$2:$I$1001,,0)</f>
        <v>No</v>
      </c>
    </row>
    <row r="744" spans="1:16" x14ac:dyDescent="0.3">
      <c r="A744" s="2" t="s">
        <v>4682</v>
      </c>
      <c r="B744" s="4">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3">
        <f>INDEX(products!$A$1:$G$49,MATCH(orders!$D744,products!$A$1:$A$49,0),MATCH(orders!L$1,products!$A$1:$G$1,0))</f>
        <v>14.55</v>
      </c>
      <c r="M744" s="3">
        <f t="shared" si="22"/>
        <v>58.2</v>
      </c>
      <c r="N744" t="str" cm="1">
        <f t="array" ref="N744">_xlfn.IFS(I744="Rob","Robusta",I744="Exc","Excelsa",I744="Ara","Arabica",I744="Lib","Liberica")</f>
        <v>Liberica</v>
      </c>
      <c r="O744" t="str">
        <f t="shared" si="23"/>
        <v>Medium</v>
      </c>
      <c r="P744" s="2" t="str">
        <f>_xlfn.XLOOKUP($C744,customers!$A$2:$A$1001,customers!$I$2:$I$1001,,0)</f>
        <v>No</v>
      </c>
    </row>
    <row r="745" spans="1:16" x14ac:dyDescent="0.3">
      <c r="A745" s="2" t="s">
        <v>4688</v>
      </c>
      <c r="B745" s="4">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3">
        <f>INDEX(products!$A$1:$G$49,MATCH(orders!$D745,products!$A$1:$A$49,0),MATCH(orders!L$1,products!$A$1:$G$1,0))</f>
        <v>5.97</v>
      </c>
      <c r="M745" s="3">
        <f t="shared" si="22"/>
        <v>17.91</v>
      </c>
      <c r="N745" t="str" cm="1">
        <f t="array" ref="N745">_xlfn.IFS(I745="Rob","Robusta",I745="Exc","Excelsa",I745="Ara","Arabica",I745="Lib","Liberica")</f>
        <v>Arabica</v>
      </c>
      <c r="O745" t="str">
        <f t="shared" si="23"/>
        <v>Dark</v>
      </c>
      <c r="P745" s="2" t="str">
        <f>_xlfn.XLOOKUP($C745,customers!$A$2:$A$1001,customers!$I$2:$I$1001,,0)</f>
        <v>No</v>
      </c>
    </row>
    <row r="746" spans="1:16" x14ac:dyDescent="0.3">
      <c r="A746" s="2" t="s">
        <v>4694</v>
      </c>
      <c r="B746" s="4">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3">
        <f>INDEX(products!$A$1:$G$49,MATCH(orders!$D746,products!$A$1:$A$49,0),MATCH(orders!L$1,products!$A$1:$G$1,0))</f>
        <v>2.9849999999999999</v>
      </c>
      <c r="M746" s="3">
        <f t="shared" si="22"/>
        <v>17.91</v>
      </c>
      <c r="N746" t="str" cm="1">
        <f t="array" ref="N746">_xlfn.IFS(I746="Rob","Robusta",I746="Exc","Excelsa",I746="Ara","Arabica",I746="Lib","Liberica")</f>
        <v>Robusta</v>
      </c>
      <c r="O746" t="str">
        <f t="shared" si="23"/>
        <v>Medium</v>
      </c>
      <c r="P746" s="2" t="str">
        <f>_xlfn.XLOOKUP($C746,customers!$A$2:$A$1001,customers!$I$2:$I$1001,,0)</f>
        <v>Yes</v>
      </c>
    </row>
    <row r="747" spans="1:16" x14ac:dyDescent="0.3">
      <c r="A747" s="2" t="s">
        <v>4699</v>
      </c>
      <c r="B747" s="4">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3">
        <f>INDEX(products!$A$1:$G$49,MATCH(orders!$D747,products!$A$1:$A$49,0),MATCH(orders!L$1,products!$A$1:$G$1,0))</f>
        <v>7.29</v>
      </c>
      <c r="M747" s="3">
        <f t="shared" si="22"/>
        <v>14.58</v>
      </c>
      <c r="N747" t="str" cm="1">
        <f t="array" ref="N747">_xlfn.IFS(I747="Rob","Robusta",I747="Exc","Excelsa",I747="Ara","Arabica",I747="Lib","Liberica")</f>
        <v>Excelsa</v>
      </c>
      <c r="O747" t="str">
        <f t="shared" si="23"/>
        <v>Dark</v>
      </c>
      <c r="P747" s="2" t="str">
        <f>_xlfn.XLOOKUP($C747,customers!$A$2:$A$1001,customers!$I$2:$I$1001,,0)</f>
        <v>No</v>
      </c>
    </row>
    <row r="748" spans="1:16" x14ac:dyDescent="0.3">
      <c r="A748" s="2" t="s">
        <v>4705</v>
      </c>
      <c r="B748" s="4">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3">
        <f>INDEX(products!$A$1:$G$49,MATCH(orders!$D748,products!$A$1:$A$49,0),MATCH(orders!L$1,products!$A$1:$G$1,0))</f>
        <v>11.25</v>
      </c>
      <c r="M748" s="3">
        <f t="shared" si="22"/>
        <v>33.75</v>
      </c>
      <c r="N748" t="str" cm="1">
        <f t="array" ref="N748">_xlfn.IFS(I748="Rob","Robusta",I748="Exc","Excelsa",I748="Ara","Arabica",I748="Lib","Liberica")</f>
        <v>Arabica</v>
      </c>
      <c r="O748" t="str">
        <f t="shared" si="23"/>
        <v>Medium</v>
      </c>
      <c r="P748" s="2" t="str">
        <f>_xlfn.XLOOKUP($C748,customers!$A$2:$A$1001,customers!$I$2:$I$1001,,0)</f>
        <v>No</v>
      </c>
    </row>
    <row r="749" spans="1:16" x14ac:dyDescent="0.3">
      <c r="A749" s="2" t="s">
        <v>4711</v>
      </c>
      <c r="B749" s="4">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3">
        <f>INDEX(products!$A$1:$G$49,MATCH(orders!$D749,products!$A$1:$A$49,0),MATCH(orders!L$1,products!$A$1:$G$1,0))</f>
        <v>8.73</v>
      </c>
      <c r="M749" s="3">
        <f t="shared" si="22"/>
        <v>34.92</v>
      </c>
      <c r="N749" t="str" cm="1">
        <f t="array" ref="N749">_xlfn.IFS(I749="Rob","Robusta",I749="Exc","Excelsa",I749="Ara","Arabica",I749="Lib","Liberica")</f>
        <v>Liberica</v>
      </c>
      <c r="O749" t="str">
        <f t="shared" si="23"/>
        <v>Medium</v>
      </c>
      <c r="P749" s="2" t="str">
        <f>_xlfn.XLOOKUP($C749,customers!$A$2:$A$1001,customers!$I$2:$I$1001,,0)</f>
        <v>Yes</v>
      </c>
    </row>
    <row r="750" spans="1:16" x14ac:dyDescent="0.3">
      <c r="A750" s="2" t="s">
        <v>4717</v>
      </c>
      <c r="B750" s="4">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3">
        <f>INDEX(products!$A$1:$G$49,MATCH(orders!$D750,products!$A$1:$A$49,0),MATCH(orders!L$1,products!$A$1:$G$1,0))</f>
        <v>7.29</v>
      </c>
      <c r="M750" s="3">
        <f t="shared" si="22"/>
        <v>14.58</v>
      </c>
      <c r="N750" t="str" cm="1">
        <f t="array" ref="N750">_xlfn.IFS(I750="Rob","Robusta",I750="Exc","Excelsa",I750="Ara","Arabica",I750="Lib","Liberica")</f>
        <v>Excelsa</v>
      </c>
      <c r="O750" t="str">
        <f t="shared" si="23"/>
        <v>Dark</v>
      </c>
      <c r="P750" s="2" t="str">
        <f>_xlfn.XLOOKUP($C750,customers!$A$2:$A$1001,customers!$I$2:$I$1001,,0)</f>
        <v>No</v>
      </c>
    </row>
    <row r="751" spans="1:16" x14ac:dyDescent="0.3">
      <c r="A751" s="2" t="s">
        <v>4723</v>
      </c>
      <c r="B751" s="4">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3">
        <f>INDEX(products!$A$1:$G$49,MATCH(orders!$D751,products!$A$1:$A$49,0),MATCH(orders!L$1,products!$A$1:$G$1,0))</f>
        <v>2.6849999999999996</v>
      </c>
      <c r="M751" s="3">
        <f t="shared" si="22"/>
        <v>5.3699999999999992</v>
      </c>
      <c r="N751" t="str" cm="1">
        <f t="array" ref="N751">_xlfn.IFS(I751="Rob","Robusta",I751="Exc","Excelsa",I751="Ara","Arabica",I751="Lib","Liberica")</f>
        <v>Robusta</v>
      </c>
      <c r="O751" t="str">
        <f t="shared" si="23"/>
        <v>Dark</v>
      </c>
      <c r="P751" s="2" t="str">
        <f>_xlfn.XLOOKUP($C751,customers!$A$2:$A$1001,customers!$I$2:$I$1001,,0)</f>
        <v>Yes</v>
      </c>
    </row>
    <row r="752" spans="1:16" x14ac:dyDescent="0.3">
      <c r="A752" s="2" t="s">
        <v>4730</v>
      </c>
      <c r="B752" s="4">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3">
        <f>INDEX(products!$A$1:$G$49,MATCH(orders!$D752,products!$A$1:$A$49,0),MATCH(orders!L$1,products!$A$1:$G$1,0))</f>
        <v>5.97</v>
      </c>
      <c r="M752" s="3">
        <f t="shared" si="22"/>
        <v>5.97</v>
      </c>
      <c r="N752" t="str" cm="1">
        <f t="array" ref="N752">_xlfn.IFS(I752="Rob","Robusta",I752="Exc","Excelsa",I752="Ara","Arabica",I752="Lib","Liberica")</f>
        <v>Robusta</v>
      </c>
      <c r="O752" t="str">
        <f t="shared" si="23"/>
        <v>Medium</v>
      </c>
      <c r="P752" s="2" t="str">
        <f>_xlfn.XLOOKUP($C752,customers!$A$2:$A$1001,customers!$I$2:$I$1001,,0)</f>
        <v>Yes</v>
      </c>
    </row>
    <row r="753" spans="1:16" x14ac:dyDescent="0.3">
      <c r="A753" s="2" t="s">
        <v>4735</v>
      </c>
      <c r="B753" s="4">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3">
        <f>INDEX(products!$A$1:$G$49,MATCH(orders!$D753,products!$A$1:$A$49,0),MATCH(orders!L$1,products!$A$1:$G$1,0))</f>
        <v>9.51</v>
      </c>
      <c r="M753" s="3">
        <f t="shared" si="22"/>
        <v>19.02</v>
      </c>
      <c r="N753" t="str" cm="1">
        <f t="array" ref="N753">_xlfn.IFS(I753="Rob","Robusta",I753="Exc","Excelsa",I753="Ara","Arabica",I753="Lib","Liberica")</f>
        <v>Liberica</v>
      </c>
      <c r="O753" t="str">
        <f t="shared" si="23"/>
        <v>Light</v>
      </c>
      <c r="P753" s="2" t="str">
        <f>_xlfn.XLOOKUP($C753,customers!$A$2:$A$1001,customers!$I$2:$I$1001,,0)</f>
        <v>No</v>
      </c>
    </row>
    <row r="754" spans="1:16" x14ac:dyDescent="0.3">
      <c r="A754" s="2" t="s">
        <v>4741</v>
      </c>
      <c r="B754" s="4">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3">
        <f>INDEX(products!$A$1:$G$49,MATCH(orders!$D754,products!$A$1:$A$49,0),MATCH(orders!L$1,products!$A$1:$G$1,0))</f>
        <v>13.75</v>
      </c>
      <c r="M754" s="3">
        <f t="shared" si="22"/>
        <v>27.5</v>
      </c>
      <c r="N754" t="str" cm="1">
        <f t="array" ref="N754">_xlfn.IFS(I754="Rob","Robusta",I754="Exc","Excelsa",I754="Ara","Arabica",I754="Lib","Liberica")</f>
        <v>Excelsa</v>
      </c>
      <c r="O754" t="str">
        <f t="shared" si="23"/>
        <v>Medium</v>
      </c>
      <c r="P754" s="2" t="str">
        <f>_xlfn.XLOOKUP($C754,customers!$A$2:$A$1001,customers!$I$2:$I$1001,,0)</f>
        <v>Yes</v>
      </c>
    </row>
    <row r="755" spans="1:16" x14ac:dyDescent="0.3">
      <c r="A755" s="2" t="s">
        <v>4747</v>
      </c>
      <c r="B755" s="4">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3">
        <f>INDEX(products!$A$1:$G$49,MATCH(orders!$D755,products!$A$1:$A$49,0),MATCH(orders!L$1,products!$A$1:$G$1,0))</f>
        <v>5.97</v>
      </c>
      <c r="M755" s="3">
        <f t="shared" si="22"/>
        <v>29.849999999999998</v>
      </c>
      <c r="N755" t="str" cm="1">
        <f t="array" ref="N755">_xlfn.IFS(I755="Rob","Robusta",I755="Exc","Excelsa",I755="Ara","Arabica",I755="Lib","Liberica")</f>
        <v>Arabica</v>
      </c>
      <c r="O755" t="str">
        <f t="shared" si="23"/>
        <v>Dark</v>
      </c>
      <c r="P755" s="2" t="str">
        <f>_xlfn.XLOOKUP($C755,customers!$A$2:$A$1001,customers!$I$2:$I$1001,,0)</f>
        <v>No</v>
      </c>
    </row>
    <row r="756" spans="1:16" x14ac:dyDescent="0.3">
      <c r="A756" s="2" t="s">
        <v>4753</v>
      </c>
      <c r="B756" s="4">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3">
        <f>INDEX(products!$A$1:$G$49,MATCH(orders!$D756,products!$A$1:$A$49,0),MATCH(orders!L$1,products!$A$1:$G$1,0))</f>
        <v>2.9849999999999999</v>
      </c>
      <c r="M756" s="3">
        <f t="shared" si="22"/>
        <v>17.91</v>
      </c>
      <c r="N756" t="str" cm="1">
        <f t="array" ref="N756">_xlfn.IFS(I756="Rob","Robusta",I756="Exc","Excelsa",I756="Ara","Arabica",I756="Lib","Liberica")</f>
        <v>Arabica</v>
      </c>
      <c r="O756" t="str">
        <f t="shared" si="23"/>
        <v>Dark</v>
      </c>
      <c r="P756" s="2" t="str">
        <f>_xlfn.XLOOKUP($C756,customers!$A$2:$A$1001,customers!$I$2:$I$1001,,0)</f>
        <v>No</v>
      </c>
    </row>
    <row r="757" spans="1:16" x14ac:dyDescent="0.3">
      <c r="A757" s="2" t="s">
        <v>4758</v>
      </c>
      <c r="B757" s="4">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3">
        <f>INDEX(products!$A$1:$G$49,MATCH(orders!$D757,products!$A$1:$A$49,0),MATCH(orders!L$1,products!$A$1:$G$1,0))</f>
        <v>4.7549999999999999</v>
      </c>
      <c r="M757" s="3">
        <f t="shared" si="22"/>
        <v>28.53</v>
      </c>
      <c r="N757" t="str" cm="1">
        <f t="array" ref="N757">_xlfn.IFS(I757="Rob","Robusta",I757="Exc","Excelsa",I757="Ara","Arabica",I757="Lib","Liberica")</f>
        <v>Liberica</v>
      </c>
      <c r="O757" t="str">
        <f t="shared" si="23"/>
        <v>Light</v>
      </c>
      <c r="P757" s="2" t="str">
        <f>_xlfn.XLOOKUP($C757,customers!$A$2:$A$1001,customers!$I$2:$I$1001,,0)</f>
        <v>No</v>
      </c>
    </row>
    <row r="758" spans="1:16" x14ac:dyDescent="0.3">
      <c r="A758" s="2" t="s">
        <v>4764</v>
      </c>
      <c r="B758" s="4">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3">
        <f>INDEX(products!$A$1:$G$49,MATCH(orders!$D758,products!$A$1:$A$49,0),MATCH(orders!L$1,products!$A$1:$G$1,0))</f>
        <v>8.9499999999999993</v>
      </c>
      <c r="M758" s="3">
        <f t="shared" si="22"/>
        <v>35.799999999999997</v>
      </c>
      <c r="N758" t="str" cm="1">
        <f t="array" ref="N758">_xlfn.IFS(I758="Rob","Robusta",I758="Exc","Excelsa",I758="Ara","Arabica",I758="Lib","Liberica")</f>
        <v>Robusta</v>
      </c>
      <c r="O758" t="str">
        <f t="shared" si="23"/>
        <v>Dark</v>
      </c>
      <c r="P758" s="2" t="str">
        <f>_xlfn.XLOOKUP($C758,customers!$A$2:$A$1001,customers!$I$2:$I$1001,,0)</f>
        <v>Yes</v>
      </c>
    </row>
    <row r="759" spans="1:16" x14ac:dyDescent="0.3">
      <c r="A759" s="2" t="s">
        <v>4770</v>
      </c>
      <c r="B759" s="4">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3">
        <f>INDEX(products!$A$1:$G$49,MATCH(orders!$D759,products!$A$1:$A$49,0),MATCH(orders!L$1,products!$A$1:$G$1,0))</f>
        <v>5.97</v>
      </c>
      <c r="M759" s="3">
        <f t="shared" si="22"/>
        <v>17.91</v>
      </c>
      <c r="N759" t="str" cm="1">
        <f t="array" ref="N759">_xlfn.IFS(I759="Rob","Robusta",I759="Exc","Excelsa",I759="Ara","Arabica",I759="Lib","Liberica")</f>
        <v>Arabica</v>
      </c>
      <c r="O759" t="str">
        <f t="shared" si="23"/>
        <v>Dark</v>
      </c>
      <c r="P759" s="2" t="str">
        <f>_xlfn.XLOOKUP($C759,customers!$A$2:$A$1001,customers!$I$2:$I$1001,,0)</f>
        <v>Yes</v>
      </c>
    </row>
    <row r="760" spans="1:16" x14ac:dyDescent="0.3">
      <c r="A760" s="2" t="s">
        <v>4776</v>
      </c>
      <c r="B760" s="4">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3">
        <f>INDEX(products!$A$1:$G$49,MATCH(orders!$D760,products!$A$1:$A$49,0),MATCH(orders!L$1,products!$A$1:$G$1,0))</f>
        <v>8.9499999999999993</v>
      </c>
      <c r="M760" s="3">
        <f t="shared" si="22"/>
        <v>8.9499999999999993</v>
      </c>
      <c r="N760" t="str" cm="1">
        <f t="array" ref="N760">_xlfn.IFS(I760="Rob","Robusta",I760="Exc","Excelsa",I760="Ara","Arabica",I760="Lib","Liberica")</f>
        <v>Robusta</v>
      </c>
      <c r="O760" t="str">
        <f t="shared" si="23"/>
        <v>Dark</v>
      </c>
      <c r="P760" s="2" t="str">
        <f>_xlfn.XLOOKUP($C760,customers!$A$2:$A$1001,customers!$I$2:$I$1001,,0)</f>
        <v>No</v>
      </c>
    </row>
    <row r="761" spans="1:16" x14ac:dyDescent="0.3">
      <c r="A761" s="2" t="s">
        <v>4781</v>
      </c>
      <c r="B761" s="4">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3">
        <f>INDEX(products!$A$1:$G$49,MATCH(orders!$D761,products!$A$1:$A$49,0),MATCH(orders!L$1,products!$A$1:$G$1,0))</f>
        <v>29.784999999999997</v>
      </c>
      <c r="M761" s="3">
        <f t="shared" si="22"/>
        <v>29.784999999999997</v>
      </c>
      <c r="N761" t="str" cm="1">
        <f t="array" ref="N761">_xlfn.IFS(I761="Rob","Robusta",I761="Exc","Excelsa",I761="Ara","Arabica",I761="Lib","Liberica")</f>
        <v>Liberica</v>
      </c>
      <c r="O761" t="str">
        <f t="shared" si="23"/>
        <v>Dark</v>
      </c>
      <c r="P761" s="2" t="str">
        <f>_xlfn.XLOOKUP($C761,customers!$A$2:$A$1001,customers!$I$2:$I$1001,,0)</f>
        <v>Yes</v>
      </c>
    </row>
    <row r="762" spans="1:16" x14ac:dyDescent="0.3">
      <c r="A762" s="2" t="s">
        <v>4787</v>
      </c>
      <c r="B762" s="4">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3">
        <f>INDEX(products!$A$1:$G$49,MATCH(orders!$D762,products!$A$1:$A$49,0),MATCH(orders!L$1,products!$A$1:$G$1,0))</f>
        <v>8.91</v>
      </c>
      <c r="M762" s="3">
        <f t="shared" si="22"/>
        <v>44.55</v>
      </c>
      <c r="N762" t="str" cm="1">
        <f t="array" ref="N762">_xlfn.IFS(I762="Rob","Robusta",I762="Exc","Excelsa",I762="Ara","Arabica",I762="Lib","Liberica")</f>
        <v>Excelsa</v>
      </c>
      <c r="O762" t="str">
        <f t="shared" si="23"/>
        <v>Light</v>
      </c>
      <c r="P762" s="2" t="str">
        <f>_xlfn.XLOOKUP($C762,customers!$A$2:$A$1001,customers!$I$2:$I$1001,,0)</f>
        <v>No</v>
      </c>
    </row>
    <row r="763" spans="1:16" x14ac:dyDescent="0.3">
      <c r="A763" s="2" t="s">
        <v>4792</v>
      </c>
      <c r="B763" s="4">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3">
        <f>INDEX(products!$A$1:$G$49,MATCH(orders!$D763,products!$A$1:$A$49,0),MATCH(orders!L$1,products!$A$1:$G$1,0))</f>
        <v>14.85</v>
      </c>
      <c r="M763" s="3">
        <f t="shared" si="22"/>
        <v>89.1</v>
      </c>
      <c r="N763" t="str" cm="1">
        <f t="array" ref="N763">_xlfn.IFS(I763="Rob","Robusta",I763="Exc","Excelsa",I763="Ara","Arabica",I763="Lib","Liberica")</f>
        <v>Excelsa</v>
      </c>
      <c r="O763" t="str">
        <f t="shared" si="23"/>
        <v>Light</v>
      </c>
      <c r="P763" s="2" t="str">
        <f>_xlfn.XLOOKUP($C763,customers!$A$2:$A$1001,customers!$I$2:$I$1001,,0)</f>
        <v>Yes</v>
      </c>
    </row>
    <row r="764" spans="1:16" x14ac:dyDescent="0.3">
      <c r="A764" s="2" t="s">
        <v>4797</v>
      </c>
      <c r="B764" s="4">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3">
        <f>INDEX(products!$A$1:$G$49,MATCH(orders!$D764,products!$A$1:$A$49,0),MATCH(orders!L$1,products!$A$1:$G$1,0))</f>
        <v>8.73</v>
      </c>
      <c r="M764" s="3">
        <f t="shared" si="22"/>
        <v>43.650000000000006</v>
      </c>
      <c r="N764" t="str" cm="1">
        <f t="array" ref="N764">_xlfn.IFS(I764="Rob","Robusta",I764="Exc","Excelsa",I764="Ara","Arabica",I764="Lib","Liberica")</f>
        <v>Liberica</v>
      </c>
      <c r="O764" t="str">
        <f t="shared" si="23"/>
        <v>Medium</v>
      </c>
      <c r="P764" s="2" t="str">
        <f>_xlfn.XLOOKUP($C764,customers!$A$2:$A$1001,customers!$I$2:$I$1001,,0)</f>
        <v>No</v>
      </c>
    </row>
    <row r="765" spans="1:16" x14ac:dyDescent="0.3">
      <c r="A765" s="2" t="s">
        <v>4803</v>
      </c>
      <c r="B765" s="4">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3">
        <f>INDEX(products!$A$1:$G$49,MATCH(orders!$D765,products!$A$1:$A$49,0),MATCH(orders!L$1,products!$A$1:$G$1,0))</f>
        <v>7.77</v>
      </c>
      <c r="M765" s="3">
        <f t="shared" si="22"/>
        <v>23.31</v>
      </c>
      <c r="N765" t="str" cm="1">
        <f t="array" ref="N765">_xlfn.IFS(I765="Rob","Robusta",I765="Exc","Excelsa",I765="Ara","Arabica",I765="Lib","Liberica")</f>
        <v>Arabica</v>
      </c>
      <c r="O765" t="str">
        <f t="shared" si="23"/>
        <v>Light</v>
      </c>
      <c r="P765" s="2" t="str">
        <f>_xlfn.XLOOKUP($C765,customers!$A$2:$A$1001,customers!$I$2:$I$1001,,0)</f>
        <v>No</v>
      </c>
    </row>
    <row r="766" spans="1:16" x14ac:dyDescent="0.3">
      <c r="A766" s="2" t="s">
        <v>4808</v>
      </c>
      <c r="B766" s="4">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3">
        <f>INDEX(products!$A$1:$G$49,MATCH(orders!$D766,products!$A$1:$A$49,0),MATCH(orders!L$1,products!$A$1:$G$1,0))</f>
        <v>29.784999999999997</v>
      </c>
      <c r="M766" s="3">
        <f t="shared" si="22"/>
        <v>178.70999999999998</v>
      </c>
      <c r="N766" t="str" cm="1">
        <f t="array" ref="N766">_xlfn.IFS(I766="Rob","Robusta",I766="Exc","Excelsa",I766="Ara","Arabica",I766="Lib","Liberica")</f>
        <v>Arabica</v>
      </c>
      <c r="O766" t="str">
        <f t="shared" si="23"/>
        <v>Light</v>
      </c>
      <c r="P766" s="2" t="str">
        <f>_xlfn.XLOOKUP($C766,customers!$A$2:$A$1001,customers!$I$2:$I$1001,,0)</f>
        <v>Yes</v>
      </c>
    </row>
    <row r="767" spans="1:16" x14ac:dyDescent="0.3">
      <c r="A767" s="2" t="s">
        <v>4814</v>
      </c>
      <c r="B767" s="4">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3">
        <f>INDEX(products!$A$1:$G$49,MATCH(orders!$D767,products!$A$1:$A$49,0),MATCH(orders!L$1,products!$A$1:$G$1,0))</f>
        <v>9.9499999999999993</v>
      </c>
      <c r="M767" s="3">
        <f t="shared" si="22"/>
        <v>59.699999999999996</v>
      </c>
      <c r="N767" t="str" cm="1">
        <f t="array" ref="N767">_xlfn.IFS(I767="Rob","Robusta",I767="Exc","Excelsa",I767="Ara","Arabica",I767="Lib","Liberica")</f>
        <v>Robusta</v>
      </c>
      <c r="O767" t="str">
        <f t="shared" si="23"/>
        <v>Medium</v>
      </c>
      <c r="P767" s="2" t="str">
        <f>_xlfn.XLOOKUP($C767,customers!$A$2:$A$1001,customers!$I$2:$I$1001,,0)</f>
        <v>Yes</v>
      </c>
    </row>
    <row r="768" spans="1:16" x14ac:dyDescent="0.3">
      <c r="A768" s="2" t="s">
        <v>4814</v>
      </c>
      <c r="B768" s="4">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3">
        <f>INDEX(products!$A$1:$G$49,MATCH(orders!$D768,products!$A$1:$A$49,0),MATCH(orders!L$1,products!$A$1:$G$1,0))</f>
        <v>7.77</v>
      </c>
      <c r="M768" s="3">
        <f t="shared" si="22"/>
        <v>15.54</v>
      </c>
      <c r="N768" t="str" cm="1">
        <f t="array" ref="N768">_xlfn.IFS(I768="Rob","Robusta",I768="Exc","Excelsa",I768="Ara","Arabica",I768="Lib","Liberica")</f>
        <v>Arabica</v>
      </c>
      <c r="O768" t="str">
        <f t="shared" si="23"/>
        <v>Light</v>
      </c>
      <c r="P768" s="2" t="str">
        <f>_xlfn.XLOOKUP($C768,customers!$A$2:$A$1001,customers!$I$2:$I$1001,,0)</f>
        <v>Yes</v>
      </c>
    </row>
    <row r="769" spans="1:16" x14ac:dyDescent="0.3">
      <c r="A769" s="2" t="s">
        <v>4825</v>
      </c>
      <c r="B769" s="4">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3">
        <f>INDEX(products!$A$1:$G$49,MATCH(orders!$D769,products!$A$1:$A$49,0),MATCH(orders!L$1,products!$A$1:$G$1,0))</f>
        <v>29.784999999999997</v>
      </c>
      <c r="M769" s="3">
        <f t="shared" si="22"/>
        <v>89.35499999999999</v>
      </c>
      <c r="N769" t="str" cm="1">
        <f t="array" ref="N769">_xlfn.IFS(I769="Rob","Robusta",I769="Exc","Excelsa",I769="Ara","Arabica",I769="Lib","Liberica")</f>
        <v>Arabica</v>
      </c>
      <c r="O769" t="str">
        <f t="shared" si="23"/>
        <v>Light</v>
      </c>
      <c r="P769" s="2" t="str">
        <f>_xlfn.XLOOKUP($C769,customers!$A$2:$A$1001,customers!$I$2:$I$1001,,0)</f>
        <v>No</v>
      </c>
    </row>
    <row r="770" spans="1:16" x14ac:dyDescent="0.3">
      <c r="A770" s="2" t="s">
        <v>4831</v>
      </c>
      <c r="B770" s="4">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3">
        <f>INDEX(products!$A$1:$G$49,MATCH(orders!$D770,products!$A$1:$A$49,0),MATCH(orders!L$1,products!$A$1:$G$1,0))</f>
        <v>11.95</v>
      </c>
      <c r="M770" s="3">
        <f t="shared" si="22"/>
        <v>23.9</v>
      </c>
      <c r="N770" t="str" cm="1">
        <f t="array" ref="N770">_xlfn.IFS(I770="Rob","Robusta",I770="Exc","Excelsa",I770="Ara","Arabica",I770="Lib","Liberica")</f>
        <v>Robusta</v>
      </c>
      <c r="O770" t="str">
        <f t="shared" si="23"/>
        <v>Light</v>
      </c>
      <c r="P770" s="2" t="str">
        <f>_xlfn.XLOOKUP($C770,customers!$A$2:$A$1001,customers!$I$2:$I$1001,,0)</f>
        <v>No</v>
      </c>
    </row>
    <row r="771" spans="1:16" x14ac:dyDescent="0.3">
      <c r="A771" s="2" t="s">
        <v>4836</v>
      </c>
      <c r="B771" s="4">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3">
        <f>INDEX(products!$A$1:$G$49,MATCH(orders!$D771,products!$A$1:$A$49,0),MATCH(orders!L$1,products!$A$1:$G$1,0))</f>
        <v>22.884999999999998</v>
      </c>
      <c r="M771" s="3">
        <f t="shared" ref="M771:M834" si="24">E771*L771</f>
        <v>137.31</v>
      </c>
      <c r="N771" t="str" cm="1">
        <f t="array" ref="N771">_xlfn.IFS(I771="Rob","Robusta",I771="Exc","Excelsa",I771="Ara","Arabica",I771="Lib","Liberica")</f>
        <v>Robusta</v>
      </c>
      <c r="O771" t="str">
        <f t="shared" ref="O771:O834" si="25">IF(J771="M","Medium",IF(J771="L","Light",IF(J771="D","Dark","")))</f>
        <v>Medium</v>
      </c>
      <c r="P771" s="2" t="str">
        <f>_xlfn.XLOOKUP($C771,customers!$A$2:$A$1001,customers!$I$2:$I$1001,,0)</f>
        <v>No</v>
      </c>
    </row>
    <row r="772" spans="1:16" x14ac:dyDescent="0.3">
      <c r="A772" s="2" t="s">
        <v>4842</v>
      </c>
      <c r="B772" s="4">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3">
        <f>INDEX(products!$A$1:$G$49,MATCH(orders!$D772,products!$A$1:$A$49,0),MATCH(orders!L$1,products!$A$1:$G$1,0))</f>
        <v>9.9499999999999993</v>
      </c>
      <c r="M772" s="3">
        <f t="shared" si="24"/>
        <v>9.9499999999999993</v>
      </c>
      <c r="N772" t="str" cm="1">
        <f t="array" ref="N772">_xlfn.IFS(I772="Rob","Robusta",I772="Exc","Excelsa",I772="Ara","Arabica",I772="Lib","Liberica")</f>
        <v>Arabica</v>
      </c>
      <c r="O772" t="str">
        <f t="shared" si="25"/>
        <v>Dark</v>
      </c>
      <c r="P772" s="2" t="str">
        <f>_xlfn.XLOOKUP($C772,customers!$A$2:$A$1001,customers!$I$2:$I$1001,,0)</f>
        <v>No</v>
      </c>
    </row>
    <row r="773" spans="1:16" x14ac:dyDescent="0.3">
      <c r="A773" s="2" t="s">
        <v>4847</v>
      </c>
      <c r="B773" s="4">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3">
        <f>INDEX(products!$A$1:$G$49,MATCH(orders!$D773,products!$A$1:$A$49,0),MATCH(orders!L$1,products!$A$1:$G$1,0))</f>
        <v>7.169999999999999</v>
      </c>
      <c r="M773" s="3">
        <f t="shared" si="24"/>
        <v>21.509999999999998</v>
      </c>
      <c r="N773" t="str" cm="1">
        <f t="array" ref="N773">_xlfn.IFS(I773="Rob","Robusta",I773="Exc","Excelsa",I773="Ara","Arabica",I773="Lib","Liberica")</f>
        <v>Robusta</v>
      </c>
      <c r="O773" t="str">
        <f t="shared" si="25"/>
        <v>Light</v>
      </c>
      <c r="P773" s="2" t="str">
        <f>_xlfn.XLOOKUP($C773,customers!$A$2:$A$1001,customers!$I$2:$I$1001,,0)</f>
        <v>No</v>
      </c>
    </row>
    <row r="774" spans="1:16" x14ac:dyDescent="0.3">
      <c r="A774" s="2" t="s">
        <v>4853</v>
      </c>
      <c r="B774" s="4">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3">
        <f>INDEX(products!$A$1:$G$49,MATCH(orders!$D774,products!$A$1:$A$49,0),MATCH(orders!L$1,products!$A$1:$G$1,0))</f>
        <v>13.75</v>
      </c>
      <c r="M774" s="3">
        <f t="shared" si="24"/>
        <v>82.5</v>
      </c>
      <c r="N774" t="str" cm="1">
        <f t="array" ref="N774">_xlfn.IFS(I774="Rob","Robusta",I774="Exc","Excelsa",I774="Ara","Arabica",I774="Lib","Liberica")</f>
        <v>Excelsa</v>
      </c>
      <c r="O774" t="str">
        <f t="shared" si="25"/>
        <v>Medium</v>
      </c>
      <c r="P774" s="2" t="str">
        <f>_xlfn.XLOOKUP($C774,customers!$A$2:$A$1001,customers!$I$2:$I$1001,,0)</f>
        <v>No</v>
      </c>
    </row>
    <row r="775" spans="1:16" x14ac:dyDescent="0.3">
      <c r="A775" s="2" t="s">
        <v>4858</v>
      </c>
      <c r="B775" s="4">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3">
        <f>INDEX(products!$A$1:$G$49,MATCH(orders!$D775,products!$A$1:$A$49,0),MATCH(orders!L$1,products!$A$1:$G$1,0))</f>
        <v>4.3650000000000002</v>
      </c>
      <c r="M775" s="3">
        <f t="shared" si="24"/>
        <v>8.73</v>
      </c>
      <c r="N775" t="str" cm="1">
        <f t="array" ref="N775">_xlfn.IFS(I775="Rob","Robusta",I775="Exc","Excelsa",I775="Ara","Arabica",I775="Lib","Liberica")</f>
        <v>Liberica</v>
      </c>
      <c r="O775" t="str">
        <f t="shared" si="25"/>
        <v>Medium</v>
      </c>
      <c r="P775" s="2" t="str">
        <f>_xlfn.XLOOKUP($C775,customers!$A$2:$A$1001,customers!$I$2:$I$1001,,0)</f>
        <v>No</v>
      </c>
    </row>
    <row r="776" spans="1:16" x14ac:dyDescent="0.3">
      <c r="A776" s="2" t="s">
        <v>4864</v>
      </c>
      <c r="B776" s="4">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3">
        <f>INDEX(products!$A$1:$G$49,MATCH(orders!$D776,products!$A$1:$A$49,0),MATCH(orders!L$1,products!$A$1:$G$1,0))</f>
        <v>9.9499999999999993</v>
      </c>
      <c r="M776" s="3">
        <f t="shared" si="24"/>
        <v>19.899999999999999</v>
      </c>
      <c r="N776" t="str" cm="1">
        <f t="array" ref="N776">_xlfn.IFS(I776="Rob","Robusta",I776="Exc","Excelsa",I776="Ara","Arabica",I776="Lib","Liberica")</f>
        <v>Robusta</v>
      </c>
      <c r="O776" t="str">
        <f t="shared" si="25"/>
        <v>Medium</v>
      </c>
      <c r="P776" s="2" t="str">
        <f>_xlfn.XLOOKUP($C776,customers!$A$2:$A$1001,customers!$I$2:$I$1001,,0)</f>
        <v>Yes</v>
      </c>
    </row>
    <row r="777" spans="1:16" x14ac:dyDescent="0.3">
      <c r="A777" s="2" t="s">
        <v>4869</v>
      </c>
      <c r="B777" s="4">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3">
        <f>INDEX(products!$A$1:$G$49,MATCH(orders!$D777,products!$A$1:$A$49,0),MATCH(orders!L$1,products!$A$1:$G$1,0))</f>
        <v>8.91</v>
      </c>
      <c r="M777" s="3">
        <f t="shared" si="24"/>
        <v>17.82</v>
      </c>
      <c r="N777" t="str" cm="1">
        <f t="array" ref="N777">_xlfn.IFS(I777="Rob","Robusta",I777="Exc","Excelsa",I777="Ara","Arabica",I777="Lib","Liberica")</f>
        <v>Excelsa</v>
      </c>
      <c r="O777" t="str">
        <f t="shared" si="25"/>
        <v>Light</v>
      </c>
      <c r="P777" s="2" t="str">
        <f>_xlfn.XLOOKUP($C777,customers!$A$2:$A$1001,customers!$I$2:$I$1001,,0)</f>
        <v>Yes</v>
      </c>
    </row>
    <row r="778" spans="1:16" x14ac:dyDescent="0.3">
      <c r="A778" s="2" t="s">
        <v>4875</v>
      </c>
      <c r="B778" s="4">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3">
        <f>INDEX(products!$A$1:$G$49,MATCH(orders!$D778,products!$A$1:$A$49,0),MATCH(orders!L$1,products!$A$1:$G$1,0))</f>
        <v>6.75</v>
      </c>
      <c r="M778" s="3">
        <f t="shared" si="24"/>
        <v>20.25</v>
      </c>
      <c r="N778" t="str" cm="1">
        <f t="array" ref="N778">_xlfn.IFS(I778="Rob","Robusta",I778="Exc","Excelsa",I778="Ara","Arabica",I778="Lib","Liberica")</f>
        <v>Arabica</v>
      </c>
      <c r="O778" t="str">
        <f t="shared" si="25"/>
        <v>Medium</v>
      </c>
      <c r="P778" s="2" t="str">
        <f>_xlfn.XLOOKUP($C778,customers!$A$2:$A$1001,customers!$I$2:$I$1001,,0)</f>
        <v>No</v>
      </c>
    </row>
    <row r="779" spans="1:16" x14ac:dyDescent="0.3">
      <c r="A779" s="2" t="s">
        <v>4881</v>
      </c>
      <c r="B779" s="4">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3">
        <f>INDEX(products!$A$1:$G$49,MATCH(orders!$D779,products!$A$1:$A$49,0),MATCH(orders!L$1,products!$A$1:$G$1,0))</f>
        <v>29.784999999999997</v>
      </c>
      <c r="M779" s="3">
        <f t="shared" si="24"/>
        <v>59.569999999999993</v>
      </c>
      <c r="N779" t="str" cm="1">
        <f t="array" ref="N779">_xlfn.IFS(I779="Rob","Robusta",I779="Exc","Excelsa",I779="Ara","Arabica",I779="Lib","Liberica")</f>
        <v>Arabica</v>
      </c>
      <c r="O779" t="str">
        <f t="shared" si="25"/>
        <v>Light</v>
      </c>
      <c r="P779" s="2" t="str">
        <f>_xlfn.XLOOKUP($C779,customers!$A$2:$A$1001,customers!$I$2:$I$1001,,0)</f>
        <v>No</v>
      </c>
    </row>
    <row r="780" spans="1:16" x14ac:dyDescent="0.3">
      <c r="A780" s="2" t="s">
        <v>4886</v>
      </c>
      <c r="B780" s="4">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3">
        <f>INDEX(products!$A$1:$G$49,MATCH(orders!$D780,products!$A$1:$A$49,0),MATCH(orders!L$1,products!$A$1:$G$1,0))</f>
        <v>9.51</v>
      </c>
      <c r="M780" s="3">
        <f t="shared" si="24"/>
        <v>19.02</v>
      </c>
      <c r="N780" t="str" cm="1">
        <f t="array" ref="N780">_xlfn.IFS(I780="Rob","Robusta",I780="Exc","Excelsa",I780="Ara","Arabica",I780="Lib","Liberica")</f>
        <v>Liberica</v>
      </c>
      <c r="O780" t="str">
        <f t="shared" si="25"/>
        <v>Light</v>
      </c>
      <c r="P780" s="2" t="str">
        <f>_xlfn.XLOOKUP($C780,customers!$A$2:$A$1001,customers!$I$2:$I$1001,,0)</f>
        <v>Yes</v>
      </c>
    </row>
    <row r="781" spans="1:16" x14ac:dyDescent="0.3">
      <c r="A781" s="2" t="s">
        <v>4892</v>
      </c>
      <c r="B781" s="4">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3">
        <f>INDEX(products!$A$1:$G$49,MATCH(orders!$D781,products!$A$1:$A$49,0),MATCH(orders!L$1,products!$A$1:$G$1,0))</f>
        <v>12.95</v>
      </c>
      <c r="M781" s="3">
        <f t="shared" si="24"/>
        <v>77.699999999999989</v>
      </c>
      <c r="N781" t="str" cm="1">
        <f t="array" ref="N781">_xlfn.IFS(I781="Rob","Robusta",I781="Exc","Excelsa",I781="Ara","Arabica",I781="Lib","Liberica")</f>
        <v>Liberica</v>
      </c>
      <c r="O781" t="str">
        <f t="shared" si="25"/>
        <v>Dark</v>
      </c>
      <c r="P781" s="2" t="str">
        <f>_xlfn.XLOOKUP($C781,customers!$A$2:$A$1001,customers!$I$2:$I$1001,,0)</f>
        <v>Yes</v>
      </c>
    </row>
    <row r="782" spans="1:16" x14ac:dyDescent="0.3">
      <c r="A782" s="2" t="s">
        <v>4898</v>
      </c>
      <c r="B782" s="4">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3">
        <f>INDEX(products!$A$1:$G$49,MATCH(orders!$D782,products!$A$1:$A$49,0),MATCH(orders!L$1,products!$A$1:$G$1,0))</f>
        <v>13.75</v>
      </c>
      <c r="M782" s="3">
        <f t="shared" si="24"/>
        <v>41.25</v>
      </c>
      <c r="N782" t="str" cm="1">
        <f t="array" ref="N782">_xlfn.IFS(I782="Rob","Robusta",I782="Exc","Excelsa",I782="Ara","Arabica",I782="Lib","Liberica")</f>
        <v>Excelsa</v>
      </c>
      <c r="O782" t="str">
        <f t="shared" si="25"/>
        <v>Medium</v>
      </c>
      <c r="P782" s="2" t="str">
        <f>_xlfn.XLOOKUP($C782,customers!$A$2:$A$1001,customers!$I$2:$I$1001,,0)</f>
        <v>No</v>
      </c>
    </row>
    <row r="783" spans="1:16" x14ac:dyDescent="0.3">
      <c r="A783" s="2" t="s">
        <v>4903</v>
      </c>
      <c r="B783" s="4">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3">
        <f>INDEX(products!$A$1:$G$49,MATCH(orders!$D783,products!$A$1:$A$49,0),MATCH(orders!L$1,products!$A$1:$G$1,0))</f>
        <v>36.454999999999998</v>
      </c>
      <c r="M783" s="3">
        <f t="shared" si="24"/>
        <v>145.82</v>
      </c>
      <c r="N783" t="str" cm="1">
        <f t="array" ref="N783">_xlfn.IFS(I783="Rob","Robusta",I783="Exc","Excelsa",I783="Ara","Arabica",I783="Lib","Liberica")</f>
        <v>Liberica</v>
      </c>
      <c r="O783" t="str">
        <f t="shared" si="25"/>
        <v>Light</v>
      </c>
      <c r="P783" s="2" t="str">
        <f>_xlfn.XLOOKUP($C783,customers!$A$2:$A$1001,customers!$I$2:$I$1001,,0)</f>
        <v>No</v>
      </c>
    </row>
    <row r="784" spans="1:16" x14ac:dyDescent="0.3">
      <c r="A784" s="2" t="s">
        <v>4909</v>
      </c>
      <c r="B784" s="4">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3">
        <f>INDEX(products!$A$1:$G$49,MATCH(orders!$D784,products!$A$1:$A$49,0),MATCH(orders!L$1,products!$A$1:$G$1,0))</f>
        <v>4.4550000000000001</v>
      </c>
      <c r="M784" s="3">
        <f t="shared" si="24"/>
        <v>26.73</v>
      </c>
      <c r="N784" t="str" cm="1">
        <f t="array" ref="N784">_xlfn.IFS(I784="Rob","Robusta",I784="Exc","Excelsa",I784="Ara","Arabica",I784="Lib","Liberica")</f>
        <v>Excelsa</v>
      </c>
      <c r="O784" t="str">
        <f t="shared" si="25"/>
        <v>Light</v>
      </c>
      <c r="P784" s="2" t="str">
        <f>_xlfn.XLOOKUP($C784,customers!$A$2:$A$1001,customers!$I$2:$I$1001,,0)</f>
        <v>No</v>
      </c>
    </row>
    <row r="785" spans="1:16" x14ac:dyDescent="0.3">
      <c r="A785" s="2" t="s">
        <v>4915</v>
      </c>
      <c r="B785" s="4">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3">
        <f>INDEX(products!$A$1:$G$49,MATCH(orders!$D785,products!$A$1:$A$49,0),MATCH(orders!L$1,products!$A$1:$G$1,0))</f>
        <v>8.73</v>
      </c>
      <c r="M785" s="3">
        <f t="shared" si="24"/>
        <v>43.650000000000006</v>
      </c>
      <c r="N785" t="str" cm="1">
        <f t="array" ref="N785">_xlfn.IFS(I785="Rob","Robusta",I785="Exc","Excelsa",I785="Ara","Arabica",I785="Lib","Liberica")</f>
        <v>Liberica</v>
      </c>
      <c r="O785" t="str">
        <f t="shared" si="25"/>
        <v>Medium</v>
      </c>
      <c r="P785" s="2" t="str">
        <f>_xlfn.XLOOKUP($C785,customers!$A$2:$A$1001,customers!$I$2:$I$1001,,0)</f>
        <v>Yes</v>
      </c>
    </row>
    <row r="786" spans="1:16" x14ac:dyDescent="0.3">
      <c r="A786" s="2" t="s">
        <v>4921</v>
      </c>
      <c r="B786" s="4">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3">
        <f>INDEX(products!$A$1:$G$49,MATCH(orders!$D786,products!$A$1:$A$49,0),MATCH(orders!L$1,products!$A$1:$G$1,0))</f>
        <v>15.85</v>
      </c>
      <c r="M786" s="3">
        <f t="shared" si="24"/>
        <v>31.7</v>
      </c>
      <c r="N786" t="str" cm="1">
        <f t="array" ref="N786">_xlfn.IFS(I786="Rob","Robusta",I786="Exc","Excelsa",I786="Ara","Arabica",I786="Lib","Liberica")</f>
        <v>Liberica</v>
      </c>
      <c r="O786" t="str">
        <f t="shared" si="25"/>
        <v>Light</v>
      </c>
      <c r="P786" s="2" t="str">
        <f>_xlfn.XLOOKUP($C786,customers!$A$2:$A$1001,customers!$I$2:$I$1001,,0)</f>
        <v>No</v>
      </c>
    </row>
    <row r="787" spans="1:16" x14ac:dyDescent="0.3">
      <c r="A787" s="2" t="s">
        <v>4926</v>
      </c>
      <c r="B787" s="4">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3">
        <f>INDEX(products!$A$1:$G$49,MATCH(orders!$D787,products!$A$1:$A$49,0),MATCH(orders!L$1,products!$A$1:$G$1,0))</f>
        <v>22.884999999999998</v>
      </c>
      <c r="M787" s="3">
        <f t="shared" si="24"/>
        <v>22.884999999999998</v>
      </c>
      <c r="N787" t="str" cm="1">
        <f t="array" ref="N787">_xlfn.IFS(I787="Rob","Robusta",I787="Exc","Excelsa",I787="Ara","Arabica",I787="Lib","Liberica")</f>
        <v>Arabica</v>
      </c>
      <c r="O787" t="str">
        <f t="shared" si="25"/>
        <v>Dark</v>
      </c>
      <c r="P787" s="2" t="str">
        <f>_xlfn.XLOOKUP($C787,customers!$A$2:$A$1001,customers!$I$2:$I$1001,,0)</f>
        <v>No</v>
      </c>
    </row>
    <row r="788" spans="1:16" x14ac:dyDescent="0.3">
      <c r="A788" s="2" t="s">
        <v>4932</v>
      </c>
      <c r="B788" s="4">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3">
        <f>INDEX(products!$A$1:$G$49,MATCH(orders!$D788,products!$A$1:$A$49,0),MATCH(orders!L$1,products!$A$1:$G$1,0))</f>
        <v>27.945</v>
      </c>
      <c r="M788" s="3">
        <f t="shared" si="24"/>
        <v>27.945</v>
      </c>
      <c r="N788" t="str" cm="1">
        <f t="array" ref="N788">_xlfn.IFS(I788="Rob","Robusta",I788="Exc","Excelsa",I788="Ara","Arabica",I788="Lib","Liberica")</f>
        <v>Excelsa</v>
      </c>
      <c r="O788" t="str">
        <f t="shared" si="25"/>
        <v>Dark</v>
      </c>
      <c r="P788" s="2" t="str">
        <f>_xlfn.XLOOKUP($C788,customers!$A$2:$A$1001,customers!$I$2:$I$1001,,0)</f>
        <v>Yes</v>
      </c>
    </row>
    <row r="789" spans="1:16" x14ac:dyDescent="0.3">
      <c r="A789" s="2" t="s">
        <v>4938</v>
      </c>
      <c r="B789" s="4">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3">
        <f>INDEX(products!$A$1:$G$49,MATCH(orders!$D789,products!$A$1:$A$49,0),MATCH(orders!L$1,products!$A$1:$G$1,0))</f>
        <v>13.75</v>
      </c>
      <c r="M789" s="3">
        <f t="shared" si="24"/>
        <v>82.5</v>
      </c>
      <c r="N789" t="str" cm="1">
        <f t="array" ref="N789">_xlfn.IFS(I789="Rob","Robusta",I789="Exc","Excelsa",I789="Ara","Arabica",I789="Lib","Liberica")</f>
        <v>Excelsa</v>
      </c>
      <c r="O789" t="str">
        <f t="shared" si="25"/>
        <v>Medium</v>
      </c>
      <c r="P789" s="2" t="str">
        <f>_xlfn.XLOOKUP($C789,customers!$A$2:$A$1001,customers!$I$2:$I$1001,,0)</f>
        <v>Yes</v>
      </c>
    </row>
    <row r="790" spans="1:16" x14ac:dyDescent="0.3">
      <c r="A790" s="2" t="s">
        <v>4943</v>
      </c>
      <c r="B790" s="4">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3">
        <f>INDEX(products!$A$1:$G$49,MATCH(orders!$D790,products!$A$1:$A$49,0),MATCH(orders!L$1,products!$A$1:$G$1,0))</f>
        <v>22.884999999999998</v>
      </c>
      <c r="M790" s="3">
        <f t="shared" si="24"/>
        <v>45.769999999999996</v>
      </c>
      <c r="N790" t="str" cm="1">
        <f t="array" ref="N790">_xlfn.IFS(I790="Rob","Robusta",I790="Exc","Excelsa",I790="Ara","Arabica",I790="Lib","Liberica")</f>
        <v>Robusta</v>
      </c>
      <c r="O790" t="str">
        <f t="shared" si="25"/>
        <v>Medium</v>
      </c>
      <c r="P790" s="2" t="str">
        <f>_xlfn.XLOOKUP($C790,customers!$A$2:$A$1001,customers!$I$2:$I$1001,,0)</f>
        <v>Yes</v>
      </c>
    </row>
    <row r="791" spans="1:16" x14ac:dyDescent="0.3">
      <c r="A791" s="2" t="s">
        <v>4949</v>
      </c>
      <c r="B791" s="4">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3">
        <f>INDEX(products!$A$1:$G$49,MATCH(orders!$D791,products!$A$1:$A$49,0),MATCH(orders!L$1,products!$A$1:$G$1,0))</f>
        <v>12.95</v>
      </c>
      <c r="M791" s="3">
        <f t="shared" si="24"/>
        <v>77.699999999999989</v>
      </c>
      <c r="N791" t="str" cm="1">
        <f t="array" ref="N791">_xlfn.IFS(I791="Rob","Robusta",I791="Exc","Excelsa",I791="Ara","Arabica",I791="Lib","Liberica")</f>
        <v>Arabica</v>
      </c>
      <c r="O791" t="str">
        <f t="shared" si="25"/>
        <v>Light</v>
      </c>
      <c r="P791" s="2" t="str">
        <f>_xlfn.XLOOKUP($C791,customers!$A$2:$A$1001,customers!$I$2:$I$1001,,0)</f>
        <v>No</v>
      </c>
    </row>
    <row r="792" spans="1:16" x14ac:dyDescent="0.3">
      <c r="A792" s="2" t="s">
        <v>4955</v>
      </c>
      <c r="B792" s="4">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3">
        <f>INDEX(products!$A$1:$G$49,MATCH(orders!$D792,products!$A$1:$A$49,0),MATCH(orders!L$1,products!$A$1:$G$1,0))</f>
        <v>7.77</v>
      </c>
      <c r="M792" s="3">
        <f t="shared" si="24"/>
        <v>23.31</v>
      </c>
      <c r="N792" t="str" cm="1">
        <f t="array" ref="N792">_xlfn.IFS(I792="Rob","Robusta",I792="Exc","Excelsa",I792="Ara","Arabica",I792="Lib","Liberica")</f>
        <v>Arabica</v>
      </c>
      <c r="O792" t="str">
        <f t="shared" si="25"/>
        <v>Light</v>
      </c>
      <c r="P792" s="2" t="str">
        <f>_xlfn.XLOOKUP($C792,customers!$A$2:$A$1001,customers!$I$2:$I$1001,,0)</f>
        <v>No</v>
      </c>
    </row>
    <row r="793" spans="1:16" x14ac:dyDescent="0.3">
      <c r="A793" s="2" t="s">
        <v>4961</v>
      </c>
      <c r="B793" s="4">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3">
        <f>INDEX(products!$A$1:$G$49,MATCH(orders!$D793,products!$A$1:$A$49,0),MATCH(orders!L$1,products!$A$1:$G$1,0))</f>
        <v>4.7549999999999999</v>
      </c>
      <c r="M793" s="3">
        <f t="shared" si="24"/>
        <v>23.774999999999999</v>
      </c>
      <c r="N793" t="str" cm="1">
        <f t="array" ref="N793">_xlfn.IFS(I793="Rob","Robusta",I793="Exc","Excelsa",I793="Ara","Arabica",I793="Lib","Liberica")</f>
        <v>Liberica</v>
      </c>
      <c r="O793" t="str">
        <f t="shared" si="25"/>
        <v>Light</v>
      </c>
      <c r="P793" s="2" t="str">
        <f>_xlfn.XLOOKUP($C793,customers!$A$2:$A$1001,customers!$I$2:$I$1001,,0)</f>
        <v>Yes</v>
      </c>
    </row>
    <row r="794" spans="1:16" x14ac:dyDescent="0.3">
      <c r="A794" s="2" t="s">
        <v>4967</v>
      </c>
      <c r="B794" s="4">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3">
        <f>INDEX(products!$A$1:$G$49,MATCH(orders!$D794,products!$A$1:$A$49,0),MATCH(orders!L$1,products!$A$1:$G$1,0))</f>
        <v>8.73</v>
      </c>
      <c r="M794" s="3">
        <f t="shared" si="24"/>
        <v>52.38</v>
      </c>
      <c r="N794" t="str" cm="1">
        <f t="array" ref="N794">_xlfn.IFS(I794="Rob","Robusta",I794="Exc","Excelsa",I794="Ara","Arabica",I794="Lib","Liberica")</f>
        <v>Liberica</v>
      </c>
      <c r="O794" t="str">
        <f t="shared" si="25"/>
        <v>Medium</v>
      </c>
      <c r="P794" s="2" t="str">
        <f>_xlfn.XLOOKUP($C794,customers!$A$2:$A$1001,customers!$I$2:$I$1001,,0)</f>
        <v>Yes</v>
      </c>
    </row>
    <row r="795" spans="1:16" x14ac:dyDescent="0.3">
      <c r="A795" s="2" t="s">
        <v>4973</v>
      </c>
      <c r="B795" s="4">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3">
        <f>INDEX(products!$A$1:$G$49,MATCH(orders!$D795,products!$A$1:$A$49,0),MATCH(orders!L$1,products!$A$1:$G$1,0))</f>
        <v>3.5849999999999995</v>
      </c>
      <c r="M795" s="3">
        <f t="shared" si="24"/>
        <v>17.924999999999997</v>
      </c>
      <c r="N795" t="str" cm="1">
        <f t="array" ref="N795">_xlfn.IFS(I795="Rob","Robusta",I795="Exc","Excelsa",I795="Ara","Arabica",I795="Lib","Liberica")</f>
        <v>Robusta</v>
      </c>
      <c r="O795" t="str">
        <f t="shared" si="25"/>
        <v>Light</v>
      </c>
      <c r="P795" s="2" t="str">
        <f>_xlfn.XLOOKUP($C795,customers!$A$2:$A$1001,customers!$I$2:$I$1001,,0)</f>
        <v>No</v>
      </c>
    </row>
    <row r="796" spans="1:16" x14ac:dyDescent="0.3">
      <c r="A796" s="2" t="s">
        <v>4979</v>
      </c>
      <c r="B796" s="4">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3">
        <f>INDEX(products!$A$1:$G$49,MATCH(orders!$D796,products!$A$1:$A$49,0),MATCH(orders!L$1,products!$A$1:$G$1,0))</f>
        <v>29.784999999999997</v>
      </c>
      <c r="M796" s="3">
        <f t="shared" si="24"/>
        <v>148.92499999999998</v>
      </c>
      <c r="N796" t="str" cm="1">
        <f t="array" ref="N796">_xlfn.IFS(I796="Rob","Robusta",I796="Exc","Excelsa",I796="Ara","Arabica",I796="Lib","Liberica")</f>
        <v>Arabica</v>
      </c>
      <c r="O796" t="str">
        <f t="shared" si="25"/>
        <v>Light</v>
      </c>
      <c r="P796" s="2" t="str">
        <f>_xlfn.XLOOKUP($C796,customers!$A$2:$A$1001,customers!$I$2:$I$1001,,0)</f>
        <v>No</v>
      </c>
    </row>
    <row r="797" spans="1:16" x14ac:dyDescent="0.3">
      <c r="A797" s="2" t="s">
        <v>4985</v>
      </c>
      <c r="B797" s="4">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3">
        <f>INDEX(products!$A$1:$G$49,MATCH(orders!$D797,products!$A$1:$A$49,0),MATCH(orders!L$1,products!$A$1:$G$1,0))</f>
        <v>7.169999999999999</v>
      </c>
      <c r="M797" s="3">
        <f t="shared" si="24"/>
        <v>28.679999999999996</v>
      </c>
      <c r="N797" t="str" cm="1">
        <f t="array" ref="N797">_xlfn.IFS(I797="Rob","Robusta",I797="Exc","Excelsa",I797="Ara","Arabica",I797="Lib","Liberica")</f>
        <v>Robusta</v>
      </c>
      <c r="O797" t="str">
        <f t="shared" si="25"/>
        <v>Light</v>
      </c>
      <c r="P797" s="2" t="str">
        <f>_xlfn.XLOOKUP($C797,customers!$A$2:$A$1001,customers!$I$2:$I$1001,,0)</f>
        <v>No</v>
      </c>
    </row>
    <row r="798" spans="1:16" x14ac:dyDescent="0.3">
      <c r="A798" s="2" t="s">
        <v>4991</v>
      </c>
      <c r="B798" s="4">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3">
        <f>INDEX(products!$A$1:$G$49,MATCH(orders!$D798,products!$A$1:$A$49,0),MATCH(orders!L$1,products!$A$1:$G$1,0))</f>
        <v>9.51</v>
      </c>
      <c r="M798" s="3">
        <f t="shared" si="24"/>
        <v>9.51</v>
      </c>
      <c r="N798" t="str" cm="1">
        <f t="array" ref="N798">_xlfn.IFS(I798="Rob","Robusta",I798="Exc","Excelsa",I798="Ara","Arabica",I798="Lib","Liberica")</f>
        <v>Liberica</v>
      </c>
      <c r="O798" t="str">
        <f t="shared" si="25"/>
        <v>Light</v>
      </c>
      <c r="P798" s="2" t="str">
        <f>_xlfn.XLOOKUP($C798,customers!$A$2:$A$1001,customers!$I$2:$I$1001,,0)</f>
        <v>No</v>
      </c>
    </row>
    <row r="799" spans="1:16" x14ac:dyDescent="0.3">
      <c r="A799" s="2" t="s">
        <v>4996</v>
      </c>
      <c r="B799" s="4">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3">
        <f>INDEX(products!$A$1:$G$49,MATCH(orders!$D799,products!$A$1:$A$49,0),MATCH(orders!L$1,products!$A$1:$G$1,0))</f>
        <v>7.77</v>
      </c>
      <c r="M799" s="3">
        <f t="shared" si="24"/>
        <v>31.08</v>
      </c>
      <c r="N799" t="str" cm="1">
        <f t="array" ref="N799">_xlfn.IFS(I799="Rob","Robusta",I799="Exc","Excelsa",I799="Ara","Arabica",I799="Lib","Liberica")</f>
        <v>Arabica</v>
      </c>
      <c r="O799" t="str">
        <f t="shared" si="25"/>
        <v>Light</v>
      </c>
      <c r="P799" s="2" t="str">
        <f>_xlfn.XLOOKUP($C799,customers!$A$2:$A$1001,customers!$I$2:$I$1001,,0)</f>
        <v>No</v>
      </c>
    </row>
    <row r="800" spans="1:16" x14ac:dyDescent="0.3">
      <c r="A800" s="2" t="s">
        <v>5002</v>
      </c>
      <c r="B800" s="4">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3">
        <f>INDEX(products!$A$1:$G$49,MATCH(orders!$D800,products!$A$1:$A$49,0),MATCH(orders!L$1,products!$A$1:$G$1,0))</f>
        <v>2.6849999999999996</v>
      </c>
      <c r="M800" s="3">
        <f t="shared" si="24"/>
        <v>8.0549999999999997</v>
      </c>
      <c r="N800" t="str" cm="1">
        <f t="array" ref="N800">_xlfn.IFS(I800="Rob","Robusta",I800="Exc","Excelsa",I800="Ara","Arabica",I800="Lib","Liberica")</f>
        <v>Robusta</v>
      </c>
      <c r="O800" t="str">
        <f t="shared" si="25"/>
        <v>Dark</v>
      </c>
      <c r="P800" s="2" t="str">
        <f>_xlfn.XLOOKUP($C800,customers!$A$2:$A$1001,customers!$I$2:$I$1001,,0)</f>
        <v>Yes</v>
      </c>
    </row>
    <row r="801" spans="1:16" x14ac:dyDescent="0.3">
      <c r="A801" s="2" t="s">
        <v>5008</v>
      </c>
      <c r="B801" s="4">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3">
        <f>INDEX(products!$A$1:$G$49,MATCH(orders!$D801,products!$A$1:$A$49,0),MATCH(orders!L$1,products!$A$1:$G$1,0))</f>
        <v>12.15</v>
      </c>
      <c r="M801" s="3">
        <f t="shared" si="24"/>
        <v>36.450000000000003</v>
      </c>
      <c r="N801" t="str" cm="1">
        <f t="array" ref="N801">_xlfn.IFS(I801="Rob","Robusta",I801="Exc","Excelsa",I801="Ara","Arabica",I801="Lib","Liberica")</f>
        <v>Excelsa</v>
      </c>
      <c r="O801" t="str">
        <f t="shared" si="25"/>
        <v>Dark</v>
      </c>
      <c r="P801" s="2" t="str">
        <f>_xlfn.XLOOKUP($C801,customers!$A$2:$A$1001,customers!$I$2:$I$1001,,0)</f>
        <v>Yes</v>
      </c>
    </row>
    <row r="802" spans="1:16" x14ac:dyDescent="0.3">
      <c r="A802" s="2" t="s">
        <v>5012</v>
      </c>
      <c r="B802" s="4">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3">
        <f>INDEX(products!$A$1:$G$49,MATCH(orders!$D802,products!$A$1:$A$49,0),MATCH(orders!L$1,products!$A$1:$G$1,0))</f>
        <v>2.6849999999999996</v>
      </c>
      <c r="M802" s="3">
        <f t="shared" si="24"/>
        <v>16.11</v>
      </c>
      <c r="N802" t="str" cm="1">
        <f t="array" ref="N802">_xlfn.IFS(I802="Rob","Robusta",I802="Exc","Excelsa",I802="Ara","Arabica",I802="Lib","Liberica")</f>
        <v>Robusta</v>
      </c>
      <c r="O802" t="str">
        <f t="shared" si="25"/>
        <v>Dark</v>
      </c>
      <c r="P802" s="2" t="str">
        <f>_xlfn.XLOOKUP($C802,customers!$A$2:$A$1001,customers!$I$2:$I$1001,,0)</f>
        <v>No</v>
      </c>
    </row>
    <row r="803" spans="1:16" x14ac:dyDescent="0.3">
      <c r="A803" s="2" t="s">
        <v>5018</v>
      </c>
      <c r="B803" s="4">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3">
        <f>INDEX(products!$A$1:$G$49,MATCH(orders!$D803,products!$A$1:$A$49,0),MATCH(orders!L$1,products!$A$1:$G$1,0))</f>
        <v>20.584999999999997</v>
      </c>
      <c r="M803" s="3">
        <f t="shared" si="24"/>
        <v>41.169999999999995</v>
      </c>
      <c r="N803" t="str" cm="1">
        <f t="array" ref="N803">_xlfn.IFS(I803="Rob","Robusta",I803="Exc","Excelsa",I803="Ara","Arabica",I803="Lib","Liberica")</f>
        <v>Robusta</v>
      </c>
      <c r="O803" t="str">
        <f t="shared" si="25"/>
        <v>Dark</v>
      </c>
      <c r="P803" s="2" t="str">
        <f>_xlfn.XLOOKUP($C803,customers!$A$2:$A$1001,customers!$I$2:$I$1001,,0)</f>
        <v>Yes</v>
      </c>
    </row>
    <row r="804" spans="1:16" x14ac:dyDescent="0.3">
      <c r="A804" s="2" t="s">
        <v>5024</v>
      </c>
      <c r="B804" s="4">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3">
        <f>INDEX(products!$A$1:$G$49,MATCH(orders!$D804,products!$A$1:$A$49,0),MATCH(orders!L$1,products!$A$1:$G$1,0))</f>
        <v>2.6849999999999996</v>
      </c>
      <c r="M804" s="3">
        <f t="shared" si="24"/>
        <v>10.739999999999998</v>
      </c>
      <c r="N804" t="str" cm="1">
        <f t="array" ref="N804">_xlfn.IFS(I804="Rob","Robusta",I804="Exc","Excelsa",I804="Ara","Arabica",I804="Lib","Liberica")</f>
        <v>Robusta</v>
      </c>
      <c r="O804" t="str">
        <f t="shared" si="25"/>
        <v>Dark</v>
      </c>
      <c r="P804" s="2" t="str">
        <f>_xlfn.XLOOKUP($C804,customers!$A$2:$A$1001,customers!$I$2:$I$1001,,0)</f>
        <v>No</v>
      </c>
    </row>
    <row r="805" spans="1:16" x14ac:dyDescent="0.3">
      <c r="A805" s="2" t="s">
        <v>5030</v>
      </c>
      <c r="B805" s="4">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3">
        <f>INDEX(products!$A$1:$G$49,MATCH(orders!$D805,products!$A$1:$A$49,0),MATCH(orders!L$1,products!$A$1:$G$1,0))</f>
        <v>31.624999999999996</v>
      </c>
      <c r="M805" s="3">
        <f t="shared" si="24"/>
        <v>126.49999999999999</v>
      </c>
      <c r="N805" t="str" cm="1">
        <f t="array" ref="N805">_xlfn.IFS(I805="Rob","Robusta",I805="Exc","Excelsa",I805="Ara","Arabica",I805="Lib","Liberica")</f>
        <v>Excelsa</v>
      </c>
      <c r="O805" t="str">
        <f t="shared" si="25"/>
        <v>Medium</v>
      </c>
      <c r="P805" s="2" t="str">
        <f>_xlfn.XLOOKUP($C805,customers!$A$2:$A$1001,customers!$I$2:$I$1001,,0)</f>
        <v>No</v>
      </c>
    </row>
    <row r="806" spans="1:16" x14ac:dyDescent="0.3">
      <c r="A806" s="2" t="s">
        <v>5035</v>
      </c>
      <c r="B806" s="4">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3">
        <f>INDEX(products!$A$1:$G$49,MATCH(orders!$D806,products!$A$1:$A$49,0),MATCH(orders!L$1,products!$A$1:$G$1,0))</f>
        <v>11.95</v>
      </c>
      <c r="M806" s="3">
        <f t="shared" si="24"/>
        <v>23.9</v>
      </c>
      <c r="N806" t="str" cm="1">
        <f t="array" ref="N806">_xlfn.IFS(I806="Rob","Robusta",I806="Exc","Excelsa",I806="Ara","Arabica",I806="Lib","Liberica")</f>
        <v>Robusta</v>
      </c>
      <c r="O806" t="str">
        <f t="shared" si="25"/>
        <v>Light</v>
      </c>
      <c r="P806" s="2" t="str">
        <f>_xlfn.XLOOKUP($C806,customers!$A$2:$A$1001,customers!$I$2:$I$1001,,0)</f>
        <v>No</v>
      </c>
    </row>
    <row r="807" spans="1:16" x14ac:dyDescent="0.3">
      <c r="A807" s="2" t="s">
        <v>5040</v>
      </c>
      <c r="B807" s="4">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3">
        <f>INDEX(products!$A$1:$G$49,MATCH(orders!$D807,products!$A$1:$A$49,0),MATCH(orders!L$1,products!$A$1:$G$1,0))</f>
        <v>5.97</v>
      </c>
      <c r="M807" s="3">
        <f t="shared" si="24"/>
        <v>5.97</v>
      </c>
      <c r="N807" t="str" cm="1">
        <f t="array" ref="N807">_xlfn.IFS(I807="Rob","Robusta",I807="Exc","Excelsa",I807="Ara","Arabica",I807="Lib","Liberica")</f>
        <v>Robusta</v>
      </c>
      <c r="O807" t="str">
        <f t="shared" si="25"/>
        <v>Medium</v>
      </c>
      <c r="P807" s="2" t="str">
        <f>_xlfn.XLOOKUP($C807,customers!$A$2:$A$1001,customers!$I$2:$I$1001,,0)</f>
        <v>No</v>
      </c>
    </row>
    <row r="808" spans="1:16" x14ac:dyDescent="0.3">
      <c r="A808" s="2" t="s">
        <v>5046</v>
      </c>
      <c r="B808" s="4">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3">
        <f>INDEX(products!$A$1:$G$49,MATCH(orders!$D808,products!$A$1:$A$49,0),MATCH(orders!L$1,products!$A$1:$G$1,0))</f>
        <v>3.8849999999999998</v>
      </c>
      <c r="M808" s="3">
        <f t="shared" si="24"/>
        <v>7.77</v>
      </c>
      <c r="N808" t="str" cm="1">
        <f t="array" ref="N808">_xlfn.IFS(I808="Rob","Robusta",I808="Exc","Excelsa",I808="Ara","Arabica",I808="Lib","Liberica")</f>
        <v>Liberica</v>
      </c>
      <c r="O808" t="str">
        <f t="shared" si="25"/>
        <v>Dark</v>
      </c>
      <c r="P808" s="2" t="str">
        <f>_xlfn.XLOOKUP($C808,customers!$A$2:$A$1001,customers!$I$2:$I$1001,,0)</f>
        <v>Yes</v>
      </c>
    </row>
    <row r="809" spans="1:16" x14ac:dyDescent="0.3">
      <c r="A809" s="2" t="s">
        <v>5050</v>
      </c>
      <c r="B809" s="4">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3">
        <f>INDEX(products!$A$1:$G$49,MATCH(orders!$D809,products!$A$1:$A$49,0),MATCH(orders!L$1,products!$A$1:$G$1,0))</f>
        <v>7.77</v>
      </c>
      <c r="M809" s="3">
        <f t="shared" si="24"/>
        <v>23.31</v>
      </c>
      <c r="N809" t="str" cm="1">
        <f t="array" ref="N809">_xlfn.IFS(I809="Rob","Robusta",I809="Exc","Excelsa",I809="Ara","Arabica",I809="Lib","Liberica")</f>
        <v>Liberica</v>
      </c>
      <c r="O809" t="str">
        <f t="shared" si="25"/>
        <v>Dark</v>
      </c>
      <c r="P809" s="2" t="str">
        <f>_xlfn.XLOOKUP($C809,customers!$A$2:$A$1001,customers!$I$2:$I$1001,,0)</f>
        <v>No</v>
      </c>
    </row>
    <row r="810" spans="1:16" x14ac:dyDescent="0.3">
      <c r="A810" s="2" t="s">
        <v>5056</v>
      </c>
      <c r="B810" s="4">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3">
        <f>INDEX(products!$A$1:$G$49,MATCH(orders!$D810,products!$A$1:$A$49,0),MATCH(orders!L$1,products!$A$1:$G$1,0))</f>
        <v>27.484999999999996</v>
      </c>
      <c r="M810" s="3">
        <f t="shared" si="24"/>
        <v>137.42499999999998</v>
      </c>
      <c r="N810" t="str" cm="1">
        <f t="array" ref="N810">_xlfn.IFS(I810="Rob","Robusta",I810="Exc","Excelsa",I810="Ara","Arabica",I810="Lib","Liberica")</f>
        <v>Robusta</v>
      </c>
      <c r="O810" t="str">
        <f t="shared" si="25"/>
        <v>Light</v>
      </c>
      <c r="P810" s="2" t="str">
        <f>_xlfn.XLOOKUP($C810,customers!$A$2:$A$1001,customers!$I$2:$I$1001,,0)</f>
        <v>No</v>
      </c>
    </row>
    <row r="811" spans="1:16" x14ac:dyDescent="0.3">
      <c r="A811" s="2" t="s">
        <v>5062</v>
      </c>
      <c r="B811" s="4">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3">
        <f>INDEX(products!$A$1:$G$49,MATCH(orders!$D811,products!$A$1:$A$49,0),MATCH(orders!L$1,products!$A$1:$G$1,0))</f>
        <v>2.6849999999999996</v>
      </c>
      <c r="M811" s="3">
        <f t="shared" si="24"/>
        <v>8.0549999999999997</v>
      </c>
      <c r="N811" t="str" cm="1">
        <f t="array" ref="N811">_xlfn.IFS(I811="Rob","Robusta",I811="Exc","Excelsa",I811="Ara","Arabica",I811="Lib","Liberica")</f>
        <v>Robusta</v>
      </c>
      <c r="O811" t="str">
        <f t="shared" si="25"/>
        <v>Dark</v>
      </c>
      <c r="P811" s="2" t="str">
        <f>_xlfn.XLOOKUP($C811,customers!$A$2:$A$1001,customers!$I$2:$I$1001,,0)</f>
        <v>Yes</v>
      </c>
    </row>
    <row r="812" spans="1:16" x14ac:dyDescent="0.3">
      <c r="A812" s="2" t="s">
        <v>5067</v>
      </c>
      <c r="B812" s="4">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3">
        <f>INDEX(products!$A$1:$G$49,MATCH(orders!$D812,products!$A$1:$A$49,0),MATCH(orders!L$1,products!$A$1:$G$1,0))</f>
        <v>9.51</v>
      </c>
      <c r="M812" s="3">
        <f t="shared" si="24"/>
        <v>28.53</v>
      </c>
      <c r="N812" t="str" cm="1">
        <f t="array" ref="N812">_xlfn.IFS(I812="Rob","Robusta",I812="Exc","Excelsa",I812="Ara","Arabica",I812="Lib","Liberica")</f>
        <v>Liberica</v>
      </c>
      <c r="O812" t="str">
        <f t="shared" si="25"/>
        <v>Light</v>
      </c>
      <c r="P812" s="2" t="str">
        <f>_xlfn.XLOOKUP($C812,customers!$A$2:$A$1001,customers!$I$2:$I$1001,,0)</f>
        <v>No</v>
      </c>
    </row>
    <row r="813" spans="1:16" x14ac:dyDescent="0.3">
      <c r="A813" s="2" t="s">
        <v>5073</v>
      </c>
      <c r="B813" s="4">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3">
        <f>INDEX(products!$A$1:$G$49,MATCH(orders!$D813,products!$A$1:$A$49,0),MATCH(orders!L$1,products!$A$1:$G$1,0))</f>
        <v>11.25</v>
      </c>
      <c r="M813" s="3">
        <f t="shared" si="24"/>
        <v>67.5</v>
      </c>
      <c r="N813" t="str" cm="1">
        <f t="array" ref="N813">_xlfn.IFS(I813="Rob","Robusta",I813="Exc","Excelsa",I813="Ara","Arabica",I813="Lib","Liberica")</f>
        <v>Arabica</v>
      </c>
      <c r="O813" t="str">
        <f t="shared" si="25"/>
        <v>Medium</v>
      </c>
      <c r="P813" s="2" t="str">
        <f>_xlfn.XLOOKUP($C813,customers!$A$2:$A$1001,customers!$I$2:$I$1001,,0)</f>
        <v>Yes</v>
      </c>
    </row>
    <row r="814" spans="1:16" x14ac:dyDescent="0.3">
      <c r="A814" s="2" t="s">
        <v>5073</v>
      </c>
      <c r="B814" s="4">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3">
        <f>INDEX(products!$A$1:$G$49,MATCH(orders!$D814,products!$A$1:$A$49,0),MATCH(orders!L$1,products!$A$1:$G$1,0))</f>
        <v>29.784999999999997</v>
      </c>
      <c r="M814" s="3">
        <f t="shared" si="24"/>
        <v>178.70999999999998</v>
      </c>
      <c r="N814" t="str" cm="1">
        <f t="array" ref="N814">_xlfn.IFS(I814="Rob","Robusta",I814="Exc","Excelsa",I814="Ara","Arabica",I814="Lib","Liberica")</f>
        <v>Liberica</v>
      </c>
      <c r="O814" t="str">
        <f t="shared" si="25"/>
        <v>Dark</v>
      </c>
      <c r="P814" s="2" t="str">
        <f>_xlfn.XLOOKUP($C814,customers!$A$2:$A$1001,customers!$I$2:$I$1001,,0)</f>
        <v>Yes</v>
      </c>
    </row>
    <row r="815" spans="1:16" x14ac:dyDescent="0.3">
      <c r="A815" s="2" t="s">
        <v>5084</v>
      </c>
      <c r="B815" s="4">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3">
        <f>INDEX(products!$A$1:$G$49,MATCH(orders!$D815,products!$A$1:$A$49,0),MATCH(orders!L$1,products!$A$1:$G$1,0))</f>
        <v>31.624999999999996</v>
      </c>
      <c r="M815" s="3">
        <f t="shared" si="24"/>
        <v>31.624999999999996</v>
      </c>
      <c r="N815" t="str" cm="1">
        <f t="array" ref="N815">_xlfn.IFS(I815="Rob","Robusta",I815="Exc","Excelsa",I815="Ara","Arabica",I815="Lib","Liberica")</f>
        <v>Excelsa</v>
      </c>
      <c r="O815" t="str">
        <f t="shared" si="25"/>
        <v>Medium</v>
      </c>
      <c r="P815" s="2" t="str">
        <f>_xlfn.XLOOKUP($C815,customers!$A$2:$A$1001,customers!$I$2:$I$1001,,0)</f>
        <v>Yes</v>
      </c>
    </row>
    <row r="816" spans="1:16" x14ac:dyDescent="0.3">
      <c r="A816" s="2" t="s">
        <v>5090</v>
      </c>
      <c r="B816" s="4">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3">
        <f>INDEX(products!$A$1:$G$49,MATCH(orders!$D816,products!$A$1:$A$49,0),MATCH(orders!L$1,products!$A$1:$G$1,0))</f>
        <v>4.4550000000000001</v>
      </c>
      <c r="M816" s="3">
        <f t="shared" si="24"/>
        <v>8.91</v>
      </c>
      <c r="N816" t="str" cm="1">
        <f t="array" ref="N816">_xlfn.IFS(I816="Rob","Robusta",I816="Exc","Excelsa",I816="Ara","Arabica",I816="Lib","Liberica")</f>
        <v>Excelsa</v>
      </c>
      <c r="O816" t="str">
        <f t="shared" si="25"/>
        <v>Light</v>
      </c>
      <c r="P816" s="2" t="str">
        <f>_xlfn.XLOOKUP($C816,customers!$A$2:$A$1001,customers!$I$2:$I$1001,,0)</f>
        <v>No</v>
      </c>
    </row>
    <row r="817" spans="1:16" x14ac:dyDescent="0.3">
      <c r="A817" s="2" t="s">
        <v>5096</v>
      </c>
      <c r="B817" s="4">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3">
        <f>INDEX(products!$A$1:$G$49,MATCH(orders!$D817,products!$A$1:$A$49,0),MATCH(orders!L$1,products!$A$1:$G$1,0))</f>
        <v>5.97</v>
      </c>
      <c r="M817" s="3">
        <f t="shared" si="24"/>
        <v>35.82</v>
      </c>
      <c r="N817" t="str" cm="1">
        <f t="array" ref="N817">_xlfn.IFS(I817="Rob","Robusta",I817="Exc","Excelsa",I817="Ara","Arabica",I817="Lib","Liberica")</f>
        <v>Robusta</v>
      </c>
      <c r="O817" t="str">
        <f t="shared" si="25"/>
        <v>Medium</v>
      </c>
      <c r="P817" s="2" t="str">
        <f>_xlfn.XLOOKUP($C817,customers!$A$2:$A$1001,customers!$I$2:$I$1001,,0)</f>
        <v>No</v>
      </c>
    </row>
    <row r="818" spans="1:16" x14ac:dyDescent="0.3">
      <c r="A818" s="2" t="s">
        <v>5102</v>
      </c>
      <c r="B818" s="4">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3">
        <f>INDEX(products!$A$1:$G$49,MATCH(orders!$D818,products!$A$1:$A$49,0),MATCH(orders!L$1,products!$A$1:$G$1,0))</f>
        <v>9.51</v>
      </c>
      <c r="M818" s="3">
        <f t="shared" si="24"/>
        <v>38.04</v>
      </c>
      <c r="N818" t="str" cm="1">
        <f t="array" ref="N818">_xlfn.IFS(I818="Rob","Robusta",I818="Exc","Excelsa",I818="Ara","Arabica",I818="Lib","Liberica")</f>
        <v>Liberica</v>
      </c>
      <c r="O818" t="str">
        <f t="shared" si="25"/>
        <v>Light</v>
      </c>
      <c r="P818" s="2" t="str">
        <f>_xlfn.XLOOKUP($C818,customers!$A$2:$A$1001,customers!$I$2:$I$1001,,0)</f>
        <v>No</v>
      </c>
    </row>
    <row r="819" spans="1:16" x14ac:dyDescent="0.3">
      <c r="A819" s="2" t="s">
        <v>5107</v>
      </c>
      <c r="B819" s="4">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3">
        <f>INDEX(products!$A$1:$G$49,MATCH(orders!$D819,products!$A$1:$A$49,0),MATCH(orders!L$1,products!$A$1:$G$1,0))</f>
        <v>7.77</v>
      </c>
      <c r="M819" s="3">
        <f t="shared" si="24"/>
        <v>15.54</v>
      </c>
      <c r="N819" t="str" cm="1">
        <f t="array" ref="N819">_xlfn.IFS(I819="Rob","Robusta",I819="Exc","Excelsa",I819="Ara","Arabica",I819="Lib","Liberica")</f>
        <v>Liberica</v>
      </c>
      <c r="O819" t="str">
        <f t="shared" si="25"/>
        <v>Dark</v>
      </c>
      <c r="P819" s="2" t="str">
        <f>_xlfn.XLOOKUP($C819,customers!$A$2:$A$1001,customers!$I$2:$I$1001,,0)</f>
        <v>No</v>
      </c>
    </row>
    <row r="820" spans="1:16" x14ac:dyDescent="0.3">
      <c r="A820" s="2" t="s">
        <v>5112</v>
      </c>
      <c r="B820" s="4">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3">
        <f>INDEX(products!$A$1:$G$49,MATCH(orders!$D820,products!$A$1:$A$49,0),MATCH(orders!L$1,products!$A$1:$G$1,0))</f>
        <v>15.85</v>
      </c>
      <c r="M820" s="3">
        <f t="shared" si="24"/>
        <v>79.25</v>
      </c>
      <c r="N820" t="str" cm="1">
        <f t="array" ref="N820">_xlfn.IFS(I820="Rob","Robusta",I820="Exc","Excelsa",I820="Ara","Arabica",I820="Lib","Liberica")</f>
        <v>Liberica</v>
      </c>
      <c r="O820" t="str">
        <f t="shared" si="25"/>
        <v>Light</v>
      </c>
      <c r="P820" s="2" t="str">
        <f>_xlfn.XLOOKUP($C820,customers!$A$2:$A$1001,customers!$I$2:$I$1001,,0)</f>
        <v>No</v>
      </c>
    </row>
    <row r="821" spans="1:16" x14ac:dyDescent="0.3">
      <c r="A821" s="2" t="s">
        <v>5117</v>
      </c>
      <c r="B821" s="4">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3">
        <f>INDEX(products!$A$1:$G$49,MATCH(orders!$D821,products!$A$1:$A$49,0),MATCH(orders!L$1,products!$A$1:$G$1,0))</f>
        <v>4.7549999999999999</v>
      </c>
      <c r="M821" s="3">
        <f t="shared" si="24"/>
        <v>4.7549999999999999</v>
      </c>
      <c r="N821" t="str" cm="1">
        <f t="array" ref="N821">_xlfn.IFS(I821="Rob","Robusta",I821="Exc","Excelsa",I821="Ara","Arabica",I821="Lib","Liberica")</f>
        <v>Liberica</v>
      </c>
      <c r="O821" t="str">
        <f t="shared" si="25"/>
        <v>Light</v>
      </c>
      <c r="P821" s="2" t="str">
        <f>_xlfn.XLOOKUP($C821,customers!$A$2:$A$1001,customers!$I$2:$I$1001,,0)</f>
        <v>Yes</v>
      </c>
    </row>
    <row r="822" spans="1:16" x14ac:dyDescent="0.3">
      <c r="A822" s="2" t="s">
        <v>5123</v>
      </c>
      <c r="B822" s="4">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3">
        <f>INDEX(products!$A$1:$G$49,MATCH(orders!$D822,products!$A$1:$A$49,0),MATCH(orders!L$1,products!$A$1:$G$1,0))</f>
        <v>13.75</v>
      </c>
      <c r="M822" s="3">
        <f t="shared" si="24"/>
        <v>55</v>
      </c>
      <c r="N822" t="str" cm="1">
        <f t="array" ref="N822">_xlfn.IFS(I822="Rob","Robusta",I822="Exc","Excelsa",I822="Ara","Arabica",I822="Lib","Liberica")</f>
        <v>Excelsa</v>
      </c>
      <c r="O822" t="str">
        <f t="shared" si="25"/>
        <v>Medium</v>
      </c>
      <c r="P822" s="2" t="str">
        <f>_xlfn.XLOOKUP($C822,customers!$A$2:$A$1001,customers!$I$2:$I$1001,,0)</f>
        <v>Yes</v>
      </c>
    </row>
    <row r="823" spans="1:16" x14ac:dyDescent="0.3">
      <c r="A823" s="2" t="s">
        <v>5129</v>
      </c>
      <c r="B823" s="4">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3">
        <f>INDEX(products!$A$1:$G$49,MATCH(orders!$D823,products!$A$1:$A$49,0),MATCH(orders!L$1,products!$A$1:$G$1,0))</f>
        <v>5.3699999999999992</v>
      </c>
      <c r="M823" s="3">
        <f t="shared" si="24"/>
        <v>26.849999999999994</v>
      </c>
      <c r="N823" t="str" cm="1">
        <f t="array" ref="N823">_xlfn.IFS(I823="Rob","Robusta",I823="Exc","Excelsa",I823="Ara","Arabica",I823="Lib","Liberica")</f>
        <v>Robusta</v>
      </c>
      <c r="O823" t="str">
        <f t="shared" si="25"/>
        <v>Dark</v>
      </c>
      <c r="P823" s="2" t="str">
        <f>_xlfn.XLOOKUP($C823,customers!$A$2:$A$1001,customers!$I$2:$I$1001,,0)</f>
        <v>No</v>
      </c>
    </row>
    <row r="824" spans="1:16" x14ac:dyDescent="0.3">
      <c r="A824" s="2" t="s">
        <v>5135</v>
      </c>
      <c r="B824" s="4">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3">
        <f>INDEX(products!$A$1:$G$49,MATCH(orders!$D824,products!$A$1:$A$49,0),MATCH(orders!L$1,products!$A$1:$G$1,0))</f>
        <v>34.154999999999994</v>
      </c>
      <c r="M824" s="3">
        <f t="shared" si="24"/>
        <v>136.61999999999998</v>
      </c>
      <c r="N824" t="str" cm="1">
        <f t="array" ref="N824">_xlfn.IFS(I824="Rob","Robusta",I824="Exc","Excelsa",I824="Ara","Arabica",I824="Lib","Liberica")</f>
        <v>Excelsa</v>
      </c>
      <c r="O824" t="str">
        <f t="shared" si="25"/>
        <v>Light</v>
      </c>
      <c r="P824" s="2" t="str">
        <f>_xlfn.XLOOKUP($C824,customers!$A$2:$A$1001,customers!$I$2:$I$1001,,0)</f>
        <v>No</v>
      </c>
    </row>
    <row r="825" spans="1:16" x14ac:dyDescent="0.3">
      <c r="A825" s="2" t="s">
        <v>5141</v>
      </c>
      <c r="B825" s="4">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3">
        <f>INDEX(products!$A$1:$G$49,MATCH(orders!$D825,products!$A$1:$A$49,0),MATCH(orders!L$1,products!$A$1:$G$1,0))</f>
        <v>15.85</v>
      </c>
      <c r="M825" s="3">
        <f t="shared" si="24"/>
        <v>47.55</v>
      </c>
      <c r="N825" t="str" cm="1">
        <f t="array" ref="N825">_xlfn.IFS(I825="Rob","Robusta",I825="Exc","Excelsa",I825="Ara","Arabica",I825="Lib","Liberica")</f>
        <v>Liberica</v>
      </c>
      <c r="O825" t="str">
        <f t="shared" si="25"/>
        <v>Light</v>
      </c>
      <c r="P825" s="2" t="str">
        <f>_xlfn.XLOOKUP($C825,customers!$A$2:$A$1001,customers!$I$2:$I$1001,,0)</f>
        <v>Yes</v>
      </c>
    </row>
    <row r="826" spans="1:16" x14ac:dyDescent="0.3">
      <c r="A826" s="2" t="s">
        <v>5147</v>
      </c>
      <c r="B826" s="4">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3">
        <f>INDEX(products!$A$1:$G$49,MATCH(orders!$D826,products!$A$1:$A$49,0),MATCH(orders!L$1,products!$A$1:$G$1,0))</f>
        <v>3.375</v>
      </c>
      <c r="M826" s="3">
        <f t="shared" si="24"/>
        <v>16.875</v>
      </c>
      <c r="N826" t="str" cm="1">
        <f t="array" ref="N826">_xlfn.IFS(I826="Rob","Robusta",I826="Exc","Excelsa",I826="Ara","Arabica",I826="Lib","Liberica")</f>
        <v>Arabica</v>
      </c>
      <c r="O826" t="str">
        <f t="shared" si="25"/>
        <v>Medium</v>
      </c>
      <c r="P826" s="2" t="str">
        <f>_xlfn.XLOOKUP($C826,customers!$A$2:$A$1001,customers!$I$2:$I$1001,,0)</f>
        <v>Yes</v>
      </c>
    </row>
    <row r="827" spans="1:16" x14ac:dyDescent="0.3">
      <c r="A827" s="2" t="s">
        <v>5152</v>
      </c>
      <c r="B827" s="4">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3">
        <f>INDEX(products!$A$1:$G$49,MATCH(orders!$D827,products!$A$1:$A$49,0),MATCH(orders!L$1,products!$A$1:$G$1,0))</f>
        <v>9.9499999999999993</v>
      </c>
      <c r="M827" s="3">
        <f t="shared" si="24"/>
        <v>29.849999999999998</v>
      </c>
      <c r="N827" t="str" cm="1">
        <f t="array" ref="N827">_xlfn.IFS(I827="Rob","Robusta",I827="Exc","Excelsa",I827="Ara","Arabica",I827="Lib","Liberica")</f>
        <v>Arabica</v>
      </c>
      <c r="O827" t="str">
        <f t="shared" si="25"/>
        <v>Dark</v>
      </c>
      <c r="P827" s="2" t="str">
        <f>_xlfn.XLOOKUP($C827,customers!$A$2:$A$1001,customers!$I$2:$I$1001,,0)</f>
        <v>Yes</v>
      </c>
    </row>
    <row r="828" spans="1:16" x14ac:dyDescent="0.3">
      <c r="A828" s="2" t="s">
        <v>5158</v>
      </c>
      <c r="B828" s="4">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3">
        <f>INDEX(products!$A$1:$G$49,MATCH(orders!$D828,products!$A$1:$A$49,0),MATCH(orders!L$1,products!$A$1:$G$1,0))</f>
        <v>8.25</v>
      </c>
      <c r="M828" s="3">
        <f t="shared" si="24"/>
        <v>41.25</v>
      </c>
      <c r="N828" t="str" cm="1">
        <f t="array" ref="N828">_xlfn.IFS(I828="Rob","Robusta",I828="Exc","Excelsa",I828="Ara","Arabica",I828="Lib","Liberica")</f>
        <v>Excelsa</v>
      </c>
      <c r="O828" t="str">
        <f t="shared" si="25"/>
        <v>Medium</v>
      </c>
      <c r="P828" s="2" t="str">
        <f>_xlfn.XLOOKUP($C828,customers!$A$2:$A$1001,customers!$I$2:$I$1001,,0)</f>
        <v>Yes</v>
      </c>
    </row>
    <row r="829" spans="1:16" x14ac:dyDescent="0.3">
      <c r="A829" s="2" t="s">
        <v>5164</v>
      </c>
      <c r="B829" s="4">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3">
        <f>INDEX(products!$A$1:$G$49,MATCH(orders!$D829,products!$A$1:$A$49,0),MATCH(orders!L$1,products!$A$1:$G$1,0))</f>
        <v>4.125</v>
      </c>
      <c r="M829" s="3">
        <f t="shared" si="24"/>
        <v>20.625</v>
      </c>
      <c r="N829" t="str" cm="1">
        <f t="array" ref="N829">_xlfn.IFS(I829="Rob","Robusta",I829="Exc","Excelsa",I829="Ara","Arabica",I829="Lib","Liberica")</f>
        <v>Excelsa</v>
      </c>
      <c r="O829" t="str">
        <f t="shared" si="25"/>
        <v>Medium</v>
      </c>
      <c r="P829" s="2" t="str">
        <f>_xlfn.XLOOKUP($C829,customers!$A$2:$A$1001,customers!$I$2:$I$1001,,0)</f>
        <v>No</v>
      </c>
    </row>
    <row r="830" spans="1:16" x14ac:dyDescent="0.3">
      <c r="A830" s="2" t="s">
        <v>5170</v>
      </c>
      <c r="B830" s="4">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3">
        <f>INDEX(products!$A$1:$G$49,MATCH(orders!$D830,products!$A$1:$A$49,0),MATCH(orders!L$1,products!$A$1:$G$1,0))</f>
        <v>22.884999999999998</v>
      </c>
      <c r="M830" s="3">
        <f t="shared" si="24"/>
        <v>137.31</v>
      </c>
      <c r="N830" t="str" cm="1">
        <f t="array" ref="N830">_xlfn.IFS(I830="Rob","Robusta",I830="Exc","Excelsa",I830="Ara","Arabica",I830="Lib","Liberica")</f>
        <v>Arabica</v>
      </c>
      <c r="O830" t="str">
        <f t="shared" si="25"/>
        <v>Dark</v>
      </c>
      <c r="P830" s="2" t="str">
        <f>_xlfn.XLOOKUP($C830,customers!$A$2:$A$1001,customers!$I$2:$I$1001,,0)</f>
        <v>Yes</v>
      </c>
    </row>
    <row r="831" spans="1:16" x14ac:dyDescent="0.3">
      <c r="A831" s="2" t="s">
        <v>5176</v>
      </c>
      <c r="B831" s="4">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3">
        <f>INDEX(products!$A$1:$G$49,MATCH(orders!$D831,products!$A$1:$A$49,0),MATCH(orders!L$1,products!$A$1:$G$1,0))</f>
        <v>2.9849999999999999</v>
      </c>
      <c r="M831" s="3">
        <f t="shared" si="24"/>
        <v>2.9849999999999999</v>
      </c>
      <c r="N831" t="str" cm="1">
        <f t="array" ref="N831">_xlfn.IFS(I831="Rob","Robusta",I831="Exc","Excelsa",I831="Ara","Arabica",I831="Lib","Liberica")</f>
        <v>Arabica</v>
      </c>
      <c r="O831" t="str">
        <f t="shared" si="25"/>
        <v>Dark</v>
      </c>
      <c r="P831" s="2" t="str">
        <f>_xlfn.XLOOKUP($C831,customers!$A$2:$A$1001,customers!$I$2:$I$1001,,0)</f>
        <v>No</v>
      </c>
    </row>
    <row r="832" spans="1:16" x14ac:dyDescent="0.3">
      <c r="A832" s="2" t="s">
        <v>5182</v>
      </c>
      <c r="B832" s="4">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3">
        <f>INDEX(products!$A$1:$G$49,MATCH(orders!$D832,products!$A$1:$A$49,0),MATCH(orders!L$1,products!$A$1:$G$1,0))</f>
        <v>13.75</v>
      </c>
      <c r="M832" s="3">
        <f t="shared" si="24"/>
        <v>27.5</v>
      </c>
      <c r="N832" t="str" cm="1">
        <f t="array" ref="N832">_xlfn.IFS(I832="Rob","Robusta",I832="Exc","Excelsa",I832="Ara","Arabica",I832="Lib","Liberica")</f>
        <v>Excelsa</v>
      </c>
      <c r="O832" t="str">
        <f t="shared" si="25"/>
        <v>Medium</v>
      </c>
      <c r="P832" s="2" t="str">
        <f>_xlfn.XLOOKUP($C832,customers!$A$2:$A$1001,customers!$I$2:$I$1001,,0)</f>
        <v>No</v>
      </c>
    </row>
    <row r="833" spans="1:16" x14ac:dyDescent="0.3">
      <c r="A833" s="2" t="s">
        <v>5182</v>
      </c>
      <c r="B833" s="4">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3">
        <f>INDEX(products!$A$1:$G$49,MATCH(orders!$D833,products!$A$1:$A$49,0),MATCH(orders!L$1,products!$A$1:$G$1,0))</f>
        <v>2.9849999999999999</v>
      </c>
      <c r="M833" s="3">
        <f t="shared" si="24"/>
        <v>5.97</v>
      </c>
      <c r="N833" t="str" cm="1">
        <f t="array" ref="N833">_xlfn.IFS(I833="Rob","Robusta",I833="Exc","Excelsa",I833="Ara","Arabica",I833="Lib","Liberica")</f>
        <v>Arabica</v>
      </c>
      <c r="O833" t="str">
        <f t="shared" si="25"/>
        <v>Dark</v>
      </c>
      <c r="P833" s="2" t="str">
        <f>_xlfn.XLOOKUP($C833,customers!$A$2:$A$1001,customers!$I$2:$I$1001,,0)</f>
        <v>No</v>
      </c>
    </row>
    <row r="834" spans="1:16" x14ac:dyDescent="0.3">
      <c r="A834" s="2" t="s">
        <v>5193</v>
      </c>
      <c r="B834" s="4">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3">
        <f>INDEX(products!$A$1:$G$49,MATCH(orders!$D834,products!$A$1:$A$49,0),MATCH(orders!L$1,products!$A$1:$G$1,0))</f>
        <v>9.9499999999999993</v>
      </c>
      <c r="M834" s="3">
        <f t="shared" si="24"/>
        <v>59.699999999999996</v>
      </c>
      <c r="N834" t="str" cm="1">
        <f t="array" ref="N834">_xlfn.IFS(I834="Rob","Robusta",I834="Exc","Excelsa",I834="Ara","Arabica",I834="Lib","Liberica")</f>
        <v>Robusta</v>
      </c>
      <c r="O834" t="str">
        <f t="shared" si="25"/>
        <v>Medium</v>
      </c>
      <c r="P834" s="2" t="str">
        <f>_xlfn.XLOOKUP($C834,customers!$A$2:$A$1001,customers!$I$2:$I$1001,,0)</f>
        <v>No</v>
      </c>
    </row>
    <row r="835" spans="1:16" x14ac:dyDescent="0.3">
      <c r="A835" s="2" t="s">
        <v>5199</v>
      </c>
      <c r="B835" s="4">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3">
        <f>INDEX(products!$A$1:$G$49,MATCH(orders!$D835,products!$A$1:$A$49,0),MATCH(orders!L$1,products!$A$1:$G$1,0))</f>
        <v>20.584999999999997</v>
      </c>
      <c r="M835" s="3">
        <f t="shared" ref="M835:M898" si="26">E835*L835</f>
        <v>82.339999999999989</v>
      </c>
      <c r="N835" t="str" cm="1">
        <f t="array" ref="N835">_xlfn.IFS(I835="Rob","Robusta",I835="Exc","Excelsa",I835="Ara","Arabica",I835="Lib","Liberica")</f>
        <v>Robusta</v>
      </c>
      <c r="O835" t="str">
        <f t="shared" ref="O835:O898" si="27">IF(J835="M","Medium",IF(J835="L","Light",IF(J835="D","Dark","")))</f>
        <v>Dark</v>
      </c>
      <c r="P835" s="2" t="str">
        <f>_xlfn.XLOOKUP($C835,customers!$A$2:$A$1001,customers!$I$2:$I$1001,,0)</f>
        <v>Yes</v>
      </c>
    </row>
    <row r="836" spans="1:16" x14ac:dyDescent="0.3">
      <c r="A836" s="2" t="s">
        <v>5205</v>
      </c>
      <c r="B836" s="4">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3">
        <f>INDEX(products!$A$1:$G$49,MATCH(orders!$D836,products!$A$1:$A$49,0),MATCH(orders!L$1,products!$A$1:$G$1,0))</f>
        <v>22.884999999999998</v>
      </c>
      <c r="M836" s="3">
        <f t="shared" si="26"/>
        <v>22.884999999999998</v>
      </c>
      <c r="N836" t="str" cm="1">
        <f t="array" ref="N836">_xlfn.IFS(I836="Rob","Robusta",I836="Exc","Excelsa",I836="Ara","Arabica",I836="Lib","Liberica")</f>
        <v>Arabica</v>
      </c>
      <c r="O836" t="str">
        <f t="shared" si="27"/>
        <v>Dark</v>
      </c>
      <c r="P836" s="2" t="str">
        <f>_xlfn.XLOOKUP($C836,customers!$A$2:$A$1001,customers!$I$2:$I$1001,,0)</f>
        <v>No</v>
      </c>
    </row>
    <row r="837" spans="1:16" x14ac:dyDescent="0.3">
      <c r="A837" s="2" t="s">
        <v>5211</v>
      </c>
      <c r="B837" s="4">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3">
        <f>INDEX(products!$A$1:$G$49,MATCH(orders!$D837,products!$A$1:$A$49,0),MATCH(orders!L$1,products!$A$1:$G$1,0))</f>
        <v>8.91</v>
      </c>
      <c r="M837" s="3">
        <f t="shared" si="26"/>
        <v>8.91</v>
      </c>
      <c r="N837" t="str" cm="1">
        <f t="array" ref="N837">_xlfn.IFS(I837="Rob","Robusta",I837="Exc","Excelsa",I837="Ara","Arabica",I837="Lib","Liberica")</f>
        <v>Excelsa</v>
      </c>
      <c r="O837" t="str">
        <f t="shared" si="27"/>
        <v>Light</v>
      </c>
      <c r="P837" s="2" t="str">
        <f>_xlfn.XLOOKUP($C837,customers!$A$2:$A$1001,customers!$I$2:$I$1001,,0)</f>
        <v>Yes</v>
      </c>
    </row>
    <row r="838" spans="1:16" x14ac:dyDescent="0.3">
      <c r="A838" s="2" t="s">
        <v>5216</v>
      </c>
      <c r="B838" s="4">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3">
        <f>INDEX(products!$A$1:$G$49,MATCH(orders!$D838,products!$A$1:$A$49,0),MATCH(orders!L$1,products!$A$1:$G$1,0))</f>
        <v>2.9849999999999999</v>
      </c>
      <c r="M838" s="3">
        <f t="shared" si="26"/>
        <v>11.94</v>
      </c>
      <c r="N838" t="str" cm="1">
        <f t="array" ref="N838">_xlfn.IFS(I838="Rob","Robusta",I838="Exc","Excelsa",I838="Ara","Arabica",I838="Lib","Liberica")</f>
        <v>Arabica</v>
      </c>
      <c r="O838" t="str">
        <f t="shared" si="27"/>
        <v>Dark</v>
      </c>
      <c r="P838" s="2" t="str">
        <f>_xlfn.XLOOKUP($C838,customers!$A$2:$A$1001,customers!$I$2:$I$1001,,0)</f>
        <v>No</v>
      </c>
    </row>
    <row r="839" spans="1:16" x14ac:dyDescent="0.3">
      <c r="A839" s="2" t="s">
        <v>5222</v>
      </c>
      <c r="B839" s="4">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3">
        <f>INDEX(products!$A$1:$G$49,MATCH(orders!$D839,products!$A$1:$A$49,0),MATCH(orders!L$1,products!$A$1:$G$1,0))</f>
        <v>33.464999999999996</v>
      </c>
      <c r="M839" s="3">
        <f t="shared" si="26"/>
        <v>100.39499999999998</v>
      </c>
      <c r="N839" t="str" cm="1">
        <f t="array" ref="N839">_xlfn.IFS(I839="Rob","Robusta",I839="Exc","Excelsa",I839="Ara","Arabica",I839="Lib","Liberica")</f>
        <v>Liberica</v>
      </c>
      <c r="O839" t="str">
        <f t="shared" si="27"/>
        <v>Medium</v>
      </c>
      <c r="P839" s="2" t="str">
        <f>_xlfn.XLOOKUP($C839,customers!$A$2:$A$1001,customers!$I$2:$I$1001,,0)</f>
        <v>No</v>
      </c>
    </row>
    <row r="840" spans="1:16" x14ac:dyDescent="0.3">
      <c r="A840" s="2" t="s">
        <v>5228</v>
      </c>
      <c r="B840" s="4">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3">
        <f>INDEX(products!$A$1:$G$49,MATCH(orders!$D840,products!$A$1:$A$49,0),MATCH(orders!L$1,products!$A$1:$G$1,0))</f>
        <v>22.884999999999998</v>
      </c>
      <c r="M840" s="3">
        <f t="shared" si="26"/>
        <v>114.42499999999998</v>
      </c>
      <c r="N840" t="str" cm="1">
        <f t="array" ref="N840">_xlfn.IFS(I840="Rob","Robusta",I840="Exc","Excelsa",I840="Ara","Arabica",I840="Lib","Liberica")</f>
        <v>Arabica</v>
      </c>
      <c r="O840" t="str">
        <f t="shared" si="27"/>
        <v>Dark</v>
      </c>
      <c r="P840" s="2" t="str">
        <f>_xlfn.XLOOKUP($C840,customers!$A$2:$A$1001,customers!$I$2:$I$1001,,0)</f>
        <v>No</v>
      </c>
    </row>
    <row r="841" spans="1:16" x14ac:dyDescent="0.3">
      <c r="A841" s="2" t="s">
        <v>5234</v>
      </c>
      <c r="B841" s="4">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3">
        <f>INDEX(products!$A$1:$G$49,MATCH(orders!$D841,products!$A$1:$A$49,0),MATCH(orders!L$1,products!$A$1:$G$1,0))</f>
        <v>8.25</v>
      </c>
      <c r="M841" s="3">
        <f t="shared" si="26"/>
        <v>41.25</v>
      </c>
      <c r="N841" t="str" cm="1">
        <f t="array" ref="N841">_xlfn.IFS(I841="Rob","Robusta",I841="Exc","Excelsa",I841="Ara","Arabica",I841="Lib","Liberica")</f>
        <v>Excelsa</v>
      </c>
      <c r="O841" t="str">
        <f t="shared" si="27"/>
        <v>Medium</v>
      </c>
      <c r="P841" s="2" t="str">
        <f>_xlfn.XLOOKUP($C841,customers!$A$2:$A$1001,customers!$I$2:$I$1001,,0)</f>
        <v>No</v>
      </c>
    </row>
    <row r="842" spans="1:16" x14ac:dyDescent="0.3">
      <c r="A842" s="2" t="s">
        <v>5240</v>
      </c>
      <c r="B842" s="4">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3">
        <f>INDEX(products!$A$1:$G$49,MATCH(orders!$D842,products!$A$1:$A$49,0),MATCH(orders!L$1,products!$A$1:$G$1,0))</f>
        <v>7.169999999999999</v>
      </c>
      <c r="M842" s="3">
        <f t="shared" si="26"/>
        <v>28.679999999999996</v>
      </c>
      <c r="N842" t="str" cm="1">
        <f t="array" ref="N842">_xlfn.IFS(I842="Rob","Robusta",I842="Exc","Excelsa",I842="Ara","Arabica",I842="Lib","Liberica")</f>
        <v>Robusta</v>
      </c>
      <c r="O842" t="str">
        <f t="shared" si="27"/>
        <v>Light</v>
      </c>
      <c r="P842" s="2" t="str">
        <f>_xlfn.XLOOKUP($C842,customers!$A$2:$A$1001,customers!$I$2:$I$1001,,0)</f>
        <v>Yes</v>
      </c>
    </row>
    <row r="843" spans="1:16" x14ac:dyDescent="0.3">
      <c r="A843" s="2" t="s">
        <v>5246</v>
      </c>
      <c r="B843" s="4">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3">
        <f>INDEX(products!$A$1:$G$49,MATCH(orders!$D843,products!$A$1:$A$49,0),MATCH(orders!L$1,products!$A$1:$G$1,0))</f>
        <v>4.3650000000000002</v>
      </c>
      <c r="M843" s="3">
        <f t="shared" si="26"/>
        <v>4.3650000000000002</v>
      </c>
      <c r="N843" t="str" cm="1">
        <f t="array" ref="N843">_xlfn.IFS(I843="Rob","Robusta",I843="Exc","Excelsa",I843="Ara","Arabica",I843="Lib","Liberica")</f>
        <v>Liberica</v>
      </c>
      <c r="O843" t="str">
        <f t="shared" si="27"/>
        <v>Medium</v>
      </c>
      <c r="P843" s="2" t="str">
        <f>_xlfn.XLOOKUP($C843,customers!$A$2:$A$1001,customers!$I$2:$I$1001,,0)</f>
        <v>No</v>
      </c>
    </row>
    <row r="844" spans="1:16" x14ac:dyDescent="0.3">
      <c r="A844" s="2" t="s">
        <v>5251</v>
      </c>
      <c r="B844" s="4">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3">
        <f>INDEX(products!$A$1:$G$49,MATCH(orders!$D844,products!$A$1:$A$49,0),MATCH(orders!L$1,products!$A$1:$G$1,0))</f>
        <v>4.125</v>
      </c>
      <c r="M844" s="3">
        <f t="shared" si="26"/>
        <v>8.25</v>
      </c>
      <c r="N844" t="str" cm="1">
        <f t="array" ref="N844">_xlfn.IFS(I844="Rob","Robusta",I844="Exc","Excelsa",I844="Ara","Arabica",I844="Lib","Liberica")</f>
        <v>Excelsa</v>
      </c>
      <c r="O844" t="str">
        <f t="shared" si="27"/>
        <v>Medium</v>
      </c>
      <c r="P844" s="2" t="str">
        <f>_xlfn.XLOOKUP($C844,customers!$A$2:$A$1001,customers!$I$2:$I$1001,,0)</f>
        <v>Yes</v>
      </c>
    </row>
    <row r="845" spans="1:16" x14ac:dyDescent="0.3">
      <c r="A845" s="2" t="s">
        <v>5256</v>
      </c>
      <c r="B845" s="4">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3">
        <f>INDEX(products!$A$1:$G$49,MATCH(orders!$D845,products!$A$1:$A$49,0),MATCH(orders!L$1,products!$A$1:$G$1,0))</f>
        <v>4.125</v>
      </c>
      <c r="M845" s="3">
        <f t="shared" si="26"/>
        <v>8.25</v>
      </c>
      <c r="N845" t="str" cm="1">
        <f t="array" ref="N845">_xlfn.IFS(I845="Rob","Robusta",I845="Exc","Excelsa",I845="Ara","Arabica",I845="Lib","Liberica")</f>
        <v>Excelsa</v>
      </c>
      <c r="O845" t="str">
        <f t="shared" si="27"/>
        <v>Medium</v>
      </c>
      <c r="P845" s="2" t="str">
        <f>_xlfn.XLOOKUP($C845,customers!$A$2:$A$1001,customers!$I$2:$I$1001,,0)</f>
        <v>Yes</v>
      </c>
    </row>
    <row r="846" spans="1:16" x14ac:dyDescent="0.3">
      <c r="A846" s="2" t="s">
        <v>5262</v>
      </c>
      <c r="B846" s="4">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3">
        <f>INDEX(products!$A$1:$G$49,MATCH(orders!$D846,products!$A$1:$A$49,0),MATCH(orders!L$1,products!$A$1:$G$1,0))</f>
        <v>5.97</v>
      </c>
      <c r="M846" s="3">
        <f t="shared" si="26"/>
        <v>35.82</v>
      </c>
      <c r="N846" t="str" cm="1">
        <f t="array" ref="N846">_xlfn.IFS(I846="Rob","Robusta",I846="Exc","Excelsa",I846="Ara","Arabica",I846="Lib","Liberica")</f>
        <v>Arabica</v>
      </c>
      <c r="O846" t="str">
        <f t="shared" si="27"/>
        <v>Dark</v>
      </c>
      <c r="P846" s="2" t="str">
        <f>_xlfn.XLOOKUP($C846,customers!$A$2:$A$1001,customers!$I$2:$I$1001,,0)</f>
        <v>Yes</v>
      </c>
    </row>
    <row r="847" spans="1:16" x14ac:dyDescent="0.3">
      <c r="A847" s="2" t="s">
        <v>5268</v>
      </c>
      <c r="B847" s="4">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3">
        <f>INDEX(products!$A$1:$G$49,MATCH(orders!$D847,products!$A$1:$A$49,0),MATCH(orders!L$1,products!$A$1:$G$1,0))</f>
        <v>27.945</v>
      </c>
      <c r="M847" s="3">
        <f t="shared" si="26"/>
        <v>167.67000000000002</v>
      </c>
      <c r="N847" t="str" cm="1">
        <f t="array" ref="N847">_xlfn.IFS(I847="Rob","Robusta",I847="Exc","Excelsa",I847="Ara","Arabica",I847="Lib","Liberica")</f>
        <v>Excelsa</v>
      </c>
      <c r="O847" t="str">
        <f t="shared" si="27"/>
        <v>Dark</v>
      </c>
      <c r="P847" s="2" t="str">
        <f>_xlfn.XLOOKUP($C847,customers!$A$2:$A$1001,customers!$I$2:$I$1001,,0)</f>
        <v>No</v>
      </c>
    </row>
    <row r="848" spans="1:16" x14ac:dyDescent="0.3">
      <c r="A848" s="2" t="s">
        <v>5273</v>
      </c>
      <c r="B848" s="4">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3">
        <f>INDEX(products!$A$1:$G$49,MATCH(orders!$D848,products!$A$1:$A$49,0),MATCH(orders!L$1,products!$A$1:$G$1,0))</f>
        <v>25.874999999999996</v>
      </c>
      <c r="M848" s="3">
        <f t="shared" si="26"/>
        <v>51.749999999999993</v>
      </c>
      <c r="N848" t="str" cm="1">
        <f t="array" ref="N848">_xlfn.IFS(I848="Rob","Robusta",I848="Exc","Excelsa",I848="Ara","Arabica",I848="Lib","Liberica")</f>
        <v>Arabica</v>
      </c>
      <c r="O848" t="str">
        <f t="shared" si="27"/>
        <v>Medium</v>
      </c>
      <c r="P848" s="2" t="str">
        <f>_xlfn.XLOOKUP($C848,customers!$A$2:$A$1001,customers!$I$2:$I$1001,,0)</f>
        <v>Yes</v>
      </c>
    </row>
    <row r="849" spans="1:16" x14ac:dyDescent="0.3">
      <c r="A849" s="2" t="s">
        <v>5278</v>
      </c>
      <c r="B849" s="4">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3">
        <f>INDEX(products!$A$1:$G$49,MATCH(orders!$D849,products!$A$1:$A$49,0),MATCH(orders!L$1,products!$A$1:$G$1,0))</f>
        <v>2.9849999999999999</v>
      </c>
      <c r="M849" s="3">
        <f t="shared" si="26"/>
        <v>8.9550000000000001</v>
      </c>
      <c r="N849" t="str" cm="1">
        <f t="array" ref="N849">_xlfn.IFS(I849="Rob","Robusta",I849="Exc","Excelsa",I849="Ara","Arabica",I849="Lib","Liberica")</f>
        <v>Arabica</v>
      </c>
      <c r="O849" t="str">
        <f t="shared" si="27"/>
        <v>Dark</v>
      </c>
      <c r="P849" s="2" t="str">
        <f>_xlfn.XLOOKUP($C849,customers!$A$2:$A$1001,customers!$I$2:$I$1001,,0)</f>
        <v>Yes</v>
      </c>
    </row>
    <row r="850" spans="1:16" x14ac:dyDescent="0.3">
      <c r="A850" s="2" t="s">
        <v>5283</v>
      </c>
      <c r="B850" s="4">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3">
        <f>INDEX(products!$A$1:$G$49,MATCH(orders!$D850,products!$A$1:$A$49,0),MATCH(orders!L$1,products!$A$1:$G$1,0))</f>
        <v>8.91</v>
      </c>
      <c r="M850" s="3">
        <f t="shared" si="26"/>
        <v>53.46</v>
      </c>
      <c r="N850" t="str" cm="1">
        <f t="array" ref="N850">_xlfn.IFS(I850="Rob","Robusta",I850="Exc","Excelsa",I850="Ara","Arabica",I850="Lib","Liberica")</f>
        <v>Excelsa</v>
      </c>
      <c r="O850" t="str">
        <f t="shared" si="27"/>
        <v>Light</v>
      </c>
      <c r="P850" s="2" t="str">
        <f>_xlfn.XLOOKUP($C850,customers!$A$2:$A$1001,customers!$I$2:$I$1001,,0)</f>
        <v>No</v>
      </c>
    </row>
    <row r="851" spans="1:16" x14ac:dyDescent="0.3">
      <c r="A851" s="2" t="s">
        <v>5288</v>
      </c>
      <c r="B851" s="4">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3">
        <f>INDEX(products!$A$1:$G$49,MATCH(orders!$D851,products!$A$1:$A$49,0),MATCH(orders!L$1,products!$A$1:$G$1,0))</f>
        <v>3.8849999999999998</v>
      </c>
      <c r="M851" s="3">
        <f t="shared" si="26"/>
        <v>23.31</v>
      </c>
      <c r="N851" t="str" cm="1">
        <f t="array" ref="N851">_xlfn.IFS(I851="Rob","Robusta",I851="Exc","Excelsa",I851="Ara","Arabica",I851="Lib","Liberica")</f>
        <v>Arabica</v>
      </c>
      <c r="O851" t="str">
        <f t="shared" si="27"/>
        <v>Light</v>
      </c>
      <c r="P851" s="2" t="str">
        <f>_xlfn.XLOOKUP($C851,customers!$A$2:$A$1001,customers!$I$2:$I$1001,,0)</f>
        <v>Yes</v>
      </c>
    </row>
    <row r="852" spans="1:16" x14ac:dyDescent="0.3">
      <c r="A852" s="2" t="s">
        <v>5288</v>
      </c>
      <c r="B852" s="4">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3">
        <f>INDEX(products!$A$1:$G$49,MATCH(orders!$D852,products!$A$1:$A$49,0),MATCH(orders!L$1,products!$A$1:$G$1,0))</f>
        <v>3.375</v>
      </c>
      <c r="M852" s="3">
        <f t="shared" si="26"/>
        <v>6.75</v>
      </c>
      <c r="N852" t="str" cm="1">
        <f t="array" ref="N852">_xlfn.IFS(I852="Rob","Robusta",I852="Exc","Excelsa",I852="Ara","Arabica",I852="Lib","Liberica")</f>
        <v>Arabica</v>
      </c>
      <c r="O852" t="str">
        <f t="shared" si="27"/>
        <v>Medium</v>
      </c>
      <c r="P852" s="2" t="str">
        <f>_xlfn.XLOOKUP($C852,customers!$A$2:$A$1001,customers!$I$2:$I$1001,,0)</f>
        <v>Yes</v>
      </c>
    </row>
    <row r="853" spans="1:16" x14ac:dyDescent="0.3">
      <c r="A853" s="2" t="s">
        <v>5299</v>
      </c>
      <c r="B853" s="4">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3">
        <f>INDEX(products!$A$1:$G$49,MATCH(orders!$D853,products!$A$1:$A$49,0),MATCH(orders!L$1,products!$A$1:$G$1,0))</f>
        <v>7.77</v>
      </c>
      <c r="M853" s="3">
        <f t="shared" si="26"/>
        <v>7.77</v>
      </c>
      <c r="N853" t="str" cm="1">
        <f t="array" ref="N853">_xlfn.IFS(I853="Rob","Robusta",I853="Exc","Excelsa",I853="Ara","Arabica",I853="Lib","Liberica")</f>
        <v>Liberica</v>
      </c>
      <c r="O853" t="str">
        <f t="shared" si="27"/>
        <v>Dark</v>
      </c>
      <c r="P853" s="2" t="str">
        <f>_xlfn.XLOOKUP($C853,customers!$A$2:$A$1001,customers!$I$2:$I$1001,,0)</f>
        <v>Yes</v>
      </c>
    </row>
    <row r="854" spans="1:16" x14ac:dyDescent="0.3">
      <c r="A854" s="2" t="s">
        <v>5305</v>
      </c>
      <c r="B854" s="4">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3">
        <f>INDEX(products!$A$1:$G$49,MATCH(orders!$D854,products!$A$1:$A$49,0),MATCH(orders!L$1,products!$A$1:$G$1,0))</f>
        <v>29.784999999999997</v>
      </c>
      <c r="M854" s="3">
        <f t="shared" si="26"/>
        <v>119.13999999999999</v>
      </c>
      <c r="N854" t="str" cm="1">
        <f t="array" ref="N854">_xlfn.IFS(I854="Rob","Robusta",I854="Exc","Excelsa",I854="Ara","Arabica",I854="Lib","Liberica")</f>
        <v>Liberica</v>
      </c>
      <c r="O854" t="str">
        <f t="shared" si="27"/>
        <v>Dark</v>
      </c>
      <c r="P854" s="2" t="str">
        <f>_xlfn.XLOOKUP($C854,customers!$A$2:$A$1001,customers!$I$2:$I$1001,,0)</f>
        <v>Yes</v>
      </c>
    </row>
    <row r="855" spans="1:16" x14ac:dyDescent="0.3">
      <c r="A855" s="2" t="s">
        <v>5310</v>
      </c>
      <c r="B855" s="4">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3">
        <f>INDEX(products!$A$1:$G$49,MATCH(orders!$D855,products!$A$1:$A$49,0),MATCH(orders!L$1,products!$A$1:$G$1,0))</f>
        <v>9.9499999999999993</v>
      </c>
      <c r="M855" s="3">
        <f t="shared" si="26"/>
        <v>19.899999999999999</v>
      </c>
      <c r="N855" t="str" cm="1">
        <f t="array" ref="N855">_xlfn.IFS(I855="Rob","Robusta",I855="Exc","Excelsa",I855="Ara","Arabica",I855="Lib","Liberica")</f>
        <v>Arabica</v>
      </c>
      <c r="O855" t="str">
        <f t="shared" si="27"/>
        <v>Dark</v>
      </c>
      <c r="P855" s="2" t="str">
        <f>_xlfn.XLOOKUP($C855,customers!$A$2:$A$1001,customers!$I$2:$I$1001,,0)</f>
        <v>No</v>
      </c>
    </row>
    <row r="856" spans="1:16" x14ac:dyDescent="0.3">
      <c r="A856" s="2" t="s">
        <v>5315</v>
      </c>
      <c r="B856" s="4">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3">
        <f>INDEX(products!$A$1:$G$49,MATCH(orders!$D856,products!$A$1:$A$49,0),MATCH(orders!L$1,products!$A$1:$G$1,0))</f>
        <v>7.169999999999999</v>
      </c>
      <c r="M856" s="3">
        <f t="shared" si="26"/>
        <v>35.849999999999994</v>
      </c>
      <c r="N856" t="str" cm="1">
        <f t="array" ref="N856">_xlfn.IFS(I856="Rob","Robusta",I856="Exc","Excelsa",I856="Ara","Arabica",I856="Lib","Liberica")</f>
        <v>Robusta</v>
      </c>
      <c r="O856" t="str">
        <f t="shared" si="27"/>
        <v>Light</v>
      </c>
      <c r="P856" s="2" t="str">
        <f>_xlfn.XLOOKUP($C856,customers!$A$2:$A$1001,customers!$I$2:$I$1001,,0)</f>
        <v>Yes</v>
      </c>
    </row>
    <row r="857" spans="1:16" x14ac:dyDescent="0.3">
      <c r="A857" s="2" t="s">
        <v>5321</v>
      </c>
      <c r="B857" s="4">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3">
        <f>INDEX(products!$A$1:$G$49,MATCH(orders!$D857,products!$A$1:$A$49,0),MATCH(orders!L$1,products!$A$1:$G$1,0))</f>
        <v>29.784999999999997</v>
      </c>
      <c r="M857" s="3">
        <f t="shared" si="26"/>
        <v>89.35499999999999</v>
      </c>
      <c r="N857" t="str" cm="1">
        <f t="array" ref="N857">_xlfn.IFS(I857="Rob","Robusta",I857="Exc","Excelsa",I857="Ara","Arabica",I857="Lib","Liberica")</f>
        <v>Liberica</v>
      </c>
      <c r="O857" t="str">
        <f t="shared" si="27"/>
        <v>Dark</v>
      </c>
      <c r="P857" s="2" t="str">
        <f>_xlfn.XLOOKUP($C857,customers!$A$2:$A$1001,customers!$I$2:$I$1001,,0)</f>
        <v>No</v>
      </c>
    </row>
    <row r="858" spans="1:16" x14ac:dyDescent="0.3">
      <c r="A858" s="2" t="s">
        <v>5327</v>
      </c>
      <c r="B858" s="4">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3">
        <f>INDEX(products!$A$1:$G$49,MATCH(orders!$D858,products!$A$1:$A$49,0),MATCH(orders!L$1,products!$A$1:$G$1,0))</f>
        <v>4.3650000000000002</v>
      </c>
      <c r="M858" s="3">
        <f t="shared" si="26"/>
        <v>8.73</v>
      </c>
      <c r="N858" t="str" cm="1">
        <f t="array" ref="N858">_xlfn.IFS(I858="Rob","Robusta",I858="Exc","Excelsa",I858="Ara","Arabica",I858="Lib","Liberica")</f>
        <v>Liberica</v>
      </c>
      <c r="O858" t="str">
        <f t="shared" si="27"/>
        <v>Medium</v>
      </c>
      <c r="P858" s="2" t="str">
        <f>_xlfn.XLOOKUP($C858,customers!$A$2:$A$1001,customers!$I$2:$I$1001,,0)</f>
        <v>Yes</v>
      </c>
    </row>
    <row r="859" spans="1:16" x14ac:dyDescent="0.3">
      <c r="A859" s="2" t="s">
        <v>5333</v>
      </c>
      <c r="B859" s="4">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3">
        <f>INDEX(products!$A$1:$G$49,MATCH(orders!$D859,products!$A$1:$A$49,0),MATCH(orders!L$1,products!$A$1:$G$1,0))</f>
        <v>27.484999999999996</v>
      </c>
      <c r="M859" s="3">
        <f t="shared" si="26"/>
        <v>137.42499999999998</v>
      </c>
      <c r="N859" t="str" cm="1">
        <f t="array" ref="N859">_xlfn.IFS(I859="Rob","Robusta",I859="Exc","Excelsa",I859="Ara","Arabica",I859="Lib","Liberica")</f>
        <v>Robusta</v>
      </c>
      <c r="O859" t="str">
        <f t="shared" si="27"/>
        <v>Light</v>
      </c>
      <c r="P859" s="2" t="str">
        <f>_xlfn.XLOOKUP($C859,customers!$A$2:$A$1001,customers!$I$2:$I$1001,,0)</f>
        <v>No</v>
      </c>
    </row>
    <row r="860" spans="1:16" x14ac:dyDescent="0.3">
      <c r="A860" s="2" t="s">
        <v>5339</v>
      </c>
      <c r="B860" s="4">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3">
        <f>INDEX(products!$A$1:$G$49,MATCH(orders!$D860,products!$A$1:$A$49,0),MATCH(orders!L$1,products!$A$1:$G$1,0))</f>
        <v>8.73</v>
      </c>
      <c r="M860" s="3">
        <f t="shared" si="26"/>
        <v>34.92</v>
      </c>
      <c r="N860" t="str" cm="1">
        <f t="array" ref="N860">_xlfn.IFS(I860="Rob","Robusta",I860="Exc","Excelsa",I860="Ara","Arabica",I860="Lib","Liberica")</f>
        <v>Liberica</v>
      </c>
      <c r="O860" t="str">
        <f t="shared" si="27"/>
        <v>Medium</v>
      </c>
      <c r="P860" s="2" t="str">
        <f>_xlfn.XLOOKUP($C860,customers!$A$2:$A$1001,customers!$I$2:$I$1001,,0)</f>
        <v>No</v>
      </c>
    </row>
    <row r="861" spans="1:16" x14ac:dyDescent="0.3">
      <c r="A861" s="2" t="s">
        <v>5345</v>
      </c>
      <c r="B861" s="4">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3">
        <f>INDEX(products!$A$1:$G$49,MATCH(orders!$D861,products!$A$1:$A$49,0),MATCH(orders!L$1,products!$A$1:$G$1,0))</f>
        <v>29.784999999999997</v>
      </c>
      <c r="M861" s="3">
        <f t="shared" si="26"/>
        <v>178.70999999999998</v>
      </c>
      <c r="N861" t="str" cm="1">
        <f t="array" ref="N861">_xlfn.IFS(I861="Rob","Robusta",I861="Exc","Excelsa",I861="Ara","Arabica",I861="Lib","Liberica")</f>
        <v>Arabica</v>
      </c>
      <c r="O861" t="str">
        <f t="shared" si="27"/>
        <v>Light</v>
      </c>
      <c r="P861" s="2" t="str">
        <f>_xlfn.XLOOKUP($C861,customers!$A$2:$A$1001,customers!$I$2:$I$1001,,0)</f>
        <v>No</v>
      </c>
    </row>
    <row r="862" spans="1:16" x14ac:dyDescent="0.3">
      <c r="A862" s="2" t="s">
        <v>5351</v>
      </c>
      <c r="B862" s="4">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3">
        <f>INDEX(products!$A$1:$G$49,MATCH(orders!$D862,products!$A$1:$A$49,0),MATCH(orders!L$1,products!$A$1:$G$1,0))</f>
        <v>25.874999999999996</v>
      </c>
      <c r="M862" s="3">
        <f t="shared" si="26"/>
        <v>25.874999999999996</v>
      </c>
      <c r="N862" t="str" cm="1">
        <f t="array" ref="N862">_xlfn.IFS(I862="Rob","Robusta",I862="Exc","Excelsa",I862="Ara","Arabica",I862="Lib","Liberica")</f>
        <v>Arabica</v>
      </c>
      <c r="O862" t="str">
        <f t="shared" si="27"/>
        <v>Medium</v>
      </c>
      <c r="P862" s="2" t="str">
        <f>_xlfn.XLOOKUP($C862,customers!$A$2:$A$1001,customers!$I$2:$I$1001,,0)</f>
        <v>No</v>
      </c>
    </row>
    <row r="863" spans="1:16" x14ac:dyDescent="0.3">
      <c r="A863" s="2" t="s">
        <v>5356</v>
      </c>
      <c r="B863" s="4">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3">
        <f>INDEX(products!$A$1:$G$49,MATCH(orders!$D863,products!$A$1:$A$49,0),MATCH(orders!L$1,products!$A$1:$G$1,0))</f>
        <v>12.95</v>
      </c>
      <c r="M863" s="3">
        <f t="shared" si="26"/>
        <v>77.699999999999989</v>
      </c>
      <c r="N863" t="str" cm="1">
        <f t="array" ref="N863">_xlfn.IFS(I863="Rob","Robusta",I863="Exc","Excelsa",I863="Ara","Arabica",I863="Lib","Liberica")</f>
        <v>Liberica</v>
      </c>
      <c r="O863" t="str">
        <f t="shared" si="27"/>
        <v>Dark</v>
      </c>
      <c r="P863" s="2" t="str">
        <f>_xlfn.XLOOKUP($C863,customers!$A$2:$A$1001,customers!$I$2:$I$1001,,0)</f>
        <v>Yes</v>
      </c>
    </row>
    <row r="864" spans="1:16" x14ac:dyDescent="0.3">
      <c r="A864" s="2" t="s">
        <v>5362</v>
      </c>
      <c r="B864" s="4">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3">
        <f>INDEX(products!$A$1:$G$49,MATCH(orders!$D864,products!$A$1:$A$49,0),MATCH(orders!L$1,products!$A$1:$G$1,0))</f>
        <v>9.9499999999999993</v>
      </c>
      <c r="M864" s="3">
        <f t="shared" si="26"/>
        <v>9.9499999999999993</v>
      </c>
      <c r="N864" t="str" cm="1">
        <f t="array" ref="N864">_xlfn.IFS(I864="Rob","Robusta",I864="Exc","Excelsa",I864="Ara","Arabica",I864="Lib","Liberica")</f>
        <v>Robusta</v>
      </c>
      <c r="O864" t="str">
        <f t="shared" si="27"/>
        <v>Medium</v>
      </c>
      <c r="P864" s="2" t="str">
        <f>_xlfn.XLOOKUP($C864,customers!$A$2:$A$1001,customers!$I$2:$I$1001,,0)</f>
        <v>Yes</v>
      </c>
    </row>
    <row r="865" spans="1:16" x14ac:dyDescent="0.3">
      <c r="A865" s="2" t="s">
        <v>5368</v>
      </c>
      <c r="B865" s="4">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3">
        <f>INDEX(products!$A$1:$G$49,MATCH(orders!$D865,products!$A$1:$A$49,0),MATCH(orders!L$1,products!$A$1:$G$1,0))</f>
        <v>14.55</v>
      </c>
      <c r="M865" s="3">
        <f t="shared" si="26"/>
        <v>29.1</v>
      </c>
      <c r="N865" t="str" cm="1">
        <f t="array" ref="N865">_xlfn.IFS(I865="Rob","Robusta",I865="Exc","Excelsa",I865="Ara","Arabica",I865="Lib","Liberica")</f>
        <v>Liberica</v>
      </c>
      <c r="O865" t="str">
        <f t="shared" si="27"/>
        <v>Medium</v>
      </c>
      <c r="P865" s="2" t="str">
        <f>_xlfn.XLOOKUP($C865,customers!$A$2:$A$1001,customers!$I$2:$I$1001,,0)</f>
        <v>Yes</v>
      </c>
    </row>
    <row r="866" spans="1:16" x14ac:dyDescent="0.3">
      <c r="A866" s="2" t="s">
        <v>5374</v>
      </c>
      <c r="B866" s="4">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3">
        <f>INDEX(products!$A$1:$G$49,MATCH(orders!$D866,products!$A$1:$A$49,0),MATCH(orders!L$1,products!$A$1:$G$1,0))</f>
        <v>3.5849999999999995</v>
      </c>
      <c r="M866" s="3">
        <f t="shared" si="26"/>
        <v>21.509999999999998</v>
      </c>
      <c r="N866" t="str" cm="1">
        <f t="array" ref="N866">_xlfn.IFS(I866="Rob","Robusta",I866="Exc","Excelsa",I866="Ara","Arabica",I866="Lib","Liberica")</f>
        <v>Robusta</v>
      </c>
      <c r="O866" t="str">
        <f t="shared" si="27"/>
        <v>Light</v>
      </c>
      <c r="P866" s="2" t="str">
        <f>_xlfn.XLOOKUP($C866,customers!$A$2:$A$1001,customers!$I$2:$I$1001,,0)</f>
        <v>No</v>
      </c>
    </row>
    <row r="867" spans="1:16" x14ac:dyDescent="0.3">
      <c r="A867" s="2" t="s">
        <v>5380</v>
      </c>
      <c r="B867" s="4">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3">
        <f>INDEX(products!$A$1:$G$49,MATCH(orders!$D867,products!$A$1:$A$49,0),MATCH(orders!L$1,products!$A$1:$G$1,0))</f>
        <v>6.75</v>
      </c>
      <c r="M867" s="3">
        <f t="shared" si="26"/>
        <v>6.75</v>
      </c>
      <c r="N867" t="str" cm="1">
        <f t="array" ref="N867">_xlfn.IFS(I867="Rob","Robusta",I867="Exc","Excelsa",I867="Ara","Arabica",I867="Lib","Liberica")</f>
        <v>Arabica</v>
      </c>
      <c r="O867" t="str">
        <f t="shared" si="27"/>
        <v>Medium</v>
      </c>
      <c r="P867" s="2" t="str">
        <f>_xlfn.XLOOKUP($C867,customers!$A$2:$A$1001,customers!$I$2:$I$1001,,0)</f>
        <v>Yes</v>
      </c>
    </row>
    <row r="868" spans="1:16" x14ac:dyDescent="0.3">
      <c r="A868" s="2" t="s">
        <v>5385</v>
      </c>
      <c r="B868" s="4">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3">
        <f>INDEX(products!$A$1:$G$49,MATCH(orders!$D868,products!$A$1:$A$49,0),MATCH(orders!L$1,products!$A$1:$G$1,0))</f>
        <v>5.97</v>
      </c>
      <c r="M868" s="3">
        <f t="shared" si="26"/>
        <v>17.91</v>
      </c>
      <c r="N868" t="str" cm="1">
        <f t="array" ref="N868">_xlfn.IFS(I868="Rob","Robusta",I868="Exc","Excelsa",I868="Ara","Arabica",I868="Lib","Liberica")</f>
        <v>Arabica</v>
      </c>
      <c r="O868" t="str">
        <f t="shared" si="27"/>
        <v>Dark</v>
      </c>
      <c r="P868" s="2" t="str">
        <f>_xlfn.XLOOKUP($C868,customers!$A$2:$A$1001,customers!$I$2:$I$1001,,0)</f>
        <v>No</v>
      </c>
    </row>
    <row r="869" spans="1:16" x14ac:dyDescent="0.3">
      <c r="A869" s="2" t="s">
        <v>5391</v>
      </c>
      <c r="B869" s="4">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3">
        <f>INDEX(products!$A$1:$G$49,MATCH(orders!$D869,products!$A$1:$A$49,0),MATCH(orders!L$1,products!$A$1:$G$1,0))</f>
        <v>29.784999999999997</v>
      </c>
      <c r="M869" s="3">
        <f t="shared" si="26"/>
        <v>29.784999999999997</v>
      </c>
      <c r="N869" t="str" cm="1">
        <f t="array" ref="N869">_xlfn.IFS(I869="Rob","Robusta",I869="Exc","Excelsa",I869="Ara","Arabica",I869="Lib","Liberica")</f>
        <v>Arabica</v>
      </c>
      <c r="O869" t="str">
        <f t="shared" si="27"/>
        <v>Light</v>
      </c>
      <c r="P869" s="2" t="str">
        <f>_xlfn.XLOOKUP($C869,customers!$A$2:$A$1001,customers!$I$2:$I$1001,,0)</f>
        <v>Yes</v>
      </c>
    </row>
    <row r="870" spans="1:16" x14ac:dyDescent="0.3">
      <c r="A870" s="2" t="s">
        <v>5396</v>
      </c>
      <c r="B870" s="4">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3">
        <f>INDEX(products!$A$1:$G$49,MATCH(orders!$D870,products!$A$1:$A$49,0),MATCH(orders!L$1,products!$A$1:$G$1,0))</f>
        <v>8.25</v>
      </c>
      <c r="M870" s="3">
        <f t="shared" si="26"/>
        <v>41.25</v>
      </c>
      <c r="N870" t="str" cm="1">
        <f t="array" ref="N870">_xlfn.IFS(I870="Rob","Robusta",I870="Exc","Excelsa",I870="Ara","Arabica",I870="Lib","Liberica")</f>
        <v>Excelsa</v>
      </c>
      <c r="O870" t="str">
        <f t="shared" si="27"/>
        <v>Medium</v>
      </c>
      <c r="P870" s="2" t="str">
        <f>_xlfn.XLOOKUP($C870,customers!$A$2:$A$1001,customers!$I$2:$I$1001,,0)</f>
        <v>Yes</v>
      </c>
    </row>
    <row r="871" spans="1:16" x14ac:dyDescent="0.3">
      <c r="A871" s="2" t="s">
        <v>5402</v>
      </c>
      <c r="B871" s="4">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3">
        <f>INDEX(products!$A$1:$G$49,MATCH(orders!$D871,products!$A$1:$A$49,0),MATCH(orders!L$1,products!$A$1:$G$1,0))</f>
        <v>5.97</v>
      </c>
      <c r="M871" s="3">
        <f t="shared" si="26"/>
        <v>17.91</v>
      </c>
      <c r="N871" t="str" cm="1">
        <f t="array" ref="N871">_xlfn.IFS(I871="Rob","Robusta",I871="Exc","Excelsa",I871="Ara","Arabica",I871="Lib","Liberica")</f>
        <v>Robusta</v>
      </c>
      <c r="O871" t="str">
        <f t="shared" si="27"/>
        <v>Medium</v>
      </c>
      <c r="P871" s="2" t="str">
        <f>_xlfn.XLOOKUP($C871,customers!$A$2:$A$1001,customers!$I$2:$I$1001,,0)</f>
        <v>Yes</v>
      </c>
    </row>
    <row r="872" spans="1:16" x14ac:dyDescent="0.3">
      <c r="A872" s="2" t="s">
        <v>5407</v>
      </c>
      <c r="B872" s="4">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3">
        <f>INDEX(products!$A$1:$G$49,MATCH(orders!$D872,products!$A$1:$A$49,0),MATCH(orders!L$1,products!$A$1:$G$1,0))</f>
        <v>7.29</v>
      </c>
      <c r="M872" s="3">
        <f t="shared" si="26"/>
        <v>7.29</v>
      </c>
      <c r="N872" t="str" cm="1">
        <f t="array" ref="N872">_xlfn.IFS(I872="Rob","Robusta",I872="Exc","Excelsa",I872="Ara","Arabica",I872="Lib","Liberica")</f>
        <v>Excelsa</v>
      </c>
      <c r="O872" t="str">
        <f t="shared" si="27"/>
        <v>Dark</v>
      </c>
      <c r="P872" s="2" t="str">
        <f>_xlfn.XLOOKUP($C872,customers!$A$2:$A$1001,customers!$I$2:$I$1001,,0)</f>
        <v>Yes</v>
      </c>
    </row>
    <row r="873" spans="1:16" x14ac:dyDescent="0.3">
      <c r="A873" s="2" t="s">
        <v>5413</v>
      </c>
      <c r="B873" s="4">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3">
        <f>INDEX(products!$A$1:$G$49,MATCH(orders!$D873,products!$A$1:$A$49,0),MATCH(orders!L$1,products!$A$1:$G$1,0))</f>
        <v>14.85</v>
      </c>
      <c r="M873" s="3">
        <f t="shared" si="26"/>
        <v>29.7</v>
      </c>
      <c r="N873" t="str" cm="1">
        <f t="array" ref="N873">_xlfn.IFS(I873="Rob","Robusta",I873="Exc","Excelsa",I873="Ara","Arabica",I873="Lib","Liberica")</f>
        <v>Excelsa</v>
      </c>
      <c r="O873" t="str">
        <f t="shared" si="27"/>
        <v>Light</v>
      </c>
      <c r="P873" s="2" t="str">
        <f>_xlfn.XLOOKUP($C873,customers!$A$2:$A$1001,customers!$I$2:$I$1001,,0)</f>
        <v>Yes</v>
      </c>
    </row>
    <row r="874" spans="1:16" x14ac:dyDescent="0.3">
      <c r="A874" s="2" t="s">
        <v>5421</v>
      </c>
      <c r="B874" s="4">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3">
        <f>INDEX(products!$A$1:$G$49,MATCH(orders!$D874,products!$A$1:$A$49,0),MATCH(orders!L$1,products!$A$1:$G$1,0))</f>
        <v>11.25</v>
      </c>
      <c r="M874" s="3">
        <f t="shared" si="26"/>
        <v>22.5</v>
      </c>
      <c r="N874" t="str" cm="1">
        <f t="array" ref="N874">_xlfn.IFS(I874="Rob","Robusta",I874="Exc","Excelsa",I874="Ara","Arabica",I874="Lib","Liberica")</f>
        <v>Arabica</v>
      </c>
      <c r="O874" t="str">
        <f t="shared" si="27"/>
        <v>Medium</v>
      </c>
      <c r="P874" s="2" t="str">
        <f>_xlfn.XLOOKUP($C874,customers!$A$2:$A$1001,customers!$I$2:$I$1001,,0)</f>
        <v>No</v>
      </c>
    </row>
    <row r="875" spans="1:16" x14ac:dyDescent="0.3">
      <c r="A875" s="2" t="s">
        <v>5427</v>
      </c>
      <c r="B875" s="4">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3">
        <f>INDEX(products!$A$1:$G$49,MATCH(orders!$D875,products!$A$1:$A$49,0),MATCH(orders!L$1,products!$A$1:$G$1,0))</f>
        <v>2.9849999999999999</v>
      </c>
      <c r="M875" s="3">
        <f t="shared" si="26"/>
        <v>11.94</v>
      </c>
      <c r="N875" t="str" cm="1">
        <f t="array" ref="N875">_xlfn.IFS(I875="Rob","Robusta",I875="Exc","Excelsa",I875="Ara","Arabica",I875="Lib","Liberica")</f>
        <v>Robusta</v>
      </c>
      <c r="O875" t="str">
        <f t="shared" si="27"/>
        <v>Medium</v>
      </c>
      <c r="P875" s="2" t="str">
        <f>_xlfn.XLOOKUP($C875,customers!$A$2:$A$1001,customers!$I$2:$I$1001,,0)</f>
        <v>Yes</v>
      </c>
    </row>
    <row r="876" spans="1:16" x14ac:dyDescent="0.3">
      <c r="A876" s="2" t="s">
        <v>5433</v>
      </c>
      <c r="B876" s="4">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3">
        <f>INDEX(products!$A$1:$G$49,MATCH(orders!$D876,products!$A$1:$A$49,0),MATCH(orders!L$1,products!$A$1:$G$1,0))</f>
        <v>12.95</v>
      </c>
      <c r="M876" s="3">
        <f t="shared" si="26"/>
        <v>25.9</v>
      </c>
      <c r="N876" t="str" cm="1">
        <f t="array" ref="N876">_xlfn.IFS(I876="Rob","Robusta",I876="Exc","Excelsa",I876="Ara","Arabica",I876="Lib","Liberica")</f>
        <v>Arabica</v>
      </c>
      <c r="O876" t="str">
        <f t="shared" si="27"/>
        <v>Light</v>
      </c>
      <c r="P876" s="2" t="str">
        <f>_xlfn.XLOOKUP($C876,customers!$A$2:$A$1001,customers!$I$2:$I$1001,,0)</f>
        <v>No</v>
      </c>
    </row>
    <row r="877" spans="1:16" x14ac:dyDescent="0.3">
      <c r="A877" s="2" t="s">
        <v>5439</v>
      </c>
      <c r="B877" s="4">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3">
        <f>INDEX(products!$A$1:$G$49,MATCH(orders!$D877,products!$A$1:$A$49,0),MATCH(orders!L$1,products!$A$1:$G$1,0))</f>
        <v>8.73</v>
      </c>
      <c r="M877" s="3">
        <f t="shared" si="26"/>
        <v>43.650000000000006</v>
      </c>
      <c r="N877" t="str" cm="1">
        <f t="array" ref="N877">_xlfn.IFS(I877="Rob","Robusta",I877="Exc","Excelsa",I877="Ara","Arabica",I877="Lib","Liberica")</f>
        <v>Liberica</v>
      </c>
      <c r="O877" t="str">
        <f t="shared" si="27"/>
        <v>Medium</v>
      </c>
      <c r="P877" s="2" t="str">
        <f>_xlfn.XLOOKUP($C877,customers!$A$2:$A$1001,customers!$I$2:$I$1001,,0)</f>
        <v>No</v>
      </c>
    </row>
    <row r="878" spans="1:16" x14ac:dyDescent="0.3">
      <c r="A878" s="2" t="s">
        <v>5439</v>
      </c>
      <c r="B878" s="4">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3">
        <f>INDEX(products!$A$1:$G$49,MATCH(orders!$D878,products!$A$1:$A$49,0),MATCH(orders!L$1,products!$A$1:$G$1,0))</f>
        <v>7.77</v>
      </c>
      <c r="M878" s="3">
        <f t="shared" si="26"/>
        <v>46.62</v>
      </c>
      <c r="N878" t="str" cm="1">
        <f t="array" ref="N878">_xlfn.IFS(I878="Rob","Robusta",I878="Exc","Excelsa",I878="Ara","Arabica",I878="Lib","Liberica")</f>
        <v>Arabica</v>
      </c>
      <c r="O878" t="str">
        <f t="shared" si="27"/>
        <v>Light</v>
      </c>
      <c r="P878" s="2" t="str">
        <f>_xlfn.XLOOKUP($C878,customers!$A$2:$A$1001,customers!$I$2:$I$1001,,0)</f>
        <v>No</v>
      </c>
    </row>
    <row r="879" spans="1:16" x14ac:dyDescent="0.3">
      <c r="A879" s="2" t="s">
        <v>5450</v>
      </c>
      <c r="B879" s="4">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3">
        <f>INDEX(products!$A$1:$G$49,MATCH(orders!$D879,products!$A$1:$A$49,0),MATCH(orders!L$1,products!$A$1:$G$1,0))</f>
        <v>9.51</v>
      </c>
      <c r="M879" s="3">
        <f t="shared" si="26"/>
        <v>28.53</v>
      </c>
      <c r="N879" t="str" cm="1">
        <f t="array" ref="N879">_xlfn.IFS(I879="Rob","Robusta",I879="Exc","Excelsa",I879="Ara","Arabica",I879="Lib","Liberica")</f>
        <v>Liberica</v>
      </c>
      <c r="O879" t="str">
        <f t="shared" si="27"/>
        <v>Light</v>
      </c>
      <c r="P879" s="2" t="str">
        <f>_xlfn.XLOOKUP($C879,customers!$A$2:$A$1001,customers!$I$2:$I$1001,,0)</f>
        <v>No</v>
      </c>
    </row>
    <row r="880" spans="1:16" x14ac:dyDescent="0.3">
      <c r="A880" s="2" t="s">
        <v>5456</v>
      </c>
      <c r="B880" s="4">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3">
        <f>INDEX(products!$A$1:$G$49,MATCH(orders!$D880,products!$A$1:$A$49,0),MATCH(orders!L$1,products!$A$1:$G$1,0))</f>
        <v>27.484999999999996</v>
      </c>
      <c r="M880" s="3">
        <f t="shared" si="26"/>
        <v>27.484999999999996</v>
      </c>
      <c r="N880" t="str" cm="1">
        <f t="array" ref="N880">_xlfn.IFS(I880="Rob","Robusta",I880="Exc","Excelsa",I880="Ara","Arabica",I880="Lib","Liberica")</f>
        <v>Robusta</v>
      </c>
      <c r="O880" t="str">
        <f t="shared" si="27"/>
        <v>Light</v>
      </c>
      <c r="P880" s="2" t="str">
        <f>_xlfn.XLOOKUP($C880,customers!$A$2:$A$1001,customers!$I$2:$I$1001,,0)</f>
        <v>Yes</v>
      </c>
    </row>
    <row r="881" spans="1:16" x14ac:dyDescent="0.3">
      <c r="A881" s="2" t="s">
        <v>5461</v>
      </c>
      <c r="B881" s="4">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3">
        <f>INDEX(products!$A$1:$G$49,MATCH(orders!$D881,products!$A$1:$A$49,0),MATCH(orders!L$1,products!$A$1:$G$1,0))</f>
        <v>3.645</v>
      </c>
      <c r="M881" s="3">
        <f t="shared" si="26"/>
        <v>10.935</v>
      </c>
      <c r="N881" t="str" cm="1">
        <f t="array" ref="N881">_xlfn.IFS(I881="Rob","Robusta",I881="Exc","Excelsa",I881="Ara","Arabica",I881="Lib","Liberica")</f>
        <v>Excelsa</v>
      </c>
      <c r="O881" t="str">
        <f t="shared" si="27"/>
        <v>Dark</v>
      </c>
      <c r="P881" s="2" t="str">
        <f>_xlfn.XLOOKUP($C881,customers!$A$2:$A$1001,customers!$I$2:$I$1001,,0)</f>
        <v>No</v>
      </c>
    </row>
    <row r="882" spans="1:16" x14ac:dyDescent="0.3">
      <c r="A882" s="2" t="s">
        <v>5466</v>
      </c>
      <c r="B882" s="4">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3">
        <f>INDEX(products!$A$1:$G$49,MATCH(orders!$D882,products!$A$1:$A$49,0),MATCH(orders!L$1,products!$A$1:$G$1,0))</f>
        <v>3.5849999999999995</v>
      </c>
      <c r="M882" s="3">
        <f t="shared" si="26"/>
        <v>7.169999999999999</v>
      </c>
      <c r="N882" t="str" cm="1">
        <f t="array" ref="N882">_xlfn.IFS(I882="Rob","Robusta",I882="Exc","Excelsa",I882="Ara","Arabica",I882="Lib","Liberica")</f>
        <v>Robusta</v>
      </c>
      <c r="O882" t="str">
        <f t="shared" si="27"/>
        <v>Light</v>
      </c>
      <c r="P882" s="2" t="str">
        <f>_xlfn.XLOOKUP($C882,customers!$A$2:$A$1001,customers!$I$2:$I$1001,,0)</f>
        <v>No</v>
      </c>
    </row>
    <row r="883" spans="1:16" x14ac:dyDescent="0.3">
      <c r="A883" s="2" t="s">
        <v>5472</v>
      </c>
      <c r="B883" s="4">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3">
        <f>INDEX(products!$A$1:$G$49,MATCH(orders!$D883,products!$A$1:$A$49,0),MATCH(orders!L$1,products!$A$1:$G$1,0))</f>
        <v>3.8849999999999998</v>
      </c>
      <c r="M883" s="3">
        <f t="shared" si="26"/>
        <v>23.31</v>
      </c>
      <c r="N883" t="str" cm="1">
        <f t="array" ref="N883">_xlfn.IFS(I883="Rob","Robusta",I883="Exc","Excelsa",I883="Ara","Arabica",I883="Lib","Liberica")</f>
        <v>Arabica</v>
      </c>
      <c r="O883" t="str">
        <f t="shared" si="27"/>
        <v>Light</v>
      </c>
      <c r="P883" s="2" t="str">
        <f>_xlfn.XLOOKUP($C883,customers!$A$2:$A$1001,customers!$I$2:$I$1001,,0)</f>
        <v>Yes</v>
      </c>
    </row>
    <row r="884" spans="1:16" x14ac:dyDescent="0.3">
      <c r="A884" s="2" t="s">
        <v>5477</v>
      </c>
      <c r="B884" s="4">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3">
        <f>INDEX(products!$A$1:$G$49,MATCH(orders!$D884,products!$A$1:$A$49,0),MATCH(orders!L$1,products!$A$1:$G$1,0))</f>
        <v>22.884999999999998</v>
      </c>
      <c r="M884" s="3">
        <f t="shared" si="26"/>
        <v>114.42499999999998</v>
      </c>
      <c r="N884" t="str" cm="1">
        <f t="array" ref="N884">_xlfn.IFS(I884="Rob","Robusta",I884="Exc","Excelsa",I884="Ara","Arabica",I884="Lib","Liberica")</f>
        <v>Arabica</v>
      </c>
      <c r="O884" t="str">
        <f t="shared" si="27"/>
        <v>Dark</v>
      </c>
      <c r="P884" s="2" t="str">
        <f>_xlfn.XLOOKUP($C884,customers!$A$2:$A$1001,customers!$I$2:$I$1001,,0)</f>
        <v>Yes</v>
      </c>
    </row>
    <row r="885" spans="1:16" x14ac:dyDescent="0.3">
      <c r="A885" s="2" t="s">
        <v>5483</v>
      </c>
      <c r="B885" s="4">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3">
        <f>INDEX(products!$A$1:$G$49,MATCH(orders!$D885,products!$A$1:$A$49,0),MATCH(orders!L$1,products!$A$1:$G$1,0))</f>
        <v>25.874999999999996</v>
      </c>
      <c r="M885" s="3">
        <f t="shared" si="26"/>
        <v>77.624999999999986</v>
      </c>
      <c r="N885" t="str" cm="1">
        <f t="array" ref="N885">_xlfn.IFS(I885="Rob","Robusta",I885="Exc","Excelsa",I885="Ara","Arabica",I885="Lib","Liberica")</f>
        <v>Arabica</v>
      </c>
      <c r="O885" t="str">
        <f t="shared" si="27"/>
        <v>Medium</v>
      </c>
      <c r="P885" s="2" t="str">
        <f>_xlfn.XLOOKUP($C885,customers!$A$2:$A$1001,customers!$I$2:$I$1001,,0)</f>
        <v>Yes</v>
      </c>
    </row>
    <row r="886" spans="1:16" x14ac:dyDescent="0.3">
      <c r="A886" s="2" t="s">
        <v>5489</v>
      </c>
      <c r="B886" s="4">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3">
        <f>INDEX(products!$A$1:$G$49,MATCH(orders!$D886,products!$A$1:$A$49,0),MATCH(orders!L$1,products!$A$1:$G$1,0))</f>
        <v>5.3699999999999992</v>
      </c>
      <c r="M886" s="3">
        <f t="shared" si="26"/>
        <v>5.3699999999999992</v>
      </c>
      <c r="N886" t="str" cm="1">
        <f t="array" ref="N886">_xlfn.IFS(I886="Rob","Robusta",I886="Exc","Excelsa",I886="Ara","Arabica",I886="Lib","Liberica")</f>
        <v>Robusta</v>
      </c>
      <c r="O886" t="str">
        <f t="shared" si="27"/>
        <v>Dark</v>
      </c>
      <c r="P886" s="2" t="str">
        <f>_xlfn.XLOOKUP($C886,customers!$A$2:$A$1001,customers!$I$2:$I$1001,,0)</f>
        <v>Yes</v>
      </c>
    </row>
    <row r="887" spans="1:16" x14ac:dyDescent="0.3">
      <c r="A887" s="2" t="s">
        <v>5495</v>
      </c>
      <c r="B887" s="4">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3">
        <f>INDEX(products!$A$1:$G$49,MATCH(orders!$D887,products!$A$1:$A$49,0),MATCH(orders!L$1,products!$A$1:$G$1,0))</f>
        <v>20.584999999999997</v>
      </c>
      <c r="M887" s="3">
        <f t="shared" si="26"/>
        <v>123.50999999999999</v>
      </c>
      <c r="N887" t="str" cm="1">
        <f t="array" ref="N887">_xlfn.IFS(I887="Rob","Robusta",I887="Exc","Excelsa",I887="Ara","Arabica",I887="Lib","Liberica")</f>
        <v>Robusta</v>
      </c>
      <c r="O887" t="str">
        <f t="shared" si="27"/>
        <v>Dark</v>
      </c>
      <c r="P887" s="2" t="str">
        <f>_xlfn.XLOOKUP($C887,customers!$A$2:$A$1001,customers!$I$2:$I$1001,,0)</f>
        <v>No</v>
      </c>
    </row>
    <row r="888" spans="1:16" x14ac:dyDescent="0.3">
      <c r="A888" s="2" t="s">
        <v>5501</v>
      </c>
      <c r="B888" s="4">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3">
        <f>INDEX(products!$A$1:$G$49,MATCH(orders!$D888,products!$A$1:$A$49,0),MATCH(orders!L$1,products!$A$1:$G$1,0))</f>
        <v>8.73</v>
      </c>
      <c r="M888" s="3">
        <f t="shared" si="26"/>
        <v>17.46</v>
      </c>
      <c r="N888" t="str" cm="1">
        <f t="array" ref="N888">_xlfn.IFS(I888="Rob","Robusta",I888="Exc","Excelsa",I888="Ara","Arabica",I888="Lib","Liberica")</f>
        <v>Liberica</v>
      </c>
      <c r="O888" t="str">
        <f t="shared" si="27"/>
        <v>Medium</v>
      </c>
      <c r="P888" s="2" t="str">
        <f>_xlfn.XLOOKUP($C888,customers!$A$2:$A$1001,customers!$I$2:$I$1001,,0)</f>
        <v>No</v>
      </c>
    </row>
    <row r="889" spans="1:16" x14ac:dyDescent="0.3">
      <c r="A889" s="2" t="s">
        <v>5507</v>
      </c>
      <c r="B889" s="4">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3">
        <f>INDEX(products!$A$1:$G$49,MATCH(orders!$D889,products!$A$1:$A$49,0),MATCH(orders!L$1,products!$A$1:$G$1,0))</f>
        <v>4.4550000000000001</v>
      </c>
      <c r="M889" s="3">
        <f t="shared" si="26"/>
        <v>13.365</v>
      </c>
      <c r="N889" t="str" cm="1">
        <f t="array" ref="N889">_xlfn.IFS(I889="Rob","Robusta",I889="Exc","Excelsa",I889="Ara","Arabica",I889="Lib","Liberica")</f>
        <v>Excelsa</v>
      </c>
      <c r="O889" t="str">
        <f t="shared" si="27"/>
        <v>Light</v>
      </c>
      <c r="P889" s="2" t="str">
        <f>_xlfn.XLOOKUP($C889,customers!$A$2:$A$1001,customers!$I$2:$I$1001,,0)</f>
        <v>No</v>
      </c>
    </row>
    <row r="890" spans="1:16" x14ac:dyDescent="0.3">
      <c r="A890" s="2" t="s">
        <v>5513</v>
      </c>
      <c r="B890" s="4">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3">
        <f>INDEX(products!$A$1:$G$49,MATCH(orders!$D890,products!$A$1:$A$49,0),MATCH(orders!L$1,products!$A$1:$G$1,0))</f>
        <v>3.8849999999999998</v>
      </c>
      <c r="M890" s="3">
        <f t="shared" si="26"/>
        <v>7.77</v>
      </c>
      <c r="N890" t="str" cm="1">
        <f t="array" ref="N890">_xlfn.IFS(I890="Rob","Robusta",I890="Exc","Excelsa",I890="Ara","Arabica",I890="Lib","Liberica")</f>
        <v>Arabica</v>
      </c>
      <c r="O890" t="str">
        <f t="shared" si="27"/>
        <v>Light</v>
      </c>
      <c r="P890" s="2" t="str">
        <f>_xlfn.XLOOKUP($C890,customers!$A$2:$A$1001,customers!$I$2:$I$1001,,0)</f>
        <v>Yes</v>
      </c>
    </row>
    <row r="891" spans="1:16" x14ac:dyDescent="0.3">
      <c r="A891" s="2" t="s">
        <v>5519</v>
      </c>
      <c r="B891" s="4">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3">
        <f>INDEX(products!$A$1:$G$49,MATCH(orders!$D891,products!$A$1:$A$49,0),MATCH(orders!L$1,products!$A$1:$G$1,0))</f>
        <v>2.6849999999999996</v>
      </c>
      <c r="M891" s="3">
        <f t="shared" si="26"/>
        <v>2.6849999999999996</v>
      </c>
      <c r="N891" t="str" cm="1">
        <f t="array" ref="N891">_xlfn.IFS(I891="Rob","Robusta",I891="Exc","Excelsa",I891="Ara","Arabica",I891="Lib","Liberica")</f>
        <v>Robusta</v>
      </c>
      <c r="O891" t="str">
        <f t="shared" si="27"/>
        <v>Dark</v>
      </c>
      <c r="P891" s="2" t="str">
        <f>_xlfn.XLOOKUP($C891,customers!$A$2:$A$1001,customers!$I$2:$I$1001,,0)</f>
        <v>Yes</v>
      </c>
    </row>
    <row r="892" spans="1:16" x14ac:dyDescent="0.3">
      <c r="A892" s="2" t="s">
        <v>5525</v>
      </c>
      <c r="B892" s="4">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3">
        <f>INDEX(products!$A$1:$G$49,MATCH(orders!$D892,products!$A$1:$A$49,0),MATCH(orders!L$1,products!$A$1:$G$1,0))</f>
        <v>20.584999999999997</v>
      </c>
      <c r="M892" s="3">
        <f t="shared" si="26"/>
        <v>20.584999999999997</v>
      </c>
      <c r="N892" t="str" cm="1">
        <f t="array" ref="N892">_xlfn.IFS(I892="Rob","Robusta",I892="Exc","Excelsa",I892="Ara","Arabica",I892="Lib","Liberica")</f>
        <v>Robusta</v>
      </c>
      <c r="O892" t="str">
        <f t="shared" si="27"/>
        <v>Dark</v>
      </c>
      <c r="P892" s="2" t="str">
        <f>_xlfn.XLOOKUP($C892,customers!$A$2:$A$1001,customers!$I$2:$I$1001,,0)</f>
        <v>Yes</v>
      </c>
    </row>
    <row r="893" spans="1:16" x14ac:dyDescent="0.3">
      <c r="A893" s="2" t="s">
        <v>5531</v>
      </c>
      <c r="B893" s="4">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3">
        <f>INDEX(products!$A$1:$G$49,MATCH(orders!$D893,products!$A$1:$A$49,0),MATCH(orders!L$1,products!$A$1:$G$1,0))</f>
        <v>22.884999999999998</v>
      </c>
      <c r="M893" s="3">
        <f t="shared" si="26"/>
        <v>114.42499999999998</v>
      </c>
      <c r="N893" t="str" cm="1">
        <f t="array" ref="N893">_xlfn.IFS(I893="Rob","Robusta",I893="Exc","Excelsa",I893="Ara","Arabica",I893="Lib","Liberica")</f>
        <v>Arabica</v>
      </c>
      <c r="O893" t="str">
        <f t="shared" si="27"/>
        <v>Dark</v>
      </c>
      <c r="P893" s="2" t="str">
        <f>_xlfn.XLOOKUP($C893,customers!$A$2:$A$1001,customers!$I$2:$I$1001,,0)</f>
        <v>Yes</v>
      </c>
    </row>
    <row r="894" spans="1:16" x14ac:dyDescent="0.3">
      <c r="A894" s="2" t="s">
        <v>5537</v>
      </c>
      <c r="B894" s="4">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3">
        <f>INDEX(products!$A$1:$G$49,MATCH(orders!$D894,products!$A$1:$A$49,0),MATCH(orders!L$1,products!$A$1:$G$1,0))</f>
        <v>4.125</v>
      </c>
      <c r="M894" s="3">
        <f t="shared" si="26"/>
        <v>20.625</v>
      </c>
      <c r="N894" t="str" cm="1">
        <f t="array" ref="N894">_xlfn.IFS(I894="Rob","Robusta",I894="Exc","Excelsa",I894="Ara","Arabica",I894="Lib","Liberica")</f>
        <v>Excelsa</v>
      </c>
      <c r="O894" t="str">
        <f t="shared" si="27"/>
        <v>Medium</v>
      </c>
      <c r="P894" s="2" t="str">
        <f>_xlfn.XLOOKUP($C894,customers!$A$2:$A$1001,customers!$I$2:$I$1001,,0)</f>
        <v>No</v>
      </c>
    </row>
    <row r="895" spans="1:16" x14ac:dyDescent="0.3">
      <c r="A895" s="2" t="s">
        <v>5543</v>
      </c>
      <c r="B895" s="4">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3">
        <f>INDEX(products!$A$1:$G$49,MATCH(orders!$D895,products!$A$1:$A$49,0),MATCH(orders!L$1,products!$A$1:$G$1,0))</f>
        <v>9.51</v>
      </c>
      <c r="M895" s="3">
        <f t="shared" si="26"/>
        <v>57.06</v>
      </c>
      <c r="N895" t="str" cm="1">
        <f t="array" ref="N895">_xlfn.IFS(I895="Rob","Robusta",I895="Exc","Excelsa",I895="Ara","Arabica",I895="Lib","Liberica")</f>
        <v>Liberica</v>
      </c>
      <c r="O895" t="str">
        <f t="shared" si="27"/>
        <v>Light</v>
      </c>
      <c r="P895" s="2" t="str">
        <f>_xlfn.XLOOKUP($C895,customers!$A$2:$A$1001,customers!$I$2:$I$1001,,0)</f>
        <v>Yes</v>
      </c>
    </row>
    <row r="896" spans="1:16" x14ac:dyDescent="0.3">
      <c r="A896" s="2" t="s">
        <v>5548</v>
      </c>
      <c r="B896" s="4">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3">
        <f>INDEX(products!$A$1:$G$49,MATCH(orders!$D896,products!$A$1:$A$49,0),MATCH(orders!L$1,products!$A$1:$G$1,0))</f>
        <v>20.584999999999997</v>
      </c>
      <c r="M896" s="3">
        <f t="shared" si="26"/>
        <v>82.339999999999989</v>
      </c>
      <c r="N896" t="str" cm="1">
        <f t="array" ref="N896">_xlfn.IFS(I896="Rob","Robusta",I896="Exc","Excelsa",I896="Ara","Arabica",I896="Lib","Liberica")</f>
        <v>Robusta</v>
      </c>
      <c r="O896" t="str">
        <f t="shared" si="27"/>
        <v>Dark</v>
      </c>
      <c r="P896" s="2" t="str">
        <f>_xlfn.XLOOKUP($C896,customers!$A$2:$A$1001,customers!$I$2:$I$1001,,0)</f>
        <v>Yes</v>
      </c>
    </row>
    <row r="897" spans="1:16" x14ac:dyDescent="0.3">
      <c r="A897" s="2" t="s">
        <v>5553</v>
      </c>
      <c r="B897" s="4">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3">
        <f>INDEX(products!$A$1:$G$49,MATCH(orders!$D897,products!$A$1:$A$49,0),MATCH(orders!L$1,products!$A$1:$G$1,0))</f>
        <v>31.624999999999996</v>
      </c>
      <c r="M897" s="3">
        <f t="shared" si="26"/>
        <v>158.12499999999997</v>
      </c>
      <c r="N897" t="str" cm="1">
        <f t="array" ref="N897">_xlfn.IFS(I897="Rob","Robusta",I897="Exc","Excelsa",I897="Ara","Arabica",I897="Lib","Liberica")</f>
        <v>Excelsa</v>
      </c>
      <c r="O897" t="str">
        <f t="shared" si="27"/>
        <v>Medium</v>
      </c>
      <c r="P897" s="2" t="str">
        <f>_xlfn.XLOOKUP($C897,customers!$A$2:$A$1001,customers!$I$2:$I$1001,,0)</f>
        <v>No</v>
      </c>
    </row>
    <row r="898" spans="1:16" x14ac:dyDescent="0.3">
      <c r="A898" s="2" t="s">
        <v>5558</v>
      </c>
      <c r="B898" s="4">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3">
        <f>INDEX(products!$A$1:$G$49,MATCH(orders!$D898,products!$A$1:$A$49,0),MATCH(orders!L$1,products!$A$1:$G$1,0))</f>
        <v>5.3699999999999992</v>
      </c>
      <c r="M898" s="3">
        <f t="shared" si="26"/>
        <v>32.22</v>
      </c>
      <c r="N898" t="str" cm="1">
        <f t="array" ref="N898">_xlfn.IFS(I898="Rob","Robusta",I898="Exc","Excelsa",I898="Ara","Arabica",I898="Lib","Liberica")</f>
        <v>Robusta</v>
      </c>
      <c r="O898" t="str">
        <f t="shared" si="27"/>
        <v>Dark</v>
      </c>
      <c r="P898" s="2" t="str">
        <f>_xlfn.XLOOKUP($C898,customers!$A$2:$A$1001,customers!$I$2:$I$1001,,0)</f>
        <v>Yes</v>
      </c>
    </row>
    <row r="899" spans="1:16" x14ac:dyDescent="0.3">
      <c r="A899" s="2" t="s">
        <v>5564</v>
      </c>
      <c r="B899" s="4">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3">
        <f>INDEX(products!$A$1:$G$49,MATCH(orders!$D899,products!$A$1:$A$49,0),MATCH(orders!L$1,products!$A$1:$G$1,0))</f>
        <v>12.15</v>
      </c>
      <c r="M899" s="3">
        <f t="shared" ref="M899:M962" si="28">E899*L899</f>
        <v>24.3</v>
      </c>
      <c r="N899" t="str" cm="1">
        <f t="array" ref="N899">_xlfn.IFS(I899="Rob","Robusta",I899="Exc","Excelsa",I899="Ara","Arabica",I899="Lib","Liberica")</f>
        <v>Excelsa</v>
      </c>
      <c r="O899" t="str">
        <f t="shared" ref="O899:O962" si="29">IF(J899="M","Medium",IF(J899="L","Light",IF(J899="D","Dark","")))</f>
        <v>Dark</v>
      </c>
      <c r="P899" s="2" t="str">
        <f>_xlfn.XLOOKUP($C899,customers!$A$2:$A$1001,customers!$I$2:$I$1001,,0)</f>
        <v>No</v>
      </c>
    </row>
    <row r="900" spans="1:16" x14ac:dyDescent="0.3">
      <c r="A900" s="2" t="s">
        <v>5570</v>
      </c>
      <c r="B900" s="4">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3">
        <f>INDEX(products!$A$1:$G$49,MATCH(orders!$D900,products!$A$1:$A$49,0),MATCH(orders!L$1,products!$A$1:$G$1,0))</f>
        <v>7.169999999999999</v>
      </c>
      <c r="M900" s="3">
        <f t="shared" si="28"/>
        <v>35.849999999999994</v>
      </c>
      <c r="N900" t="str" cm="1">
        <f t="array" ref="N900">_xlfn.IFS(I900="Rob","Robusta",I900="Exc","Excelsa",I900="Ara","Arabica",I900="Lib","Liberica")</f>
        <v>Robusta</v>
      </c>
      <c r="O900" t="str">
        <f t="shared" si="29"/>
        <v>Light</v>
      </c>
      <c r="P900" s="2" t="str">
        <f>_xlfn.XLOOKUP($C900,customers!$A$2:$A$1001,customers!$I$2:$I$1001,,0)</f>
        <v>No</v>
      </c>
    </row>
    <row r="901" spans="1:16" x14ac:dyDescent="0.3">
      <c r="A901" s="2" t="s">
        <v>5575</v>
      </c>
      <c r="B901" s="4">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3">
        <f>INDEX(products!$A$1:$G$49,MATCH(orders!$D901,products!$A$1:$A$49,0),MATCH(orders!L$1,products!$A$1:$G$1,0))</f>
        <v>14.55</v>
      </c>
      <c r="M901" s="3">
        <f t="shared" si="28"/>
        <v>72.75</v>
      </c>
      <c r="N901" t="str" cm="1">
        <f t="array" ref="N901">_xlfn.IFS(I901="Rob","Robusta",I901="Exc","Excelsa",I901="Ara","Arabica",I901="Lib","Liberica")</f>
        <v>Liberica</v>
      </c>
      <c r="O901" t="str">
        <f t="shared" si="29"/>
        <v>Medium</v>
      </c>
      <c r="P901" s="2" t="str">
        <f>_xlfn.XLOOKUP($C901,customers!$A$2:$A$1001,customers!$I$2:$I$1001,,0)</f>
        <v>No</v>
      </c>
    </row>
    <row r="902" spans="1:16" x14ac:dyDescent="0.3">
      <c r="A902" s="2" t="s">
        <v>5580</v>
      </c>
      <c r="B902" s="4">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3">
        <f>INDEX(products!$A$1:$G$49,MATCH(orders!$D902,products!$A$1:$A$49,0),MATCH(orders!L$1,products!$A$1:$G$1,0))</f>
        <v>15.85</v>
      </c>
      <c r="M902" s="3">
        <f t="shared" si="28"/>
        <v>47.55</v>
      </c>
      <c r="N902" t="str" cm="1">
        <f t="array" ref="N902">_xlfn.IFS(I902="Rob","Robusta",I902="Exc","Excelsa",I902="Ara","Arabica",I902="Lib","Liberica")</f>
        <v>Liberica</v>
      </c>
      <c r="O902" t="str">
        <f t="shared" si="29"/>
        <v>Light</v>
      </c>
      <c r="P902" s="2" t="str">
        <f>_xlfn.XLOOKUP($C902,customers!$A$2:$A$1001,customers!$I$2:$I$1001,,0)</f>
        <v>No</v>
      </c>
    </row>
    <row r="903" spans="1:16" x14ac:dyDescent="0.3">
      <c r="A903" s="2" t="s">
        <v>5585</v>
      </c>
      <c r="B903" s="4">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3">
        <f>INDEX(products!$A$1:$G$49,MATCH(orders!$D903,products!$A$1:$A$49,0),MATCH(orders!L$1,products!$A$1:$G$1,0))</f>
        <v>3.5849999999999995</v>
      </c>
      <c r="M903" s="3">
        <f t="shared" si="28"/>
        <v>3.5849999999999995</v>
      </c>
      <c r="N903" t="str" cm="1">
        <f t="array" ref="N903">_xlfn.IFS(I903="Rob","Robusta",I903="Exc","Excelsa",I903="Ara","Arabica",I903="Lib","Liberica")</f>
        <v>Robusta</v>
      </c>
      <c r="O903" t="str">
        <f t="shared" si="29"/>
        <v>Light</v>
      </c>
      <c r="P903" s="2" t="str">
        <f>_xlfn.XLOOKUP($C903,customers!$A$2:$A$1001,customers!$I$2:$I$1001,,0)</f>
        <v>Yes</v>
      </c>
    </row>
    <row r="904" spans="1:16" x14ac:dyDescent="0.3">
      <c r="A904" s="2" t="s">
        <v>5591</v>
      </c>
      <c r="B904" s="4">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3">
        <f>INDEX(products!$A$1:$G$49,MATCH(orders!$D904,products!$A$1:$A$49,0),MATCH(orders!L$1,products!$A$1:$G$1,0))</f>
        <v>31.624999999999996</v>
      </c>
      <c r="M904" s="3">
        <f t="shared" si="28"/>
        <v>158.12499999999997</v>
      </c>
      <c r="N904" t="str" cm="1">
        <f t="array" ref="N904">_xlfn.IFS(I904="Rob","Robusta",I904="Exc","Excelsa",I904="Ara","Arabica",I904="Lib","Liberica")</f>
        <v>Excelsa</v>
      </c>
      <c r="O904" t="str">
        <f t="shared" si="29"/>
        <v>Medium</v>
      </c>
      <c r="P904" s="2" t="str">
        <f>_xlfn.XLOOKUP($C904,customers!$A$2:$A$1001,customers!$I$2:$I$1001,,0)</f>
        <v>No</v>
      </c>
    </row>
    <row r="905" spans="1:16" x14ac:dyDescent="0.3">
      <c r="A905" s="2" t="s">
        <v>5597</v>
      </c>
      <c r="B905" s="4">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3">
        <f>INDEX(products!$A$1:$G$49,MATCH(orders!$D905,products!$A$1:$A$49,0),MATCH(orders!L$1,products!$A$1:$G$1,0))</f>
        <v>8.73</v>
      </c>
      <c r="M905" s="3">
        <f t="shared" si="28"/>
        <v>17.46</v>
      </c>
      <c r="N905" t="str" cm="1">
        <f t="array" ref="N905">_xlfn.IFS(I905="Rob","Robusta",I905="Exc","Excelsa",I905="Ara","Arabica",I905="Lib","Liberica")</f>
        <v>Liberica</v>
      </c>
      <c r="O905" t="str">
        <f t="shared" si="29"/>
        <v>Medium</v>
      </c>
      <c r="P905" s="2" t="str">
        <f>_xlfn.XLOOKUP($C905,customers!$A$2:$A$1001,customers!$I$2:$I$1001,,0)</f>
        <v>No</v>
      </c>
    </row>
    <row r="906" spans="1:16" x14ac:dyDescent="0.3">
      <c r="A906" s="2" t="s">
        <v>5603</v>
      </c>
      <c r="B906" s="4">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3">
        <f>INDEX(products!$A$1:$G$49,MATCH(orders!$D906,products!$A$1:$A$49,0),MATCH(orders!L$1,products!$A$1:$G$1,0))</f>
        <v>29.784999999999997</v>
      </c>
      <c r="M906" s="3">
        <f t="shared" si="28"/>
        <v>148.92499999999998</v>
      </c>
      <c r="N906" t="str" cm="1">
        <f t="array" ref="N906">_xlfn.IFS(I906="Rob","Robusta",I906="Exc","Excelsa",I906="Ara","Arabica",I906="Lib","Liberica")</f>
        <v>Arabica</v>
      </c>
      <c r="O906" t="str">
        <f t="shared" si="29"/>
        <v>Light</v>
      </c>
      <c r="P906" s="2" t="str">
        <f>_xlfn.XLOOKUP($C906,customers!$A$2:$A$1001,customers!$I$2:$I$1001,,0)</f>
        <v>No</v>
      </c>
    </row>
    <row r="907" spans="1:16" x14ac:dyDescent="0.3">
      <c r="A907" s="2" t="s">
        <v>5609</v>
      </c>
      <c r="B907" s="4">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3">
        <f>INDEX(products!$A$1:$G$49,MATCH(orders!$D907,products!$A$1:$A$49,0),MATCH(orders!L$1,products!$A$1:$G$1,0))</f>
        <v>6.75</v>
      </c>
      <c r="M907" s="3">
        <f t="shared" si="28"/>
        <v>40.5</v>
      </c>
      <c r="N907" t="str" cm="1">
        <f t="array" ref="N907">_xlfn.IFS(I907="Rob","Robusta",I907="Exc","Excelsa",I907="Ara","Arabica",I907="Lib","Liberica")</f>
        <v>Arabica</v>
      </c>
      <c r="O907" t="str">
        <f t="shared" si="29"/>
        <v>Medium</v>
      </c>
      <c r="P907" s="2" t="str">
        <f>_xlfn.XLOOKUP($C907,customers!$A$2:$A$1001,customers!$I$2:$I$1001,,0)</f>
        <v>Yes</v>
      </c>
    </row>
    <row r="908" spans="1:16" x14ac:dyDescent="0.3">
      <c r="A908" s="2" t="s">
        <v>5614</v>
      </c>
      <c r="B908" s="4">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3">
        <f>INDEX(products!$A$1:$G$49,MATCH(orders!$D908,products!$A$1:$A$49,0),MATCH(orders!L$1,products!$A$1:$G$1,0))</f>
        <v>6.75</v>
      </c>
      <c r="M908" s="3">
        <f t="shared" si="28"/>
        <v>27</v>
      </c>
      <c r="N908" t="str" cm="1">
        <f t="array" ref="N908">_xlfn.IFS(I908="Rob","Robusta",I908="Exc","Excelsa",I908="Ara","Arabica",I908="Lib","Liberica")</f>
        <v>Arabica</v>
      </c>
      <c r="O908" t="str">
        <f t="shared" si="29"/>
        <v>Medium</v>
      </c>
      <c r="P908" s="2" t="str">
        <f>_xlfn.XLOOKUP($C908,customers!$A$2:$A$1001,customers!$I$2:$I$1001,,0)</f>
        <v>Yes</v>
      </c>
    </row>
    <row r="909" spans="1:16" x14ac:dyDescent="0.3">
      <c r="A909" s="2" t="s">
        <v>5620</v>
      </c>
      <c r="B909" s="4">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3">
        <f>INDEX(products!$A$1:$G$49,MATCH(orders!$D909,products!$A$1:$A$49,0),MATCH(orders!L$1,products!$A$1:$G$1,0))</f>
        <v>12.95</v>
      </c>
      <c r="M909" s="3">
        <f t="shared" si="28"/>
        <v>38.849999999999994</v>
      </c>
      <c r="N909" t="str" cm="1">
        <f t="array" ref="N909">_xlfn.IFS(I909="Rob","Robusta",I909="Exc","Excelsa",I909="Ara","Arabica",I909="Lib","Liberica")</f>
        <v>Liberica</v>
      </c>
      <c r="O909" t="str">
        <f t="shared" si="29"/>
        <v>Dark</v>
      </c>
      <c r="P909" s="2" t="str">
        <f>_xlfn.XLOOKUP($C909,customers!$A$2:$A$1001,customers!$I$2:$I$1001,,0)</f>
        <v>No</v>
      </c>
    </row>
    <row r="910" spans="1:16" x14ac:dyDescent="0.3">
      <c r="A910" s="2" t="s">
        <v>5626</v>
      </c>
      <c r="B910" s="4">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3">
        <f>INDEX(products!$A$1:$G$49,MATCH(orders!$D910,products!$A$1:$A$49,0),MATCH(orders!L$1,products!$A$1:$G$1,0))</f>
        <v>11.95</v>
      </c>
      <c r="M910" s="3">
        <f t="shared" si="28"/>
        <v>59.75</v>
      </c>
      <c r="N910" t="str" cm="1">
        <f t="array" ref="N910">_xlfn.IFS(I910="Rob","Robusta",I910="Exc","Excelsa",I910="Ara","Arabica",I910="Lib","Liberica")</f>
        <v>Robusta</v>
      </c>
      <c r="O910" t="str">
        <f t="shared" si="29"/>
        <v>Light</v>
      </c>
      <c r="P910" s="2" t="str">
        <f>_xlfn.XLOOKUP($C910,customers!$A$2:$A$1001,customers!$I$2:$I$1001,,0)</f>
        <v>No</v>
      </c>
    </row>
    <row r="911" spans="1:16" x14ac:dyDescent="0.3">
      <c r="A911" s="2" t="s">
        <v>5632</v>
      </c>
      <c r="B911" s="4">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3">
        <f>INDEX(products!$A$1:$G$49,MATCH(orders!$D911,products!$A$1:$A$49,0),MATCH(orders!L$1,products!$A$1:$G$1,0))</f>
        <v>3.5849999999999995</v>
      </c>
      <c r="M911" s="3">
        <f t="shared" si="28"/>
        <v>10.754999999999999</v>
      </c>
      <c r="N911" t="str" cm="1">
        <f t="array" ref="N911">_xlfn.IFS(I911="Rob","Robusta",I911="Exc","Excelsa",I911="Ara","Arabica",I911="Lib","Liberica")</f>
        <v>Robusta</v>
      </c>
      <c r="O911" t="str">
        <f t="shared" si="29"/>
        <v>Light</v>
      </c>
      <c r="P911" s="2" t="str">
        <f>_xlfn.XLOOKUP($C911,customers!$A$2:$A$1001,customers!$I$2:$I$1001,,0)</f>
        <v>No</v>
      </c>
    </row>
    <row r="912" spans="1:16" x14ac:dyDescent="0.3">
      <c r="A912" s="2" t="s">
        <v>5637</v>
      </c>
      <c r="B912" s="4">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3">
        <f>INDEX(products!$A$1:$G$49,MATCH(orders!$D912,products!$A$1:$A$49,0),MATCH(orders!L$1,products!$A$1:$G$1,0))</f>
        <v>22.884999999999998</v>
      </c>
      <c r="M912" s="3">
        <f t="shared" si="28"/>
        <v>91.539999999999992</v>
      </c>
      <c r="N912" t="str" cm="1">
        <f t="array" ref="N912">_xlfn.IFS(I912="Rob","Robusta",I912="Exc","Excelsa",I912="Ara","Arabica",I912="Lib","Liberica")</f>
        <v>Arabica</v>
      </c>
      <c r="O912" t="str">
        <f t="shared" si="29"/>
        <v>Dark</v>
      </c>
      <c r="P912" s="2" t="str">
        <f>_xlfn.XLOOKUP($C912,customers!$A$2:$A$1001,customers!$I$2:$I$1001,,0)</f>
        <v>No</v>
      </c>
    </row>
    <row r="913" spans="1:16" x14ac:dyDescent="0.3">
      <c r="A913" s="2" t="s">
        <v>5643</v>
      </c>
      <c r="B913" s="4">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3">
        <f>INDEX(products!$A$1:$G$49,MATCH(orders!$D913,products!$A$1:$A$49,0),MATCH(orders!L$1,products!$A$1:$G$1,0))</f>
        <v>11.25</v>
      </c>
      <c r="M913" s="3">
        <f t="shared" si="28"/>
        <v>45</v>
      </c>
      <c r="N913" t="str" cm="1">
        <f t="array" ref="N913">_xlfn.IFS(I913="Rob","Robusta",I913="Exc","Excelsa",I913="Ara","Arabica",I913="Lib","Liberica")</f>
        <v>Arabica</v>
      </c>
      <c r="O913" t="str">
        <f t="shared" si="29"/>
        <v>Medium</v>
      </c>
      <c r="P913" s="2" t="str">
        <f>_xlfn.XLOOKUP($C913,customers!$A$2:$A$1001,customers!$I$2:$I$1001,,0)</f>
        <v>Yes</v>
      </c>
    </row>
    <row r="914" spans="1:16" x14ac:dyDescent="0.3">
      <c r="A914" s="2" t="s">
        <v>5649</v>
      </c>
      <c r="B914" s="4">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3">
        <f>INDEX(products!$A$1:$G$49,MATCH(orders!$D914,products!$A$1:$A$49,0),MATCH(orders!L$1,products!$A$1:$G$1,0))</f>
        <v>22.884999999999998</v>
      </c>
      <c r="M914" s="3">
        <f t="shared" si="28"/>
        <v>137.31</v>
      </c>
      <c r="N914" t="str" cm="1">
        <f t="array" ref="N914">_xlfn.IFS(I914="Rob","Robusta",I914="Exc","Excelsa",I914="Ara","Arabica",I914="Lib","Liberica")</f>
        <v>Robusta</v>
      </c>
      <c r="O914" t="str">
        <f t="shared" si="29"/>
        <v>Medium</v>
      </c>
      <c r="P914" s="2" t="str">
        <f>_xlfn.XLOOKUP($C914,customers!$A$2:$A$1001,customers!$I$2:$I$1001,,0)</f>
        <v>Yes</v>
      </c>
    </row>
    <row r="915" spans="1:16" x14ac:dyDescent="0.3">
      <c r="A915" s="2" t="s">
        <v>5654</v>
      </c>
      <c r="B915" s="4">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3">
        <f>INDEX(products!$A$1:$G$49,MATCH(orders!$D915,products!$A$1:$A$49,0),MATCH(orders!L$1,products!$A$1:$G$1,0))</f>
        <v>6.75</v>
      </c>
      <c r="M915" s="3">
        <f t="shared" si="28"/>
        <v>6.75</v>
      </c>
      <c r="N915" t="str" cm="1">
        <f t="array" ref="N915">_xlfn.IFS(I915="Rob","Robusta",I915="Exc","Excelsa",I915="Ara","Arabica",I915="Lib","Liberica")</f>
        <v>Arabica</v>
      </c>
      <c r="O915" t="str">
        <f t="shared" si="29"/>
        <v>Medium</v>
      </c>
      <c r="P915" s="2" t="str">
        <f>_xlfn.XLOOKUP($C915,customers!$A$2:$A$1001,customers!$I$2:$I$1001,,0)</f>
        <v>No</v>
      </c>
    </row>
    <row r="916" spans="1:16" x14ac:dyDescent="0.3">
      <c r="A916" s="2" t="s">
        <v>5660</v>
      </c>
      <c r="B916" s="4">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3">
        <f>INDEX(products!$A$1:$G$49,MATCH(orders!$D916,products!$A$1:$A$49,0),MATCH(orders!L$1,products!$A$1:$G$1,0))</f>
        <v>11.25</v>
      </c>
      <c r="M916" s="3">
        <f t="shared" si="28"/>
        <v>45</v>
      </c>
      <c r="N916" t="str" cm="1">
        <f t="array" ref="N916">_xlfn.IFS(I916="Rob","Robusta",I916="Exc","Excelsa",I916="Ara","Arabica",I916="Lib","Liberica")</f>
        <v>Arabica</v>
      </c>
      <c r="O916" t="str">
        <f t="shared" si="29"/>
        <v>Medium</v>
      </c>
      <c r="P916" s="2" t="str">
        <f>_xlfn.XLOOKUP($C916,customers!$A$2:$A$1001,customers!$I$2:$I$1001,,0)</f>
        <v>No</v>
      </c>
    </row>
    <row r="917" spans="1:16" x14ac:dyDescent="0.3">
      <c r="A917" s="2" t="s">
        <v>5666</v>
      </c>
      <c r="B917" s="4">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3">
        <f>INDEX(products!$A$1:$G$49,MATCH(orders!$D917,products!$A$1:$A$49,0),MATCH(orders!L$1,products!$A$1:$G$1,0))</f>
        <v>27.945</v>
      </c>
      <c r="M917" s="3">
        <f t="shared" si="28"/>
        <v>83.835000000000008</v>
      </c>
      <c r="N917" t="str" cm="1">
        <f t="array" ref="N917">_xlfn.IFS(I917="Rob","Robusta",I917="Exc","Excelsa",I917="Ara","Arabica",I917="Lib","Liberica")</f>
        <v>Excelsa</v>
      </c>
      <c r="O917" t="str">
        <f t="shared" si="29"/>
        <v>Dark</v>
      </c>
      <c r="P917" s="2" t="str">
        <f>_xlfn.XLOOKUP($C917,customers!$A$2:$A$1001,customers!$I$2:$I$1001,,0)</f>
        <v>Yes</v>
      </c>
    </row>
    <row r="918" spans="1:16" x14ac:dyDescent="0.3">
      <c r="A918" s="2" t="s">
        <v>5672</v>
      </c>
      <c r="B918" s="4">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3">
        <f>INDEX(products!$A$1:$G$49,MATCH(orders!$D918,products!$A$1:$A$49,0),MATCH(orders!L$1,products!$A$1:$G$1,0))</f>
        <v>3.645</v>
      </c>
      <c r="M918" s="3">
        <f t="shared" si="28"/>
        <v>3.645</v>
      </c>
      <c r="N918" t="str" cm="1">
        <f t="array" ref="N918">_xlfn.IFS(I918="Rob","Robusta",I918="Exc","Excelsa",I918="Ara","Arabica",I918="Lib","Liberica")</f>
        <v>Excelsa</v>
      </c>
      <c r="O918" t="str">
        <f t="shared" si="29"/>
        <v>Dark</v>
      </c>
      <c r="P918" s="2" t="str">
        <f>_xlfn.XLOOKUP($C918,customers!$A$2:$A$1001,customers!$I$2:$I$1001,,0)</f>
        <v>Yes</v>
      </c>
    </row>
    <row r="919" spans="1:16" x14ac:dyDescent="0.3">
      <c r="A919" s="2" t="s">
        <v>5676</v>
      </c>
      <c r="B919" s="4">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3">
        <f>INDEX(products!$A$1:$G$49,MATCH(orders!$D919,products!$A$1:$A$49,0),MATCH(orders!L$1,products!$A$1:$G$1,0))</f>
        <v>6.75</v>
      </c>
      <c r="M919" s="3">
        <f t="shared" si="28"/>
        <v>6.75</v>
      </c>
      <c r="N919" t="str" cm="1">
        <f t="array" ref="N919">_xlfn.IFS(I919="Rob","Robusta",I919="Exc","Excelsa",I919="Ara","Arabica",I919="Lib","Liberica")</f>
        <v>Arabica</v>
      </c>
      <c r="O919" t="str">
        <f t="shared" si="29"/>
        <v>Medium</v>
      </c>
      <c r="P919" s="2" t="str">
        <f>_xlfn.XLOOKUP($C919,customers!$A$2:$A$1001,customers!$I$2:$I$1001,,0)</f>
        <v>No</v>
      </c>
    </row>
    <row r="920" spans="1:16" x14ac:dyDescent="0.3">
      <c r="A920" s="2" t="s">
        <v>5676</v>
      </c>
      <c r="B920" s="4">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3">
        <f>INDEX(products!$A$1:$G$49,MATCH(orders!$D920,products!$A$1:$A$49,0),MATCH(orders!L$1,products!$A$1:$G$1,0))</f>
        <v>7.29</v>
      </c>
      <c r="M920" s="3">
        <f t="shared" si="28"/>
        <v>21.87</v>
      </c>
      <c r="N920" t="str" cm="1">
        <f t="array" ref="N920">_xlfn.IFS(I920="Rob","Robusta",I920="Exc","Excelsa",I920="Ara","Arabica",I920="Lib","Liberica")</f>
        <v>Excelsa</v>
      </c>
      <c r="O920" t="str">
        <f t="shared" si="29"/>
        <v>Dark</v>
      </c>
      <c r="P920" s="2" t="str">
        <f>_xlfn.XLOOKUP($C920,customers!$A$2:$A$1001,customers!$I$2:$I$1001,,0)</f>
        <v>No</v>
      </c>
    </row>
    <row r="921" spans="1:16" x14ac:dyDescent="0.3">
      <c r="A921" s="2" t="s">
        <v>5687</v>
      </c>
      <c r="B921" s="4">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3">
        <f>INDEX(products!$A$1:$G$49,MATCH(orders!$D921,products!$A$1:$A$49,0),MATCH(orders!L$1,products!$A$1:$G$1,0))</f>
        <v>2.6849999999999996</v>
      </c>
      <c r="M921" s="3">
        <f t="shared" si="28"/>
        <v>13.424999999999997</v>
      </c>
      <c r="N921" t="str" cm="1">
        <f t="array" ref="N921">_xlfn.IFS(I921="Rob","Robusta",I921="Exc","Excelsa",I921="Ara","Arabica",I921="Lib","Liberica")</f>
        <v>Robusta</v>
      </c>
      <c r="O921" t="str">
        <f t="shared" si="29"/>
        <v>Dark</v>
      </c>
      <c r="P921" s="2" t="str">
        <f>_xlfn.XLOOKUP($C921,customers!$A$2:$A$1001,customers!$I$2:$I$1001,,0)</f>
        <v>Yes</v>
      </c>
    </row>
    <row r="922" spans="1:16" x14ac:dyDescent="0.3">
      <c r="A922" s="2" t="s">
        <v>5693</v>
      </c>
      <c r="B922" s="4">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3">
        <f>INDEX(products!$A$1:$G$49,MATCH(orders!$D922,products!$A$1:$A$49,0),MATCH(orders!L$1,products!$A$1:$G$1,0))</f>
        <v>20.584999999999997</v>
      </c>
      <c r="M922" s="3">
        <f t="shared" si="28"/>
        <v>123.50999999999999</v>
      </c>
      <c r="N922" t="str" cm="1">
        <f t="array" ref="N922">_xlfn.IFS(I922="Rob","Robusta",I922="Exc","Excelsa",I922="Ara","Arabica",I922="Lib","Liberica")</f>
        <v>Robusta</v>
      </c>
      <c r="O922" t="str">
        <f t="shared" si="29"/>
        <v>Dark</v>
      </c>
      <c r="P922" s="2" t="str">
        <f>_xlfn.XLOOKUP($C922,customers!$A$2:$A$1001,customers!$I$2:$I$1001,,0)</f>
        <v>No</v>
      </c>
    </row>
    <row r="923" spans="1:16" x14ac:dyDescent="0.3">
      <c r="A923" s="2" t="s">
        <v>5699</v>
      </c>
      <c r="B923" s="4">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3">
        <f>INDEX(products!$A$1:$G$49,MATCH(orders!$D923,products!$A$1:$A$49,0),MATCH(orders!L$1,products!$A$1:$G$1,0))</f>
        <v>3.8849999999999998</v>
      </c>
      <c r="M923" s="3">
        <f t="shared" si="28"/>
        <v>7.77</v>
      </c>
      <c r="N923" t="str" cm="1">
        <f t="array" ref="N923">_xlfn.IFS(I923="Rob","Robusta",I923="Exc","Excelsa",I923="Ara","Arabica",I923="Lib","Liberica")</f>
        <v>Liberica</v>
      </c>
      <c r="O923" t="str">
        <f t="shared" si="29"/>
        <v>Dark</v>
      </c>
      <c r="P923" s="2" t="str">
        <f>_xlfn.XLOOKUP($C923,customers!$A$2:$A$1001,customers!$I$2:$I$1001,,0)</f>
        <v>No</v>
      </c>
    </row>
    <row r="924" spans="1:16" x14ac:dyDescent="0.3">
      <c r="A924" s="2" t="s">
        <v>5705</v>
      </c>
      <c r="B924" s="4">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3">
        <f>INDEX(products!$A$1:$G$49,MATCH(orders!$D924,products!$A$1:$A$49,0),MATCH(orders!L$1,products!$A$1:$G$1,0))</f>
        <v>11.25</v>
      </c>
      <c r="M924" s="3">
        <f t="shared" si="28"/>
        <v>67.5</v>
      </c>
      <c r="N924" t="str" cm="1">
        <f t="array" ref="N924">_xlfn.IFS(I924="Rob","Robusta",I924="Exc","Excelsa",I924="Ara","Arabica",I924="Lib","Liberica")</f>
        <v>Arabica</v>
      </c>
      <c r="O924" t="str">
        <f t="shared" si="29"/>
        <v>Medium</v>
      </c>
      <c r="P924" s="2" t="str">
        <f>_xlfn.XLOOKUP($C924,customers!$A$2:$A$1001,customers!$I$2:$I$1001,,0)</f>
        <v>Yes</v>
      </c>
    </row>
    <row r="925" spans="1:16" x14ac:dyDescent="0.3">
      <c r="A925" s="2" t="s">
        <v>5709</v>
      </c>
      <c r="B925" s="4">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3">
        <f>INDEX(products!$A$1:$G$49,MATCH(orders!$D925,products!$A$1:$A$49,0),MATCH(orders!L$1,products!$A$1:$G$1,0))</f>
        <v>27.945</v>
      </c>
      <c r="M925" s="3">
        <f t="shared" si="28"/>
        <v>27.945</v>
      </c>
      <c r="N925" t="str" cm="1">
        <f t="array" ref="N925">_xlfn.IFS(I925="Rob","Robusta",I925="Exc","Excelsa",I925="Ara","Arabica",I925="Lib","Liberica")</f>
        <v>Excelsa</v>
      </c>
      <c r="O925" t="str">
        <f t="shared" si="29"/>
        <v>Dark</v>
      </c>
      <c r="P925" s="2" t="str">
        <f>_xlfn.XLOOKUP($C925,customers!$A$2:$A$1001,customers!$I$2:$I$1001,,0)</f>
        <v>No</v>
      </c>
    </row>
    <row r="926" spans="1:16" x14ac:dyDescent="0.3">
      <c r="A926" s="2" t="s">
        <v>5715</v>
      </c>
      <c r="B926" s="4">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3">
        <f>INDEX(products!$A$1:$G$49,MATCH(orders!$D926,products!$A$1:$A$49,0),MATCH(orders!L$1,products!$A$1:$G$1,0))</f>
        <v>29.784999999999997</v>
      </c>
      <c r="M926" s="3">
        <f t="shared" si="28"/>
        <v>89.35499999999999</v>
      </c>
      <c r="N926" t="str" cm="1">
        <f t="array" ref="N926">_xlfn.IFS(I926="Rob","Robusta",I926="Exc","Excelsa",I926="Ara","Arabica",I926="Lib","Liberica")</f>
        <v>Arabica</v>
      </c>
      <c r="O926" t="str">
        <f t="shared" si="29"/>
        <v>Light</v>
      </c>
      <c r="P926" s="2" t="str">
        <f>_xlfn.XLOOKUP($C926,customers!$A$2:$A$1001,customers!$I$2:$I$1001,,0)</f>
        <v>No</v>
      </c>
    </row>
    <row r="927" spans="1:16" x14ac:dyDescent="0.3">
      <c r="A927" s="2" t="s">
        <v>5720</v>
      </c>
      <c r="B927" s="4">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3">
        <f>INDEX(products!$A$1:$G$49,MATCH(orders!$D927,products!$A$1:$A$49,0),MATCH(orders!L$1,products!$A$1:$G$1,0))</f>
        <v>6.75</v>
      </c>
      <c r="M927" s="3">
        <f t="shared" si="28"/>
        <v>20.25</v>
      </c>
      <c r="N927" t="str" cm="1">
        <f t="array" ref="N927">_xlfn.IFS(I927="Rob","Robusta",I927="Exc","Excelsa",I927="Ara","Arabica",I927="Lib","Liberica")</f>
        <v>Arabica</v>
      </c>
      <c r="O927" t="str">
        <f t="shared" si="29"/>
        <v>Medium</v>
      </c>
      <c r="P927" s="2" t="str">
        <f>_xlfn.XLOOKUP($C927,customers!$A$2:$A$1001,customers!$I$2:$I$1001,,0)</f>
        <v>No</v>
      </c>
    </row>
    <row r="928" spans="1:16" x14ac:dyDescent="0.3">
      <c r="A928" s="2" t="s">
        <v>5725</v>
      </c>
      <c r="B928" s="4">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3">
        <f>INDEX(products!$A$1:$G$49,MATCH(orders!$D928,products!$A$1:$A$49,0),MATCH(orders!L$1,products!$A$1:$G$1,0))</f>
        <v>6.75</v>
      </c>
      <c r="M928" s="3">
        <f t="shared" si="28"/>
        <v>33.75</v>
      </c>
      <c r="N928" t="str" cm="1">
        <f t="array" ref="N928">_xlfn.IFS(I928="Rob","Robusta",I928="Exc","Excelsa",I928="Ara","Arabica",I928="Lib","Liberica")</f>
        <v>Arabica</v>
      </c>
      <c r="O928" t="str">
        <f t="shared" si="29"/>
        <v>Medium</v>
      </c>
      <c r="P928" s="2" t="str">
        <f>_xlfn.XLOOKUP($C928,customers!$A$2:$A$1001,customers!$I$2:$I$1001,,0)</f>
        <v>Yes</v>
      </c>
    </row>
    <row r="929" spans="1:16" x14ac:dyDescent="0.3">
      <c r="A929" s="2" t="s">
        <v>5731</v>
      </c>
      <c r="B929" s="4">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3">
        <f>INDEX(products!$A$1:$G$49,MATCH(orders!$D929,products!$A$1:$A$49,0),MATCH(orders!L$1,products!$A$1:$G$1,0))</f>
        <v>27.945</v>
      </c>
      <c r="M929" s="3">
        <f t="shared" si="28"/>
        <v>111.78</v>
      </c>
      <c r="N929" t="str" cm="1">
        <f t="array" ref="N929">_xlfn.IFS(I929="Rob","Robusta",I929="Exc","Excelsa",I929="Ara","Arabica",I929="Lib","Liberica")</f>
        <v>Excelsa</v>
      </c>
      <c r="O929" t="str">
        <f t="shared" si="29"/>
        <v>Dark</v>
      </c>
      <c r="P929" s="2" t="str">
        <f>_xlfn.XLOOKUP($C929,customers!$A$2:$A$1001,customers!$I$2:$I$1001,,0)</f>
        <v>No</v>
      </c>
    </row>
    <row r="930" spans="1:16" x14ac:dyDescent="0.3">
      <c r="A930" s="2" t="s">
        <v>5737</v>
      </c>
      <c r="B930" s="4">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3">
        <f>INDEX(products!$A$1:$G$49,MATCH(orders!$D930,products!$A$1:$A$49,0),MATCH(orders!L$1,products!$A$1:$G$1,0))</f>
        <v>31.624999999999996</v>
      </c>
      <c r="M930" s="3">
        <f t="shared" si="28"/>
        <v>63.249999999999993</v>
      </c>
      <c r="N930" t="str" cm="1">
        <f t="array" ref="N930">_xlfn.IFS(I930="Rob","Robusta",I930="Exc","Excelsa",I930="Ara","Arabica",I930="Lib","Liberica")</f>
        <v>Excelsa</v>
      </c>
      <c r="O930" t="str">
        <f t="shared" si="29"/>
        <v>Medium</v>
      </c>
      <c r="P930" s="2" t="str">
        <f>_xlfn.XLOOKUP($C930,customers!$A$2:$A$1001,customers!$I$2:$I$1001,,0)</f>
        <v>Yes</v>
      </c>
    </row>
    <row r="931" spans="1:16" x14ac:dyDescent="0.3">
      <c r="A931" s="2" t="s">
        <v>5742</v>
      </c>
      <c r="B931" s="4">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3">
        <f>INDEX(products!$A$1:$G$49,MATCH(orders!$D931,products!$A$1:$A$49,0),MATCH(orders!L$1,products!$A$1:$G$1,0))</f>
        <v>4.4550000000000001</v>
      </c>
      <c r="M931" s="3">
        <f t="shared" si="28"/>
        <v>8.91</v>
      </c>
      <c r="N931" t="str" cm="1">
        <f t="array" ref="N931">_xlfn.IFS(I931="Rob","Robusta",I931="Exc","Excelsa",I931="Ara","Arabica",I931="Lib","Liberica")</f>
        <v>Excelsa</v>
      </c>
      <c r="O931" t="str">
        <f t="shared" si="29"/>
        <v>Light</v>
      </c>
      <c r="P931" s="2" t="str">
        <f>_xlfn.XLOOKUP($C931,customers!$A$2:$A$1001,customers!$I$2:$I$1001,,0)</f>
        <v>Yes</v>
      </c>
    </row>
    <row r="932" spans="1:16" x14ac:dyDescent="0.3">
      <c r="A932" s="2" t="s">
        <v>5748</v>
      </c>
      <c r="B932" s="4">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3">
        <f>INDEX(products!$A$1:$G$49,MATCH(orders!$D932,products!$A$1:$A$49,0),MATCH(orders!L$1,products!$A$1:$G$1,0))</f>
        <v>12.15</v>
      </c>
      <c r="M932" s="3">
        <f t="shared" si="28"/>
        <v>12.15</v>
      </c>
      <c r="N932" t="str" cm="1">
        <f t="array" ref="N932">_xlfn.IFS(I932="Rob","Robusta",I932="Exc","Excelsa",I932="Ara","Arabica",I932="Lib","Liberica")</f>
        <v>Excelsa</v>
      </c>
      <c r="O932" t="str">
        <f t="shared" si="29"/>
        <v>Dark</v>
      </c>
      <c r="P932" s="2" t="str">
        <f>_xlfn.XLOOKUP($C932,customers!$A$2:$A$1001,customers!$I$2:$I$1001,,0)</f>
        <v>Yes</v>
      </c>
    </row>
    <row r="933" spans="1:16" x14ac:dyDescent="0.3">
      <c r="A933" s="2" t="s">
        <v>5753</v>
      </c>
      <c r="B933" s="4">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3">
        <f>INDEX(products!$A$1:$G$49,MATCH(orders!$D933,products!$A$1:$A$49,0),MATCH(orders!L$1,products!$A$1:$G$1,0))</f>
        <v>5.97</v>
      </c>
      <c r="M933" s="3">
        <f t="shared" si="28"/>
        <v>23.88</v>
      </c>
      <c r="N933" t="str" cm="1">
        <f t="array" ref="N933">_xlfn.IFS(I933="Rob","Robusta",I933="Exc","Excelsa",I933="Ara","Arabica",I933="Lib","Liberica")</f>
        <v>Arabica</v>
      </c>
      <c r="O933" t="str">
        <f t="shared" si="29"/>
        <v>Dark</v>
      </c>
      <c r="P933" s="2" t="str">
        <f>_xlfn.XLOOKUP($C933,customers!$A$2:$A$1001,customers!$I$2:$I$1001,,0)</f>
        <v>Yes</v>
      </c>
    </row>
    <row r="934" spans="1:16" x14ac:dyDescent="0.3">
      <c r="A934" s="2" t="s">
        <v>5757</v>
      </c>
      <c r="B934" s="4">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3">
        <f>INDEX(products!$A$1:$G$49,MATCH(orders!$D934,products!$A$1:$A$49,0),MATCH(orders!L$1,products!$A$1:$G$1,0))</f>
        <v>13.75</v>
      </c>
      <c r="M934" s="3">
        <f t="shared" si="28"/>
        <v>55</v>
      </c>
      <c r="N934" t="str" cm="1">
        <f t="array" ref="N934">_xlfn.IFS(I934="Rob","Robusta",I934="Exc","Excelsa",I934="Ara","Arabica",I934="Lib","Liberica")</f>
        <v>Excelsa</v>
      </c>
      <c r="O934" t="str">
        <f t="shared" si="29"/>
        <v>Medium</v>
      </c>
      <c r="P934" s="2" t="str">
        <f>_xlfn.XLOOKUP($C934,customers!$A$2:$A$1001,customers!$I$2:$I$1001,,0)</f>
        <v>No</v>
      </c>
    </row>
    <row r="935" spans="1:16" x14ac:dyDescent="0.3">
      <c r="A935" s="2" t="s">
        <v>5763</v>
      </c>
      <c r="B935" s="4">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3">
        <f>INDEX(products!$A$1:$G$49,MATCH(orders!$D935,products!$A$1:$A$49,0),MATCH(orders!L$1,products!$A$1:$G$1,0))</f>
        <v>8.9499999999999993</v>
      </c>
      <c r="M935" s="3">
        <f t="shared" si="28"/>
        <v>26.849999999999998</v>
      </c>
      <c r="N935" t="str" cm="1">
        <f t="array" ref="N935">_xlfn.IFS(I935="Rob","Robusta",I935="Exc","Excelsa",I935="Ara","Arabica",I935="Lib","Liberica")</f>
        <v>Robusta</v>
      </c>
      <c r="O935" t="str">
        <f t="shared" si="29"/>
        <v>Dark</v>
      </c>
      <c r="P935" s="2" t="str">
        <f>_xlfn.XLOOKUP($C935,customers!$A$2:$A$1001,customers!$I$2:$I$1001,,0)</f>
        <v>Yes</v>
      </c>
    </row>
    <row r="936" spans="1:16" x14ac:dyDescent="0.3">
      <c r="A936" s="2" t="s">
        <v>5768</v>
      </c>
      <c r="B936" s="4">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3">
        <f>INDEX(products!$A$1:$G$49,MATCH(orders!$D936,products!$A$1:$A$49,0),MATCH(orders!L$1,products!$A$1:$G$1,0))</f>
        <v>22.884999999999998</v>
      </c>
      <c r="M936" s="3">
        <f t="shared" si="28"/>
        <v>114.42499999999998</v>
      </c>
      <c r="N936" t="str" cm="1">
        <f t="array" ref="N936">_xlfn.IFS(I936="Rob","Robusta",I936="Exc","Excelsa",I936="Ara","Arabica",I936="Lib","Liberica")</f>
        <v>Robusta</v>
      </c>
      <c r="O936" t="str">
        <f t="shared" si="29"/>
        <v>Medium</v>
      </c>
      <c r="P936" s="2" t="str">
        <f>_xlfn.XLOOKUP($C936,customers!$A$2:$A$1001,customers!$I$2:$I$1001,,0)</f>
        <v>No</v>
      </c>
    </row>
    <row r="937" spans="1:16" x14ac:dyDescent="0.3">
      <c r="A937" s="2" t="s">
        <v>5774</v>
      </c>
      <c r="B937" s="4">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3">
        <f>INDEX(products!$A$1:$G$49,MATCH(orders!$D937,products!$A$1:$A$49,0),MATCH(orders!L$1,products!$A$1:$G$1,0))</f>
        <v>25.874999999999996</v>
      </c>
      <c r="M937" s="3">
        <f t="shared" si="28"/>
        <v>155.24999999999997</v>
      </c>
      <c r="N937" t="str" cm="1">
        <f t="array" ref="N937">_xlfn.IFS(I937="Rob","Robusta",I937="Exc","Excelsa",I937="Ara","Arabica",I937="Lib","Liberica")</f>
        <v>Arabica</v>
      </c>
      <c r="O937" t="str">
        <f t="shared" si="29"/>
        <v>Medium</v>
      </c>
      <c r="P937" s="2" t="str">
        <f>_xlfn.XLOOKUP($C937,customers!$A$2:$A$1001,customers!$I$2:$I$1001,,0)</f>
        <v>Yes</v>
      </c>
    </row>
    <row r="938" spans="1:16" x14ac:dyDescent="0.3">
      <c r="A938" s="2" t="s">
        <v>5780</v>
      </c>
      <c r="B938" s="4">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3">
        <f>INDEX(products!$A$1:$G$49,MATCH(orders!$D938,products!$A$1:$A$49,0),MATCH(orders!L$1,products!$A$1:$G$1,0))</f>
        <v>7.77</v>
      </c>
      <c r="M938" s="3">
        <f t="shared" si="28"/>
        <v>23.31</v>
      </c>
      <c r="N938" t="str" cm="1">
        <f t="array" ref="N938">_xlfn.IFS(I938="Rob","Robusta",I938="Exc","Excelsa",I938="Ara","Arabica",I938="Lib","Liberica")</f>
        <v>Liberica</v>
      </c>
      <c r="O938" t="str">
        <f t="shared" si="29"/>
        <v>Dark</v>
      </c>
      <c r="P938" s="2" t="str">
        <f>_xlfn.XLOOKUP($C938,customers!$A$2:$A$1001,customers!$I$2:$I$1001,,0)</f>
        <v>Yes</v>
      </c>
    </row>
    <row r="939" spans="1:16" x14ac:dyDescent="0.3">
      <c r="A939" s="2" t="s">
        <v>5780</v>
      </c>
      <c r="B939" s="4">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3">
        <f>INDEX(products!$A$1:$G$49,MATCH(orders!$D939,products!$A$1:$A$49,0),MATCH(orders!L$1,products!$A$1:$G$1,0))</f>
        <v>22.884999999999998</v>
      </c>
      <c r="M939" s="3">
        <f t="shared" si="28"/>
        <v>91.539999999999992</v>
      </c>
      <c r="N939" t="str" cm="1">
        <f t="array" ref="N939">_xlfn.IFS(I939="Rob","Robusta",I939="Exc","Excelsa",I939="Ara","Arabica",I939="Lib","Liberica")</f>
        <v>Robusta</v>
      </c>
      <c r="O939" t="str">
        <f t="shared" si="29"/>
        <v>Medium</v>
      </c>
      <c r="P939" s="2" t="str">
        <f>_xlfn.XLOOKUP($C939,customers!$A$2:$A$1001,customers!$I$2:$I$1001,,0)</f>
        <v>Yes</v>
      </c>
    </row>
    <row r="940" spans="1:16" x14ac:dyDescent="0.3">
      <c r="A940" s="2" t="s">
        <v>5791</v>
      </c>
      <c r="B940" s="4">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3">
        <f>INDEX(products!$A$1:$G$49,MATCH(orders!$D940,products!$A$1:$A$49,0),MATCH(orders!L$1,products!$A$1:$G$1,0))</f>
        <v>14.85</v>
      </c>
      <c r="M940" s="3">
        <f t="shared" si="28"/>
        <v>74.25</v>
      </c>
      <c r="N940" t="str" cm="1">
        <f t="array" ref="N940">_xlfn.IFS(I940="Rob","Robusta",I940="Exc","Excelsa",I940="Ara","Arabica",I940="Lib","Liberica")</f>
        <v>Excelsa</v>
      </c>
      <c r="O940" t="str">
        <f t="shared" si="29"/>
        <v>Light</v>
      </c>
      <c r="P940" s="2" t="str">
        <f>_xlfn.XLOOKUP($C940,customers!$A$2:$A$1001,customers!$I$2:$I$1001,,0)</f>
        <v>Yes</v>
      </c>
    </row>
    <row r="941" spans="1:16" x14ac:dyDescent="0.3">
      <c r="A941" s="2" t="s">
        <v>5797</v>
      </c>
      <c r="B941" s="4">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3">
        <f>INDEX(products!$A$1:$G$49,MATCH(orders!$D941,products!$A$1:$A$49,0),MATCH(orders!L$1,products!$A$1:$G$1,0))</f>
        <v>4.7549999999999999</v>
      </c>
      <c r="M941" s="3">
        <f t="shared" si="28"/>
        <v>28.53</v>
      </c>
      <c r="N941" t="str" cm="1">
        <f t="array" ref="N941">_xlfn.IFS(I941="Rob","Robusta",I941="Exc","Excelsa",I941="Ara","Arabica",I941="Lib","Liberica")</f>
        <v>Liberica</v>
      </c>
      <c r="O941" t="str">
        <f t="shared" si="29"/>
        <v>Light</v>
      </c>
      <c r="P941" s="2" t="str">
        <f>_xlfn.XLOOKUP($C941,customers!$A$2:$A$1001,customers!$I$2:$I$1001,,0)</f>
        <v>No</v>
      </c>
    </row>
    <row r="942" spans="1:16" x14ac:dyDescent="0.3">
      <c r="A942" s="2" t="s">
        <v>5803</v>
      </c>
      <c r="B942" s="4">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3">
        <f>INDEX(products!$A$1:$G$49,MATCH(orders!$D942,products!$A$1:$A$49,0),MATCH(orders!L$1,products!$A$1:$G$1,0))</f>
        <v>7.169999999999999</v>
      </c>
      <c r="M942" s="3">
        <f t="shared" si="28"/>
        <v>14.339999999999998</v>
      </c>
      <c r="N942" t="str" cm="1">
        <f t="array" ref="N942">_xlfn.IFS(I942="Rob","Robusta",I942="Exc","Excelsa",I942="Ara","Arabica",I942="Lib","Liberica")</f>
        <v>Robusta</v>
      </c>
      <c r="O942" t="str">
        <f t="shared" si="29"/>
        <v>Light</v>
      </c>
      <c r="P942" s="2" t="str">
        <f>_xlfn.XLOOKUP($C942,customers!$A$2:$A$1001,customers!$I$2:$I$1001,,0)</f>
        <v>Yes</v>
      </c>
    </row>
    <row r="943" spans="1:16" x14ac:dyDescent="0.3">
      <c r="A943" s="2" t="s">
        <v>5809</v>
      </c>
      <c r="B943" s="4">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3">
        <f>INDEX(products!$A$1:$G$49,MATCH(orders!$D943,products!$A$1:$A$49,0),MATCH(orders!L$1,products!$A$1:$G$1,0))</f>
        <v>7.77</v>
      </c>
      <c r="M943" s="3">
        <f t="shared" si="28"/>
        <v>15.54</v>
      </c>
      <c r="N943" t="str" cm="1">
        <f t="array" ref="N943">_xlfn.IFS(I943="Rob","Robusta",I943="Exc","Excelsa",I943="Ara","Arabica",I943="Lib","Liberica")</f>
        <v>Arabica</v>
      </c>
      <c r="O943" t="str">
        <f t="shared" si="29"/>
        <v>Light</v>
      </c>
      <c r="P943" s="2" t="str">
        <f>_xlfn.XLOOKUP($C943,customers!$A$2:$A$1001,customers!$I$2:$I$1001,,0)</f>
        <v>Yes</v>
      </c>
    </row>
    <row r="944" spans="1:16" x14ac:dyDescent="0.3">
      <c r="A944" s="2" t="s">
        <v>5816</v>
      </c>
      <c r="B944" s="4">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3">
        <f>INDEX(products!$A$1:$G$49,MATCH(orders!$D944,products!$A$1:$A$49,0),MATCH(orders!L$1,products!$A$1:$G$1,0))</f>
        <v>11.95</v>
      </c>
      <c r="M944" s="3">
        <f t="shared" si="28"/>
        <v>35.849999999999994</v>
      </c>
      <c r="N944" t="str" cm="1">
        <f t="array" ref="N944">_xlfn.IFS(I944="Rob","Robusta",I944="Exc","Excelsa",I944="Ara","Arabica",I944="Lib","Liberica")</f>
        <v>Robusta</v>
      </c>
      <c r="O944" t="str">
        <f t="shared" si="29"/>
        <v>Light</v>
      </c>
      <c r="P944" s="2" t="str">
        <f>_xlfn.XLOOKUP($C944,customers!$A$2:$A$1001,customers!$I$2:$I$1001,,0)</f>
        <v>No</v>
      </c>
    </row>
    <row r="945" spans="1:16" x14ac:dyDescent="0.3">
      <c r="A945" s="2" t="s">
        <v>5822</v>
      </c>
      <c r="B945" s="4">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3">
        <f>INDEX(products!$A$1:$G$49,MATCH(orders!$D945,products!$A$1:$A$49,0),MATCH(orders!L$1,products!$A$1:$G$1,0))</f>
        <v>7.77</v>
      </c>
      <c r="M945" s="3">
        <f t="shared" si="28"/>
        <v>46.62</v>
      </c>
      <c r="N945" t="str" cm="1">
        <f t="array" ref="N945">_xlfn.IFS(I945="Rob","Robusta",I945="Exc","Excelsa",I945="Ara","Arabica",I945="Lib","Liberica")</f>
        <v>Arabica</v>
      </c>
      <c r="O945" t="str">
        <f t="shared" si="29"/>
        <v>Light</v>
      </c>
      <c r="P945" s="2" t="str">
        <f>_xlfn.XLOOKUP($C945,customers!$A$2:$A$1001,customers!$I$2:$I$1001,,0)</f>
        <v>No</v>
      </c>
    </row>
    <row r="946" spans="1:16" x14ac:dyDescent="0.3">
      <c r="A946" s="2" t="s">
        <v>5828</v>
      </c>
      <c r="B946" s="4">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3">
        <f>INDEX(products!$A$1:$G$49,MATCH(orders!$D946,products!$A$1:$A$49,0),MATCH(orders!L$1,products!$A$1:$G$1,0))</f>
        <v>7.169999999999999</v>
      </c>
      <c r="M946" s="3">
        <f t="shared" si="28"/>
        <v>35.849999999999994</v>
      </c>
      <c r="N946" t="str" cm="1">
        <f t="array" ref="N946">_xlfn.IFS(I946="Rob","Robusta",I946="Exc","Excelsa",I946="Ara","Arabica",I946="Lib","Liberica")</f>
        <v>Robusta</v>
      </c>
      <c r="O946" t="str">
        <f t="shared" si="29"/>
        <v>Light</v>
      </c>
      <c r="P946" s="2" t="str">
        <f>_xlfn.XLOOKUP($C946,customers!$A$2:$A$1001,customers!$I$2:$I$1001,,0)</f>
        <v>No</v>
      </c>
    </row>
    <row r="947" spans="1:16" x14ac:dyDescent="0.3">
      <c r="A947" s="2" t="s">
        <v>5834</v>
      </c>
      <c r="B947" s="4">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3">
        <f>INDEX(products!$A$1:$G$49,MATCH(orders!$D947,products!$A$1:$A$49,0),MATCH(orders!L$1,products!$A$1:$G$1,0))</f>
        <v>29.784999999999997</v>
      </c>
      <c r="M947" s="3">
        <f t="shared" si="28"/>
        <v>119.13999999999999</v>
      </c>
      <c r="N947" t="str" cm="1">
        <f t="array" ref="N947">_xlfn.IFS(I947="Rob","Robusta",I947="Exc","Excelsa",I947="Ara","Arabica",I947="Lib","Liberica")</f>
        <v>Liberica</v>
      </c>
      <c r="O947" t="str">
        <f t="shared" si="29"/>
        <v>Dark</v>
      </c>
      <c r="P947" s="2" t="str">
        <f>_xlfn.XLOOKUP($C947,customers!$A$2:$A$1001,customers!$I$2:$I$1001,,0)</f>
        <v>No</v>
      </c>
    </row>
    <row r="948" spans="1:16" x14ac:dyDescent="0.3">
      <c r="A948" s="2" t="s">
        <v>5839</v>
      </c>
      <c r="B948" s="4">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3">
        <f>INDEX(products!$A$1:$G$49,MATCH(orders!$D948,products!$A$1:$A$49,0),MATCH(orders!L$1,products!$A$1:$G$1,0))</f>
        <v>7.77</v>
      </c>
      <c r="M948" s="3">
        <f t="shared" si="28"/>
        <v>23.31</v>
      </c>
      <c r="N948" t="str" cm="1">
        <f t="array" ref="N948">_xlfn.IFS(I948="Rob","Robusta",I948="Exc","Excelsa",I948="Ara","Arabica",I948="Lib","Liberica")</f>
        <v>Liberica</v>
      </c>
      <c r="O948" t="str">
        <f t="shared" si="29"/>
        <v>Dark</v>
      </c>
      <c r="P948" s="2" t="str">
        <f>_xlfn.XLOOKUP($C948,customers!$A$2:$A$1001,customers!$I$2:$I$1001,,0)</f>
        <v>No</v>
      </c>
    </row>
    <row r="949" spans="1:16" x14ac:dyDescent="0.3">
      <c r="A949" s="2" t="s">
        <v>5844</v>
      </c>
      <c r="B949" s="4">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3">
        <f>INDEX(products!$A$1:$G$49,MATCH(orders!$D949,products!$A$1:$A$49,0),MATCH(orders!L$1,products!$A$1:$G$1,0))</f>
        <v>11.25</v>
      </c>
      <c r="M949" s="3">
        <f t="shared" si="28"/>
        <v>11.25</v>
      </c>
      <c r="N949" t="str" cm="1">
        <f t="array" ref="N949">_xlfn.IFS(I949="Rob","Robusta",I949="Exc","Excelsa",I949="Ara","Arabica",I949="Lib","Liberica")</f>
        <v>Arabica</v>
      </c>
      <c r="O949" t="str">
        <f t="shared" si="29"/>
        <v>Medium</v>
      </c>
      <c r="P949" s="2" t="str">
        <f>_xlfn.XLOOKUP($C949,customers!$A$2:$A$1001,customers!$I$2:$I$1001,,0)</f>
        <v>No</v>
      </c>
    </row>
    <row r="950" spans="1:16" x14ac:dyDescent="0.3">
      <c r="A950" s="2" t="s">
        <v>5849</v>
      </c>
      <c r="B950" s="4">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3">
        <f>INDEX(products!$A$1:$G$49,MATCH(orders!$D950,products!$A$1:$A$49,0),MATCH(orders!L$1,products!$A$1:$G$1,0))</f>
        <v>27.945</v>
      </c>
      <c r="M950" s="3">
        <f t="shared" si="28"/>
        <v>83.835000000000008</v>
      </c>
      <c r="N950" t="str" cm="1">
        <f t="array" ref="N950">_xlfn.IFS(I950="Rob","Robusta",I950="Exc","Excelsa",I950="Ara","Arabica",I950="Lib","Liberica")</f>
        <v>Excelsa</v>
      </c>
      <c r="O950" t="str">
        <f t="shared" si="29"/>
        <v>Dark</v>
      </c>
      <c r="P950" s="2" t="str">
        <f>_xlfn.XLOOKUP($C950,customers!$A$2:$A$1001,customers!$I$2:$I$1001,,0)</f>
        <v>Yes</v>
      </c>
    </row>
    <row r="951" spans="1:16" x14ac:dyDescent="0.3">
      <c r="A951" s="2" t="s">
        <v>5855</v>
      </c>
      <c r="B951" s="4">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3">
        <f>INDEX(products!$A$1:$G$49,MATCH(orders!$D951,products!$A$1:$A$49,0),MATCH(orders!L$1,products!$A$1:$G$1,0))</f>
        <v>27.484999999999996</v>
      </c>
      <c r="M951" s="3">
        <f t="shared" si="28"/>
        <v>109.93999999999998</v>
      </c>
      <c r="N951" t="str" cm="1">
        <f t="array" ref="N951">_xlfn.IFS(I951="Rob","Robusta",I951="Exc","Excelsa",I951="Ara","Arabica",I951="Lib","Liberica")</f>
        <v>Robusta</v>
      </c>
      <c r="O951" t="str">
        <f t="shared" si="29"/>
        <v>Light</v>
      </c>
      <c r="P951" s="2" t="str">
        <f>_xlfn.XLOOKUP($C951,customers!$A$2:$A$1001,customers!$I$2:$I$1001,,0)</f>
        <v>No</v>
      </c>
    </row>
    <row r="952" spans="1:16" x14ac:dyDescent="0.3">
      <c r="A952" s="2" t="s">
        <v>5861</v>
      </c>
      <c r="B952" s="4">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3">
        <f>INDEX(products!$A$1:$G$49,MATCH(orders!$D952,products!$A$1:$A$49,0),MATCH(orders!L$1,products!$A$1:$G$1,0))</f>
        <v>3.5849999999999995</v>
      </c>
      <c r="M952" s="3">
        <f t="shared" si="28"/>
        <v>14.339999999999998</v>
      </c>
      <c r="N952" t="str" cm="1">
        <f t="array" ref="N952">_xlfn.IFS(I952="Rob","Robusta",I952="Exc","Excelsa",I952="Ara","Arabica",I952="Lib","Liberica")</f>
        <v>Robusta</v>
      </c>
      <c r="O952" t="str">
        <f t="shared" si="29"/>
        <v>Light</v>
      </c>
      <c r="P952" s="2" t="str">
        <f>_xlfn.XLOOKUP($C952,customers!$A$2:$A$1001,customers!$I$2:$I$1001,,0)</f>
        <v>Yes</v>
      </c>
    </row>
    <row r="953" spans="1:16" x14ac:dyDescent="0.3">
      <c r="A953" s="2" t="s">
        <v>5866</v>
      </c>
      <c r="B953" s="4">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3">
        <f>INDEX(products!$A$1:$G$49,MATCH(orders!$D953,products!$A$1:$A$49,0),MATCH(orders!L$1,products!$A$1:$G$1,0))</f>
        <v>3.5849999999999995</v>
      </c>
      <c r="M953" s="3">
        <f t="shared" si="28"/>
        <v>21.509999999999998</v>
      </c>
      <c r="N953" t="str" cm="1">
        <f t="array" ref="N953">_xlfn.IFS(I953="Rob","Robusta",I953="Exc","Excelsa",I953="Ara","Arabica",I953="Lib","Liberica")</f>
        <v>Robusta</v>
      </c>
      <c r="O953" t="str">
        <f t="shared" si="29"/>
        <v>Light</v>
      </c>
      <c r="P953" s="2" t="str">
        <f>_xlfn.XLOOKUP($C953,customers!$A$2:$A$1001,customers!$I$2:$I$1001,,0)</f>
        <v>No</v>
      </c>
    </row>
    <row r="954" spans="1:16" x14ac:dyDescent="0.3">
      <c r="A954" s="2" t="s">
        <v>5872</v>
      </c>
      <c r="B954" s="4">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3">
        <f>INDEX(products!$A$1:$G$49,MATCH(orders!$D954,products!$A$1:$A$49,0),MATCH(orders!L$1,products!$A$1:$G$1,0))</f>
        <v>11.25</v>
      </c>
      <c r="M954" s="3">
        <f t="shared" si="28"/>
        <v>22.5</v>
      </c>
      <c r="N954" t="str" cm="1">
        <f t="array" ref="N954">_xlfn.IFS(I954="Rob","Robusta",I954="Exc","Excelsa",I954="Ara","Arabica",I954="Lib","Liberica")</f>
        <v>Arabica</v>
      </c>
      <c r="O954" t="str">
        <f t="shared" si="29"/>
        <v>Medium</v>
      </c>
      <c r="P954" s="2" t="str">
        <f>_xlfn.XLOOKUP($C954,customers!$A$2:$A$1001,customers!$I$2:$I$1001,,0)</f>
        <v>Yes</v>
      </c>
    </row>
    <row r="955" spans="1:16" x14ac:dyDescent="0.3">
      <c r="A955" s="2" t="s">
        <v>5878</v>
      </c>
      <c r="B955" s="4">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3">
        <f>INDEX(products!$A$1:$G$49,MATCH(orders!$D955,products!$A$1:$A$49,0),MATCH(orders!L$1,products!$A$1:$G$1,0))</f>
        <v>3.8849999999999998</v>
      </c>
      <c r="M955" s="3">
        <f t="shared" si="28"/>
        <v>3.8849999999999998</v>
      </c>
      <c r="N955" t="str" cm="1">
        <f t="array" ref="N955">_xlfn.IFS(I955="Rob","Robusta",I955="Exc","Excelsa",I955="Ara","Arabica",I955="Lib","Liberica")</f>
        <v>Arabica</v>
      </c>
      <c r="O955" t="str">
        <f t="shared" si="29"/>
        <v>Light</v>
      </c>
      <c r="P955" s="2" t="str">
        <f>_xlfn.XLOOKUP($C955,customers!$A$2:$A$1001,customers!$I$2:$I$1001,,0)</f>
        <v>Yes</v>
      </c>
    </row>
    <row r="956" spans="1:16" x14ac:dyDescent="0.3">
      <c r="A956" s="2" t="s">
        <v>5884</v>
      </c>
      <c r="B956" s="4">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3">
        <f>INDEX(products!$A$1:$G$49,MATCH(orders!$D956,products!$A$1:$A$49,0),MATCH(orders!L$1,products!$A$1:$G$1,0))</f>
        <v>27.945</v>
      </c>
      <c r="M956" s="3">
        <f t="shared" si="28"/>
        <v>27.945</v>
      </c>
      <c r="N956" t="str" cm="1">
        <f t="array" ref="N956">_xlfn.IFS(I956="Rob","Robusta",I956="Exc","Excelsa",I956="Ara","Arabica",I956="Lib","Liberica")</f>
        <v>Excelsa</v>
      </c>
      <c r="O956" t="str">
        <f t="shared" si="29"/>
        <v>Dark</v>
      </c>
      <c r="P956" s="2" t="str">
        <f>_xlfn.XLOOKUP($C956,customers!$A$2:$A$1001,customers!$I$2:$I$1001,,0)</f>
        <v>Yes</v>
      </c>
    </row>
    <row r="957" spans="1:16" x14ac:dyDescent="0.3">
      <c r="A957" s="2" t="s">
        <v>5890</v>
      </c>
      <c r="B957" s="4">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3">
        <f>INDEX(products!$A$1:$G$49,MATCH(orders!$D957,products!$A$1:$A$49,0),MATCH(orders!L$1,products!$A$1:$G$1,0))</f>
        <v>34.154999999999994</v>
      </c>
      <c r="M957" s="3">
        <f t="shared" si="28"/>
        <v>170.77499999999998</v>
      </c>
      <c r="N957" t="str" cm="1">
        <f t="array" ref="N957">_xlfn.IFS(I957="Rob","Robusta",I957="Exc","Excelsa",I957="Ara","Arabica",I957="Lib","Liberica")</f>
        <v>Excelsa</v>
      </c>
      <c r="O957" t="str">
        <f t="shared" si="29"/>
        <v>Light</v>
      </c>
      <c r="P957" s="2" t="str">
        <f>_xlfn.XLOOKUP($C957,customers!$A$2:$A$1001,customers!$I$2:$I$1001,,0)</f>
        <v>Yes</v>
      </c>
    </row>
    <row r="958" spans="1:16" x14ac:dyDescent="0.3">
      <c r="A958" s="2" t="s">
        <v>5890</v>
      </c>
      <c r="B958" s="4">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3">
        <f>INDEX(products!$A$1:$G$49,MATCH(orders!$D958,products!$A$1:$A$49,0),MATCH(orders!L$1,products!$A$1:$G$1,0))</f>
        <v>27.484999999999996</v>
      </c>
      <c r="M958" s="3">
        <f t="shared" si="28"/>
        <v>54.969999999999992</v>
      </c>
      <c r="N958" t="str" cm="1">
        <f t="array" ref="N958">_xlfn.IFS(I958="Rob","Robusta",I958="Exc","Excelsa",I958="Ara","Arabica",I958="Lib","Liberica")</f>
        <v>Robusta</v>
      </c>
      <c r="O958" t="str">
        <f t="shared" si="29"/>
        <v>Light</v>
      </c>
      <c r="P958" s="2" t="str">
        <f>_xlfn.XLOOKUP($C958,customers!$A$2:$A$1001,customers!$I$2:$I$1001,,0)</f>
        <v>Yes</v>
      </c>
    </row>
    <row r="959" spans="1:16" x14ac:dyDescent="0.3">
      <c r="A959" s="2" t="s">
        <v>5890</v>
      </c>
      <c r="B959" s="4">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3">
        <f>INDEX(products!$A$1:$G$49,MATCH(orders!$D959,products!$A$1:$A$49,0),MATCH(orders!L$1,products!$A$1:$G$1,0))</f>
        <v>14.85</v>
      </c>
      <c r="M959" s="3">
        <f t="shared" si="28"/>
        <v>14.85</v>
      </c>
      <c r="N959" t="str" cm="1">
        <f t="array" ref="N959">_xlfn.IFS(I959="Rob","Robusta",I959="Exc","Excelsa",I959="Ara","Arabica",I959="Lib","Liberica")</f>
        <v>Excelsa</v>
      </c>
      <c r="O959" t="str">
        <f t="shared" si="29"/>
        <v>Light</v>
      </c>
      <c r="P959" s="2" t="str">
        <f>_xlfn.XLOOKUP($C959,customers!$A$2:$A$1001,customers!$I$2:$I$1001,,0)</f>
        <v>Yes</v>
      </c>
    </row>
    <row r="960" spans="1:16" x14ac:dyDescent="0.3">
      <c r="A960" s="2" t="s">
        <v>5890</v>
      </c>
      <c r="B960" s="4">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3">
        <f>INDEX(products!$A$1:$G$49,MATCH(orders!$D960,products!$A$1:$A$49,0),MATCH(orders!L$1,products!$A$1:$G$1,0))</f>
        <v>3.8849999999999998</v>
      </c>
      <c r="M960" s="3">
        <f t="shared" si="28"/>
        <v>7.77</v>
      </c>
      <c r="N960" t="str" cm="1">
        <f t="array" ref="N960">_xlfn.IFS(I960="Rob","Robusta",I960="Exc","Excelsa",I960="Ara","Arabica",I960="Lib","Liberica")</f>
        <v>Arabica</v>
      </c>
      <c r="O960" t="str">
        <f t="shared" si="29"/>
        <v>Light</v>
      </c>
      <c r="P960" s="2" t="str">
        <f>_xlfn.XLOOKUP($C960,customers!$A$2:$A$1001,customers!$I$2:$I$1001,,0)</f>
        <v>Yes</v>
      </c>
    </row>
    <row r="961" spans="1:16" x14ac:dyDescent="0.3">
      <c r="A961" s="2" t="s">
        <v>5910</v>
      </c>
      <c r="B961" s="4">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3">
        <f>INDEX(products!$A$1:$G$49,MATCH(orders!$D961,products!$A$1:$A$49,0),MATCH(orders!L$1,products!$A$1:$G$1,0))</f>
        <v>4.7549999999999999</v>
      </c>
      <c r="M961" s="3">
        <f t="shared" si="28"/>
        <v>23.774999999999999</v>
      </c>
      <c r="N961" t="str" cm="1">
        <f t="array" ref="N961">_xlfn.IFS(I961="Rob","Robusta",I961="Exc","Excelsa",I961="Ara","Arabica",I961="Lib","Liberica")</f>
        <v>Liberica</v>
      </c>
      <c r="O961" t="str">
        <f t="shared" si="29"/>
        <v>Light</v>
      </c>
      <c r="P961" s="2" t="str">
        <f>_xlfn.XLOOKUP($C961,customers!$A$2:$A$1001,customers!$I$2:$I$1001,,0)</f>
        <v>Yes</v>
      </c>
    </row>
    <row r="962" spans="1:16" x14ac:dyDescent="0.3">
      <c r="A962" s="2" t="s">
        <v>5915</v>
      </c>
      <c r="B962" s="4">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3">
        <f>INDEX(products!$A$1:$G$49,MATCH(orders!$D962,products!$A$1:$A$49,0),MATCH(orders!L$1,products!$A$1:$G$1,0))</f>
        <v>15.85</v>
      </c>
      <c r="M962" s="3">
        <f t="shared" si="28"/>
        <v>79.25</v>
      </c>
      <c r="N962" t="str" cm="1">
        <f t="array" ref="N962">_xlfn.IFS(I962="Rob","Robusta",I962="Exc","Excelsa",I962="Ara","Arabica",I962="Lib","Liberica")</f>
        <v>Liberica</v>
      </c>
      <c r="O962" t="str">
        <f t="shared" si="29"/>
        <v>Light</v>
      </c>
      <c r="P962" s="2" t="str">
        <f>_xlfn.XLOOKUP($C962,customers!$A$2:$A$1001,customers!$I$2:$I$1001,,0)</f>
        <v>Yes</v>
      </c>
    </row>
    <row r="963" spans="1:16" x14ac:dyDescent="0.3">
      <c r="A963" s="2" t="s">
        <v>5921</v>
      </c>
      <c r="B963" s="4">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3">
        <f>INDEX(products!$A$1:$G$49,MATCH(orders!$D963,products!$A$1:$A$49,0),MATCH(orders!L$1,products!$A$1:$G$1,0))</f>
        <v>22.884999999999998</v>
      </c>
      <c r="M963" s="3">
        <f t="shared" ref="M963:M1001" si="30">E963*L963</f>
        <v>45.769999999999996</v>
      </c>
      <c r="N963" t="str" cm="1">
        <f t="array" ref="N963">_xlfn.IFS(I963="Rob","Robusta",I963="Exc","Excelsa",I963="Ara","Arabica",I963="Lib","Liberica")</f>
        <v>Arabica</v>
      </c>
      <c r="O963" t="str">
        <f t="shared" ref="O963:O1001" si="31">IF(J963="M","Medium",IF(J963="L","Light",IF(J963="D","Dark","")))</f>
        <v>Dark</v>
      </c>
      <c r="P963" s="2" t="str">
        <f>_xlfn.XLOOKUP($C963,customers!$A$2:$A$1001,customers!$I$2:$I$1001,,0)</f>
        <v>Yes</v>
      </c>
    </row>
    <row r="964" spans="1:16" x14ac:dyDescent="0.3">
      <c r="A964" s="2" t="s">
        <v>5926</v>
      </c>
      <c r="B964" s="4">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3">
        <f>INDEX(products!$A$1:$G$49,MATCH(orders!$D964,products!$A$1:$A$49,0),MATCH(orders!L$1,products!$A$1:$G$1,0))</f>
        <v>8.9499999999999993</v>
      </c>
      <c r="M964" s="3">
        <f t="shared" si="30"/>
        <v>8.9499999999999993</v>
      </c>
      <c r="N964" t="str" cm="1">
        <f t="array" ref="N964">_xlfn.IFS(I964="Rob","Robusta",I964="Exc","Excelsa",I964="Ara","Arabica",I964="Lib","Liberica")</f>
        <v>Robusta</v>
      </c>
      <c r="O964" t="str">
        <f t="shared" si="31"/>
        <v>Dark</v>
      </c>
      <c r="P964" s="2" t="str">
        <f>_xlfn.XLOOKUP($C964,customers!$A$2:$A$1001,customers!$I$2:$I$1001,,0)</f>
        <v>Yes</v>
      </c>
    </row>
    <row r="965" spans="1:16" x14ac:dyDescent="0.3">
      <c r="A965" s="2" t="s">
        <v>5932</v>
      </c>
      <c r="B965" s="4">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3">
        <f>INDEX(products!$A$1:$G$49,MATCH(orders!$D965,products!$A$1:$A$49,0),MATCH(orders!L$1,products!$A$1:$G$1,0))</f>
        <v>5.97</v>
      </c>
      <c r="M965" s="3">
        <f t="shared" si="30"/>
        <v>23.88</v>
      </c>
      <c r="N965" t="str" cm="1">
        <f t="array" ref="N965">_xlfn.IFS(I965="Rob","Robusta",I965="Exc","Excelsa",I965="Ara","Arabica",I965="Lib","Liberica")</f>
        <v>Robusta</v>
      </c>
      <c r="O965" t="str">
        <f t="shared" si="31"/>
        <v>Medium</v>
      </c>
      <c r="P965" s="2" t="str">
        <f>_xlfn.XLOOKUP($C965,customers!$A$2:$A$1001,customers!$I$2:$I$1001,,0)</f>
        <v>Yes</v>
      </c>
    </row>
    <row r="966" spans="1:16" x14ac:dyDescent="0.3">
      <c r="A966" s="2" t="s">
        <v>5938</v>
      </c>
      <c r="B966" s="4">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3">
        <f>INDEX(products!$A$1:$G$49,MATCH(orders!$D966,products!$A$1:$A$49,0),MATCH(orders!L$1,products!$A$1:$G$1,0))</f>
        <v>4.4550000000000001</v>
      </c>
      <c r="M966" s="3">
        <f t="shared" si="30"/>
        <v>22.274999999999999</v>
      </c>
      <c r="N966" t="str" cm="1">
        <f t="array" ref="N966">_xlfn.IFS(I966="Rob","Robusta",I966="Exc","Excelsa",I966="Ara","Arabica",I966="Lib","Liberica")</f>
        <v>Excelsa</v>
      </c>
      <c r="O966" t="str">
        <f t="shared" si="31"/>
        <v>Light</v>
      </c>
      <c r="P966" s="2" t="str">
        <f>_xlfn.XLOOKUP($C966,customers!$A$2:$A$1001,customers!$I$2:$I$1001,,0)</f>
        <v>No</v>
      </c>
    </row>
    <row r="967" spans="1:16" x14ac:dyDescent="0.3">
      <c r="A967" s="2" t="s">
        <v>5944</v>
      </c>
      <c r="B967" s="4">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3">
        <f>INDEX(products!$A$1:$G$49,MATCH(orders!$D967,products!$A$1:$A$49,0),MATCH(orders!L$1,products!$A$1:$G$1,0))</f>
        <v>9.9499999999999993</v>
      </c>
      <c r="M967" s="3">
        <f t="shared" si="30"/>
        <v>29.849999999999998</v>
      </c>
      <c r="N967" t="str" cm="1">
        <f t="array" ref="N967">_xlfn.IFS(I967="Rob","Robusta",I967="Exc","Excelsa",I967="Ara","Arabica",I967="Lib","Liberica")</f>
        <v>Robusta</v>
      </c>
      <c r="O967" t="str">
        <f t="shared" si="31"/>
        <v>Medium</v>
      </c>
      <c r="P967" s="2" t="str">
        <f>_xlfn.XLOOKUP($C967,customers!$A$2:$A$1001,customers!$I$2:$I$1001,,0)</f>
        <v>Yes</v>
      </c>
    </row>
    <row r="968" spans="1:16" x14ac:dyDescent="0.3">
      <c r="A968" s="2" t="s">
        <v>5949</v>
      </c>
      <c r="B968" s="4">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3">
        <f>INDEX(products!$A$1:$G$49,MATCH(orders!$D968,products!$A$1:$A$49,0),MATCH(orders!L$1,products!$A$1:$G$1,0))</f>
        <v>8.91</v>
      </c>
      <c r="M968" s="3">
        <f t="shared" si="30"/>
        <v>53.46</v>
      </c>
      <c r="N968" t="str" cm="1">
        <f t="array" ref="N968">_xlfn.IFS(I968="Rob","Robusta",I968="Exc","Excelsa",I968="Ara","Arabica",I968="Lib","Liberica")</f>
        <v>Excelsa</v>
      </c>
      <c r="O968" t="str">
        <f t="shared" si="31"/>
        <v>Light</v>
      </c>
      <c r="P968" s="2" t="str">
        <f>_xlfn.XLOOKUP($C968,customers!$A$2:$A$1001,customers!$I$2:$I$1001,,0)</f>
        <v>Yes</v>
      </c>
    </row>
    <row r="969" spans="1:16" x14ac:dyDescent="0.3">
      <c r="A969" s="2" t="s">
        <v>5955</v>
      </c>
      <c r="B969" s="4">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3">
        <f>INDEX(products!$A$1:$G$49,MATCH(orders!$D969,products!$A$1:$A$49,0),MATCH(orders!L$1,products!$A$1:$G$1,0))</f>
        <v>2.6849999999999996</v>
      </c>
      <c r="M969" s="3">
        <f t="shared" si="30"/>
        <v>2.6849999999999996</v>
      </c>
      <c r="N969" t="str" cm="1">
        <f t="array" ref="N969">_xlfn.IFS(I969="Rob","Robusta",I969="Exc","Excelsa",I969="Ara","Arabica",I969="Lib","Liberica")</f>
        <v>Robusta</v>
      </c>
      <c r="O969" t="str">
        <f t="shared" si="31"/>
        <v>Dark</v>
      </c>
      <c r="P969" s="2" t="str">
        <f>_xlfn.XLOOKUP($C969,customers!$A$2:$A$1001,customers!$I$2:$I$1001,,0)</f>
        <v>Yes</v>
      </c>
    </row>
    <row r="970" spans="1:16" x14ac:dyDescent="0.3">
      <c r="A970" s="2" t="s">
        <v>5961</v>
      </c>
      <c r="B970" s="4">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3">
        <f>INDEX(products!$A$1:$G$49,MATCH(orders!$D970,products!$A$1:$A$49,0),MATCH(orders!L$1,products!$A$1:$G$1,0))</f>
        <v>2.9849999999999999</v>
      </c>
      <c r="M970" s="3">
        <f t="shared" si="30"/>
        <v>5.97</v>
      </c>
      <c r="N970" t="str" cm="1">
        <f t="array" ref="N970">_xlfn.IFS(I970="Rob","Robusta",I970="Exc","Excelsa",I970="Ara","Arabica",I970="Lib","Liberica")</f>
        <v>Robusta</v>
      </c>
      <c r="O970" t="str">
        <f t="shared" si="31"/>
        <v>Medium</v>
      </c>
      <c r="P970" s="2" t="str">
        <f>_xlfn.XLOOKUP($C970,customers!$A$2:$A$1001,customers!$I$2:$I$1001,,0)</f>
        <v>No</v>
      </c>
    </row>
    <row r="971" spans="1:16" x14ac:dyDescent="0.3">
      <c r="A971" s="2" t="s">
        <v>5967</v>
      </c>
      <c r="B971" s="4">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3">
        <f>INDEX(products!$A$1:$G$49,MATCH(orders!$D971,products!$A$1:$A$49,0),MATCH(orders!L$1,products!$A$1:$G$1,0))</f>
        <v>12.95</v>
      </c>
      <c r="M971" s="3">
        <f t="shared" si="30"/>
        <v>12.95</v>
      </c>
      <c r="N971" t="str" cm="1">
        <f t="array" ref="N971">_xlfn.IFS(I971="Rob","Robusta",I971="Exc","Excelsa",I971="Ara","Arabica",I971="Lib","Liberica")</f>
        <v>Liberica</v>
      </c>
      <c r="O971" t="str">
        <f t="shared" si="31"/>
        <v>Dark</v>
      </c>
      <c r="P971" s="2" t="str">
        <f>_xlfn.XLOOKUP($C971,customers!$A$2:$A$1001,customers!$I$2:$I$1001,,0)</f>
        <v>Yes</v>
      </c>
    </row>
    <row r="972" spans="1:16" x14ac:dyDescent="0.3">
      <c r="A972" s="2" t="s">
        <v>5973</v>
      </c>
      <c r="B972" s="4">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3">
        <f>INDEX(products!$A$1:$G$49,MATCH(orders!$D972,products!$A$1:$A$49,0),MATCH(orders!L$1,products!$A$1:$G$1,0))</f>
        <v>8.25</v>
      </c>
      <c r="M972" s="3">
        <f t="shared" si="30"/>
        <v>8.25</v>
      </c>
      <c r="N972" t="str" cm="1">
        <f t="array" ref="N972">_xlfn.IFS(I972="Rob","Robusta",I972="Exc","Excelsa",I972="Ara","Arabica",I972="Lib","Liberica")</f>
        <v>Excelsa</v>
      </c>
      <c r="O972" t="str">
        <f t="shared" si="31"/>
        <v>Medium</v>
      </c>
      <c r="P972" s="2" t="str">
        <f>_xlfn.XLOOKUP($C972,customers!$A$2:$A$1001,customers!$I$2:$I$1001,,0)</f>
        <v>No</v>
      </c>
    </row>
    <row r="973" spans="1:16" x14ac:dyDescent="0.3">
      <c r="A973" s="2" t="s">
        <v>5978</v>
      </c>
      <c r="B973" s="4">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3">
        <f>INDEX(products!$A$1:$G$49,MATCH(orders!$D973,products!$A$1:$A$49,0),MATCH(orders!L$1,products!$A$1:$G$1,0))</f>
        <v>29.784999999999997</v>
      </c>
      <c r="M973" s="3">
        <f t="shared" si="30"/>
        <v>148.92499999999998</v>
      </c>
      <c r="N973" t="str" cm="1">
        <f t="array" ref="N973">_xlfn.IFS(I973="Rob","Robusta",I973="Exc","Excelsa",I973="Ara","Arabica",I973="Lib","Liberica")</f>
        <v>Arabica</v>
      </c>
      <c r="O973" t="str">
        <f t="shared" si="31"/>
        <v>Light</v>
      </c>
      <c r="P973" s="2" t="str">
        <f>_xlfn.XLOOKUP($C973,customers!$A$2:$A$1001,customers!$I$2:$I$1001,,0)</f>
        <v>No</v>
      </c>
    </row>
    <row r="974" spans="1:16" x14ac:dyDescent="0.3">
      <c r="A974" s="2" t="s">
        <v>5984</v>
      </c>
      <c r="B974" s="4">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3">
        <f>INDEX(products!$A$1:$G$49,MATCH(orders!$D974,products!$A$1:$A$49,0),MATCH(orders!L$1,products!$A$1:$G$1,0))</f>
        <v>29.784999999999997</v>
      </c>
      <c r="M974" s="3">
        <f t="shared" si="30"/>
        <v>89.35499999999999</v>
      </c>
      <c r="N974" t="str" cm="1">
        <f t="array" ref="N974">_xlfn.IFS(I974="Rob","Robusta",I974="Exc","Excelsa",I974="Ara","Arabica",I974="Lib","Liberica")</f>
        <v>Arabica</v>
      </c>
      <c r="O974" t="str">
        <f t="shared" si="31"/>
        <v>Light</v>
      </c>
      <c r="P974" s="2" t="str">
        <f>_xlfn.XLOOKUP($C974,customers!$A$2:$A$1001,customers!$I$2:$I$1001,,0)</f>
        <v>Yes</v>
      </c>
    </row>
    <row r="975" spans="1:16" x14ac:dyDescent="0.3">
      <c r="A975" s="2" t="s">
        <v>5989</v>
      </c>
      <c r="B975" s="4">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3">
        <f>INDEX(products!$A$1:$G$49,MATCH(orders!$D975,products!$A$1:$A$49,0),MATCH(orders!L$1,products!$A$1:$G$1,0))</f>
        <v>14.55</v>
      </c>
      <c r="M975" s="3">
        <f t="shared" si="30"/>
        <v>87.300000000000011</v>
      </c>
      <c r="N975" t="str" cm="1">
        <f t="array" ref="N975">_xlfn.IFS(I975="Rob","Robusta",I975="Exc","Excelsa",I975="Ara","Arabica",I975="Lib","Liberica")</f>
        <v>Liberica</v>
      </c>
      <c r="O975" t="str">
        <f t="shared" si="31"/>
        <v>Medium</v>
      </c>
      <c r="P975" s="2" t="str">
        <f>_xlfn.XLOOKUP($C975,customers!$A$2:$A$1001,customers!$I$2:$I$1001,,0)</f>
        <v>No</v>
      </c>
    </row>
    <row r="976" spans="1:16" x14ac:dyDescent="0.3">
      <c r="A976" s="2" t="s">
        <v>5995</v>
      </c>
      <c r="B976" s="4">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3">
        <f>INDEX(products!$A$1:$G$49,MATCH(orders!$D976,products!$A$1:$A$49,0),MATCH(orders!L$1,products!$A$1:$G$1,0))</f>
        <v>5.3699999999999992</v>
      </c>
      <c r="M976" s="3">
        <f t="shared" si="30"/>
        <v>5.3699999999999992</v>
      </c>
      <c r="N976" t="str" cm="1">
        <f t="array" ref="N976">_xlfn.IFS(I976="Rob","Robusta",I976="Exc","Excelsa",I976="Ara","Arabica",I976="Lib","Liberica")</f>
        <v>Robusta</v>
      </c>
      <c r="O976" t="str">
        <f t="shared" si="31"/>
        <v>Dark</v>
      </c>
      <c r="P976" s="2" t="str">
        <f>_xlfn.XLOOKUP($C976,customers!$A$2:$A$1001,customers!$I$2:$I$1001,,0)</f>
        <v>Yes</v>
      </c>
    </row>
    <row r="977" spans="1:16" x14ac:dyDescent="0.3">
      <c r="A977" s="2" t="s">
        <v>6001</v>
      </c>
      <c r="B977" s="4">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3">
        <f>INDEX(products!$A$1:$G$49,MATCH(orders!$D977,products!$A$1:$A$49,0),MATCH(orders!L$1,products!$A$1:$G$1,0))</f>
        <v>2.9849999999999999</v>
      </c>
      <c r="M977" s="3">
        <f t="shared" si="30"/>
        <v>8.9550000000000001</v>
      </c>
      <c r="N977" t="str" cm="1">
        <f t="array" ref="N977">_xlfn.IFS(I977="Rob","Robusta",I977="Exc","Excelsa",I977="Ara","Arabica",I977="Lib","Liberica")</f>
        <v>Arabica</v>
      </c>
      <c r="O977" t="str">
        <f t="shared" si="31"/>
        <v>Dark</v>
      </c>
      <c r="P977" s="2" t="str">
        <f>_xlfn.XLOOKUP($C977,customers!$A$2:$A$1001,customers!$I$2:$I$1001,,0)</f>
        <v>Yes</v>
      </c>
    </row>
    <row r="978" spans="1:16" x14ac:dyDescent="0.3">
      <c r="A978" s="2" t="s">
        <v>6007</v>
      </c>
      <c r="B978" s="4">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3">
        <f>INDEX(products!$A$1:$G$49,MATCH(orders!$D978,products!$A$1:$A$49,0),MATCH(orders!L$1,products!$A$1:$G$1,0))</f>
        <v>27.484999999999996</v>
      </c>
      <c r="M978" s="3">
        <f t="shared" si="30"/>
        <v>137.42499999999998</v>
      </c>
      <c r="N978" t="str" cm="1">
        <f t="array" ref="N978">_xlfn.IFS(I978="Rob","Robusta",I978="Exc","Excelsa",I978="Ara","Arabica",I978="Lib","Liberica")</f>
        <v>Robusta</v>
      </c>
      <c r="O978" t="str">
        <f t="shared" si="31"/>
        <v>Light</v>
      </c>
      <c r="P978" s="2" t="str">
        <f>_xlfn.XLOOKUP($C978,customers!$A$2:$A$1001,customers!$I$2:$I$1001,,0)</f>
        <v>Yes</v>
      </c>
    </row>
    <row r="979" spans="1:16" x14ac:dyDescent="0.3">
      <c r="A979" s="2" t="s">
        <v>6013</v>
      </c>
      <c r="B979" s="4">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3">
        <f>INDEX(products!$A$1:$G$49,MATCH(orders!$D979,products!$A$1:$A$49,0),MATCH(orders!L$1,products!$A$1:$G$1,0))</f>
        <v>11.95</v>
      </c>
      <c r="M979" s="3">
        <f t="shared" si="30"/>
        <v>59.75</v>
      </c>
      <c r="N979" t="str" cm="1">
        <f t="array" ref="N979">_xlfn.IFS(I979="Rob","Robusta",I979="Exc","Excelsa",I979="Ara","Arabica",I979="Lib","Liberica")</f>
        <v>Robusta</v>
      </c>
      <c r="O979" t="str">
        <f t="shared" si="31"/>
        <v>Light</v>
      </c>
      <c r="P979" s="2" t="str">
        <f>_xlfn.XLOOKUP($C979,customers!$A$2:$A$1001,customers!$I$2:$I$1001,,0)</f>
        <v>No</v>
      </c>
    </row>
    <row r="980" spans="1:16" x14ac:dyDescent="0.3">
      <c r="A980" s="2" t="s">
        <v>6019</v>
      </c>
      <c r="B980" s="4">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3">
        <f>INDEX(products!$A$1:$G$49,MATCH(orders!$D980,products!$A$1:$A$49,0),MATCH(orders!L$1,products!$A$1:$G$1,0))</f>
        <v>7.77</v>
      </c>
      <c r="M980" s="3">
        <f t="shared" si="30"/>
        <v>23.31</v>
      </c>
      <c r="N980" t="str" cm="1">
        <f t="array" ref="N980">_xlfn.IFS(I980="Rob","Robusta",I980="Exc","Excelsa",I980="Ara","Arabica",I980="Lib","Liberica")</f>
        <v>Arabica</v>
      </c>
      <c r="O980" t="str">
        <f t="shared" si="31"/>
        <v>Light</v>
      </c>
      <c r="P980" s="2" t="str">
        <f>_xlfn.XLOOKUP($C980,customers!$A$2:$A$1001,customers!$I$2:$I$1001,,0)</f>
        <v>No</v>
      </c>
    </row>
    <row r="981" spans="1:16" x14ac:dyDescent="0.3">
      <c r="A981" s="2" t="s">
        <v>6025</v>
      </c>
      <c r="B981" s="4">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3">
        <f>INDEX(products!$A$1:$G$49,MATCH(orders!$D981,products!$A$1:$A$49,0),MATCH(orders!L$1,products!$A$1:$G$1,0))</f>
        <v>5.3699999999999992</v>
      </c>
      <c r="M981" s="3">
        <f t="shared" si="30"/>
        <v>10.739999999999998</v>
      </c>
      <c r="N981" t="str" cm="1">
        <f t="array" ref="N981">_xlfn.IFS(I981="Rob","Robusta",I981="Exc","Excelsa",I981="Ara","Arabica",I981="Lib","Liberica")</f>
        <v>Robusta</v>
      </c>
      <c r="O981" t="str">
        <f t="shared" si="31"/>
        <v>Dark</v>
      </c>
      <c r="P981" s="2" t="str">
        <f>_xlfn.XLOOKUP($C981,customers!$A$2:$A$1001,customers!$I$2:$I$1001,,0)</f>
        <v>No</v>
      </c>
    </row>
    <row r="982" spans="1:16" x14ac:dyDescent="0.3">
      <c r="A982" s="2" t="s">
        <v>6030</v>
      </c>
      <c r="B982" s="4">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3">
        <f>INDEX(products!$A$1:$G$49,MATCH(orders!$D982,products!$A$1:$A$49,0),MATCH(orders!L$1,products!$A$1:$G$1,0))</f>
        <v>27.945</v>
      </c>
      <c r="M982" s="3">
        <f t="shared" si="30"/>
        <v>167.67000000000002</v>
      </c>
      <c r="N982" t="str" cm="1">
        <f t="array" ref="N982">_xlfn.IFS(I982="Rob","Robusta",I982="Exc","Excelsa",I982="Ara","Arabica",I982="Lib","Liberica")</f>
        <v>Excelsa</v>
      </c>
      <c r="O982" t="str">
        <f t="shared" si="31"/>
        <v>Dark</v>
      </c>
      <c r="P982" s="2" t="str">
        <f>_xlfn.XLOOKUP($C982,customers!$A$2:$A$1001,customers!$I$2:$I$1001,,0)</f>
        <v>Yes</v>
      </c>
    </row>
    <row r="983" spans="1:16" x14ac:dyDescent="0.3">
      <c r="A983" s="2" t="s">
        <v>6035</v>
      </c>
      <c r="B983" s="4">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3">
        <f>INDEX(products!$A$1:$G$49,MATCH(orders!$D983,products!$A$1:$A$49,0),MATCH(orders!L$1,products!$A$1:$G$1,0))</f>
        <v>3.645</v>
      </c>
      <c r="M983" s="3">
        <f t="shared" si="30"/>
        <v>21.87</v>
      </c>
      <c r="N983" t="str" cm="1">
        <f t="array" ref="N983">_xlfn.IFS(I983="Rob","Robusta",I983="Exc","Excelsa",I983="Ara","Arabica",I983="Lib","Liberica")</f>
        <v>Excelsa</v>
      </c>
      <c r="O983" t="str">
        <f t="shared" si="31"/>
        <v>Dark</v>
      </c>
      <c r="P983" s="2" t="str">
        <f>_xlfn.XLOOKUP($C983,customers!$A$2:$A$1001,customers!$I$2:$I$1001,,0)</f>
        <v>Yes</v>
      </c>
    </row>
    <row r="984" spans="1:16" x14ac:dyDescent="0.3">
      <c r="A984" s="2" t="s">
        <v>6041</v>
      </c>
      <c r="B984" s="4">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3">
        <f>INDEX(products!$A$1:$G$49,MATCH(orders!$D984,products!$A$1:$A$49,0),MATCH(orders!L$1,products!$A$1:$G$1,0))</f>
        <v>11.95</v>
      </c>
      <c r="M984" s="3">
        <f t="shared" si="30"/>
        <v>23.9</v>
      </c>
      <c r="N984" t="str" cm="1">
        <f t="array" ref="N984">_xlfn.IFS(I984="Rob","Robusta",I984="Exc","Excelsa",I984="Ara","Arabica",I984="Lib","Liberica")</f>
        <v>Robusta</v>
      </c>
      <c r="O984" t="str">
        <f t="shared" si="31"/>
        <v>Light</v>
      </c>
      <c r="P984" s="2" t="str">
        <f>_xlfn.XLOOKUP($C984,customers!$A$2:$A$1001,customers!$I$2:$I$1001,,0)</f>
        <v>Yes</v>
      </c>
    </row>
    <row r="985" spans="1:16" x14ac:dyDescent="0.3">
      <c r="A985" s="2" t="s">
        <v>6047</v>
      </c>
      <c r="B985" s="4">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3">
        <f>INDEX(products!$A$1:$G$49,MATCH(orders!$D985,products!$A$1:$A$49,0),MATCH(orders!L$1,products!$A$1:$G$1,0))</f>
        <v>3.375</v>
      </c>
      <c r="M985" s="3">
        <f t="shared" si="30"/>
        <v>6.75</v>
      </c>
      <c r="N985" t="str" cm="1">
        <f t="array" ref="N985">_xlfn.IFS(I985="Rob","Robusta",I985="Exc","Excelsa",I985="Ara","Arabica",I985="Lib","Liberica")</f>
        <v>Arabica</v>
      </c>
      <c r="O985" t="str">
        <f t="shared" si="31"/>
        <v>Medium</v>
      </c>
      <c r="P985" s="2" t="str">
        <f>_xlfn.XLOOKUP($C985,customers!$A$2:$A$1001,customers!$I$2:$I$1001,,0)</f>
        <v>Yes</v>
      </c>
    </row>
    <row r="986" spans="1:16" x14ac:dyDescent="0.3">
      <c r="A986" s="2" t="s">
        <v>6053</v>
      </c>
      <c r="B986" s="4">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3">
        <f>INDEX(products!$A$1:$G$49,MATCH(orders!$D986,products!$A$1:$A$49,0),MATCH(orders!L$1,products!$A$1:$G$1,0))</f>
        <v>31.624999999999996</v>
      </c>
      <c r="M986" s="3">
        <f t="shared" si="30"/>
        <v>31.624999999999996</v>
      </c>
      <c r="N986" t="str" cm="1">
        <f t="array" ref="N986">_xlfn.IFS(I986="Rob","Robusta",I986="Exc","Excelsa",I986="Ara","Arabica",I986="Lib","Liberica")</f>
        <v>Excelsa</v>
      </c>
      <c r="O986" t="str">
        <f t="shared" si="31"/>
        <v>Medium</v>
      </c>
      <c r="P986" s="2" t="str">
        <f>_xlfn.XLOOKUP($C986,customers!$A$2:$A$1001,customers!$I$2:$I$1001,,0)</f>
        <v>Yes</v>
      </c>
    </row>
    <row r="987" spans="1:16" x14ac:dyDescent="0.3">
      <c r="A987" s="2" t="s">
        <v>6058</v>
      </c>
      <c r="B987" s="4">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3">
        <f>INDEX(products!$A$1:$G$49,MATCH(orders!$D987,products!$A$1:$A$49,0),MATCH(orders!L$1,products!$A$1:$G$1,0))</f>
        <v>11.95</v>
      </c>
      <c r="M987" s="3">
        <f t="shared" si="30"/>
        <v>47.8</v>
      </c>
      <c r="N987" t="str" cm="1">
        <f t="array" ref="N987">_xlfn.IFS(I987="Rob","Robusta",I987="Exc","Excelsa",I987="Ara","Arabica",I987="Lib","Liberica")</f>
        <v>Robusta</v>
      </c>
      <c r="O987" t="str">
        <f t="shared" si="31"/>
        <v>Light</v>
      </c>
      <c r="P987" s="2" t="str">
        <f>_xlfn.XLOOKUP($C987,customers!$A$2:$A$1001,customers!$I$2:$I$1001,,0)</f>
        <v>No</v>
      </c>
    </row>
    <row r="988" spans="1:16" x14ac:dyDescent="0.3">
      <c r="A988" s="2" t="s">
        <v>6064</v>
      </c>
      <c r="B988" s="4">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3">
        <f>INDEX(products!$A$1:$G$49,MATCH(orders!$D988,products!$A$1:$A$49,0),MATCH(orders!L$1,products!$A$1:$G$1,0))</f>
        <v>33.464999999999996</v>
      </c>
      <c r="M988" s="3">
        <f t="shared" si="30"/>
        <v>33.464999999999996</v>
      </c>
      <c r="N988" t="str" cm="1">
        <f t="array" ref="N988">_xlfn.IFS(I988="Rob","Robusta",I988="Exc","Excelsa",I988="Ara","Arabica",I988="Lib","Liberica")</f>
        <v>Liberica</v>
      </c>
      <c r="O988" t="str">
        <f t="shared" si="31"/>
        <v>Medium</v>
      </c>
      <c r="P988" s="2" t="str">
        <f>_xlfn.XLOOKUP($C988,customers!$A$2:$A$1001,customers!$I$2:$I$1001,,0)</f>
        <v>No</v>
      </c>
    </row>
    <row r="989" spans="1:16" x14ac:dyDescent="0.3">
      <c r="A989" s="2" t="s">
        <v>6070</v>
      </c>
      <c r="B989" s="4">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3">
        <f>INDEX(products!$A$1:$G$49,MATCH(orders!$D989,products!$A$1:$A$49,0),MATCH(orders!L$1,products!$A$1:$G$1,0))</f>
        <v>5.97</v>
      </c>
      <c r="M989" s="3">
        <f t="shared" si="30"/>
        <v>29.849999999999998</v>
      </c>
      <c r="N989" t="str" cm="1">
        <f t="array" ref="N989">_xlfn.IFS(I989="Rob","Robusta",I989="Exc","Excelsa",I989="Ara","Arabica",I989="Lib","Liberica")</f>
        <v>Arabica</v>
      </c>
      <c r="O989" t="str">
        <f t="shared" si="31"/>
        <v>Dark</v>
      </c>
      <c r="P989" s="2" t="str">
        <f>_xlfn.XLOOKUP($C989,customers!$A$2:$A$1001,customers!$I$2:$I$1001,,0)</f>
        <v>Yes</v>
      </c>
    </row>
    <row r="990" spans="1:16" x14ac:dyDescent="0.3">
      <c r="A990" s="2" t="s">
        <v>6076</v>
      </c>
      <c r="B990" s="4">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3">
        <f>INDEX(products!$A$1:$G$49,MATCH(orders!$D990,products!$A$1:$A$49,0),MATCH(orders!L$1,products!$A$1:$G$1,0))</f>
        <v>9.9499999999999993</v>
      </c>
      <c r="M990" s="3">
        <f t="shared" si="30"/>
        <v>29.849999999999998</v>
      </c>
      <c r="N990" t="str" cm="1">
        <f t="array" ref="N990">_xlfn.IFS(I990="Rob","Robusta",I990="Exc","Excelsa",I990="Ara","Arabica",I990="Lib","Liberica")</f>
        <v>Robusta</v>
      </c>
      <c r="O990" t="str">
        <f t="shared" si="31"/>
        <v>Medium</v>
      </c>
      <c r="P990" s="2" t="str">
        <f>_xlfn.XLOOKUP($C990,customers!$A$2:$A$1001,customers!$I$2:$I$1001,,0)</f>
        <v>Yes</v>
      </c>
    </row>
    <row r="991" spans="1:16" x14ac:dyDescent="0.3">
      <c r="A991" s="2" t="s">
        <v>6081</v>
      </c>
      <c r="B991" s="4">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3">
        <f>INDEX(products!$A$1:$G$49,MATCH(orders!$D991,products!$A$1:$A$49,0),MATCH(orders!L$1,products!$A$1:$G$1,0))</f>
        <v>25.874999999999996</v>
      </c>
      <c r="M991" s="3">
        <f t="shared" si="30"/>
        <v>155.24999999999997</v>
      </c>
      <c r="N991" t="str" cm="1">
        <f t="array" ref="N991">_xlfn.IFS(I991="Rob","Robusta",I991="Exc","Excelsa",I991="Ara","Arabica",I991="Lib","Liberica")</f>
        <v>Arabica</v>
      </c>
      <c r="O991" t="str">
        <f t="shared" si="31"/>
        <v>Medium</v>
      </c>
      <c r="P991" s="2" t="str">
        <f>_xlfn.XLOOKUP($C991,customers!$A$2:$A$1001,customers!$I$2:$I$1001,,0)</f>
        <v>Yes</v>
      </c>
    </row>
    <row r="992" spans="1:16" x14ac:dyDescent="0.3">
      <c r="A992" s="2" t="s">
        <v>6086</v>
      </c>
      <c r="B992" s="4">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3">
        <f>INDEX(products!$A$1:$G$49,MATCH(orders!$D992,products!$A$1:$A$49,0),MATCH(orders!L$1,products!$A$1:$G$1,0))</f>
        <v>3.645</v>
      </c>
      <c r="M992" s="3">
        <f t="shared" si="30"/>
        <v>18.225000000000001</v>
      </c>
      <c r="N992" t="str" cm="1">
        <f t="array" ref="N992">_xlfn.IFS(I992="Rob","Robusta",I992="Exc","Excelsa",I992="Ara","Arabica",I992="Lib","Liberica")</f>
        <v>Excelsa</v>
      </c>
      <c r="O992" t="str">
        <f t="shared" si="31"/>
        <v>Dark</v>
      </c>
      <c r="P992" s="2" t="str">
        <f>_xlfn.XLOOKUP($C992,customers!$A$2:$A$1001,customers!$I$2:$I$1001,,0)</f>
        <v>No</v>
      </c>
    </row>
    <row r="993" spans="1:16" x14ac:dyDescent="0.3">
      <c r="A993" s="2" t="s">
        <v>6086</v>
      </c>
      <c r="B993" s="4">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3">
        <f>INDEX(products!$A$1:$G$49,MATCH(orders!$D993,products!$A$1:$A$49,0),MATCH(orders!L$1,products!$A$1:$G$1,0))</f>
        <v>7.77</v>
      </c>
      <c r="M993" s="3">
        <f t="shared" si="30"/>
        <v>15.54</v>
      </c>
      <c r="N993" t="str" cm="1">
        <f t="array" ref="N993">_xlfn.IFS(I993="Rob","Robusta",I993="Exc","Excelsa",I993="Ara","Arabica",I993="Lib","Liberica")</f>
        <v>Liberica</v>
      </c>
      <c r="O993" t="str">
        <f t="shared" si="31"/>
        <v>Dark</v>
      </c>
      <c r="P993" s="2" t="str">
        <f>_xlfn.XLOOKUP($C993,customers!$A$2:$A$1001,customers!$I$2:$I$1001,,0)</f>
        <v>No</v>
      </c>
    </row>
    <row r="994" spans="1:16" x14ac:dyDescent="0.3">
      <c r="A994" s="2" t="s">
        <v>6096</v>
      </c>
      <c r="B994" s="4">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3">
        <f>INDEX(products!$A$1:$G$49,MATCH(orders!$D994,products!$A$1:$A$49,0),MATCH(orders!L$1,products!$A$1:$G$1,0))</f>
        <v>36.454999999999998</v>
      </c>
      <c r="M994" s="3">
        <f t="shared" si="30"/>
        <v>109.36499999999999</v>
      </c>
      <c r="N994" t="str" cm="1">
        <f t="array" ref="N994">_xlfn.IFS(I994="Rob","Robusta",I994="Exc","Excelsa",I994="Ara","Arabica",I994="Lib","Liberica")</f>
        <v>Liberica</v>
      </c>
      <c r="O994" t="str">
        <f t="shared" si="31"/>
        <v>Light</v>
      </c>
      <c r="P994" s="2" t="str">
        <f>_xlfn.XLOOKUP($C994,customers!$A$2:$A$1001,customers!$I$2:$I$1001,,0)</f>
        <v>No</v>
      </c>
    </row>
    <row r="995" spans="1:16" x14ac:dyDescent="0.3">
      <c r="A995" s="2" t="s">
        <v>6101</v>
      </c>
      <c r="B995" s="4">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3">
        <f>INDEX(products!$A$1:$G$49,MATCH(orders!$D995,products!$A$1:$A$49,0),MATCH(orders!L$1,products!$A$1:$G$1,0))</f>
        <v>12.95</v>
      </c>
      <c r="M995" s="3">
        <f t="shared" si="30"/>
        <v>77.699999999999989</v>
      </c>
      <c r="N995" t="str" cm="1">
        <f t="array" ref="N995">_xlfn.IFS(I995="Rob","Robusta",I995="Exc","Excelsa",I995="Ara","Arabica",I995="Lib","Liberica")</f>
        <v>Arabica</v>
      </c>
      <c r="O995" t="str">
        <f t="shared" si="31"/>
        <v>Light</v>
      </c>
      <c r="P995" s="2" t="str">
        <f>_xlfn.XLOOKUP($C995,customers!$A$2:$A$1001,customers!$I$2:$I$1001,,0)</f>
        <v>No</v>
      </c>
    </row>
    <row r="996" spans="1:16" x14ac:dyDescent="0.3">
      <c r="A996" s="2" t="s">
        <v>6106</v>
      </c>
      <c r="B996" s="4">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3">
        <f>INDEX(products!$A$1:$G$49,MATCH(orders!$D996,products!$A$1:$A$49,0),MATCH(orders!L$1,products!$A$1:$G$1,0))</f>
        <v>2.9849999999999999</v>
      </c>
      <c r="M996" s="3">
        <f t="shared" si="30"/>
        <v>8.9550000000000001</v>
      </c>
      <c r="N996" t="str" cm="1">
        <f t="array" ref="N996">_xlfn.IFS(I996="Rob","Robusta",I996="Exc","Excelsa",I996="Ara","Arabica",I996="Lib","Liberica")</f>
        <v>Arabica</v>
      </c>
      <c r="O996" t="str">
        <f t="shared" si="31"/>
        <v>Dark</v>
      </c>
      <c r="P996" s="2" t="str">
        <f>_xlfn.XLOOKUP($C996,customers!$A$2:$A$1001,customers!$I$2:$I$1001,,0)</f>
        <v>No</v>
      </c>
    </row>
    <row r="997" spans="1:16" x14ac:dyDescent="0.3">
      <c r="A997" s="2" t="s">
        <v>6111</v>
      </c>
      <c r="B997" s="4">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3">
        <f>INDEX(products!$A$1:$G$49,MATCH(orders!$D997,products!$A$1:$A$49,0),MATCH(orders!L$1,products!$A$1:$G$1,0))</f>
        <v>27.484999999999996</v>
      </c>
      <c r="M997" s="3">
        <f t="shared" si="30"/>
        <v>27.484999999999996</v>
      </c>
      <c r="N997" t="str" cm="1">
        <f t="array" ref="N997">_xlfn.IFS(I997="Rob","Robusta",I997="Exc","Excelsa",I997="Ara","Arabica",I997="Lib","Liberica")</f>
        <v>Robusta</v>
      </c>
      <c r="O997" t="str">
        <f t="shared" si="31"/>
        <v>Light</v>
      </c>
      <c r="P997" s="2" t="str">
        <f>_xlfn.XLOOKUP($C997,customers!$A$2:$A$1001,customers!$I$2:$I$1001,,0)</f>
        <v>No</v>
      </c>
    </row>
    <row r="998" spans="1:16" x14ac:dyDescent="0.3">
      <c r="A998" s="2" t="s">
        <v>6117</v>
      </c>
      <c r="B998" s="4">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3">
        <f>INDEX(products!$A$1:$G$49,MATCH(orders!$D998,products!$A$1:$A$49,0),MATCH(orders!L$1,products!$A$1:$G$1,0))</f>
        <v>5.97</v>
      </c>
      <c r="M998" s="3">
        <f t="shared" si="30"/>
        <v>29.849999999999998</v>
      </c>
      <c r="N998" t="str" cm="1">
        <f t="array" ref="N998">_xlfn.IFS(I998="Rob","Robusta",I998="Exc","Excelsa",I998="Ara","Arabica",I998="Lib","Liberica")</f>
        <v>Robusta</v>
      </c>
      <c r="O998" t="str">
        <f t="shared" si="31"/>
        <v>Medium</v>
      </c>
      <c r="P998" s="2" t="str">
        <f>_xlfn.XLOOKUP($C998,customers!$A$2:$A$1001,customers!$I$2:$I$1001,,0)</f>
        <v>No</v>
      </c>
    </row>
    <row r="999" spans="1:16" x14ac:dyDescent="0.3">
      <c r="A999" s="2" t="s">
        <v>6122</v>
      </c>
      <c r="B999" s="4">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3">
        <f>INDEX(products!$A$1:$G$49,MATCH(orders!$D999,products!$A$1:$A$49,0),MATCH(orders!L$1,products!$A$1:$G$1,0))</f>
        <v>6.75</v>
      </c>
      <c r="M999" s="3">
        <f t="shared" si="30"/>
        <v>27</v>
      </c>
      <c r="N999" t="str" cm="1">
        <f t="array" ref="N999">_xlfn.IFS(I999="Rob","Robusta",I999="Exc","Excelsa",I999="Ara","Arabica",I999="Lib","Liberica")</f>
        <v>Arabica</v>
      </c>
      <c r="O999" t="str">
        <f t="shared" si="31"/>
        <v>Medium</v>
      </c>
      <c r="P999" s="2" t="str">
        <f>_xlfn.XLOOKUP($C999,customers!$A$2:$A$1001,customers!$I$2:$I$1001,,0)</f>
        <v>No</v>
      </c>
    </row>
    <row r="1000" spans="1:16" x14ac:dyDescent="0.3">
      <c r="A1000" s="2" t="s">
        <v>6127</v>
      </c>
      <c r="B1000" s="4">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3">
        <f>INDEX(products!$A$1:$G$49,MATCH(orders!$D1000,products!$A$1:$A$49,0),MATCH(orders!L$1,products!$A$1:$G$1,0))</f>
        <v>9.9499999999999993</v>
      </c>
      <c r="M1000" s="3">
        <f t="shared" si="30"/>
        <v>9.9499999999999993</v>
      </c>
      <c r="N1000" t="str" cm="1">
        <f t="array" ref="N1000">_xlfn.IFS(I1000="Rob","Robusta",I1000="Exc","Excelsa",I1000="Ara","Arabica",I1000="Lib","Liberica")</f>
        <v>Arabica</v>
      </c>
      <c r="O1000" t="str">
        <f t="shared" si="31"/>
        <v>Dark</v>
      </c>
      <c r="P1000" s="2" t="str">
        <f>_xlfn.XLOOKUP($C1000,customers!$A$2:$A$1001,customers!$I$2:$I$1001,,0)</f>
        <v>No</v>
      </c>
    </row>
    <row r="1001" spans="1:16" x14ac:dyDescent="0.3">
      <c r="A1001" s="2" t="s">
        <v>6133</v>
      </c>
      <c r="B1001" s="4">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3">
        <f>INDEX(products!$A$1:$G$49,MATCH(orders!$D1001,products!$A$1:$A$49,0),MATCH(orders!L$1,products!$A$1:$G$1,0))</f>
        <v>4.125</v>
      </c>
      <c r="M1001" s="3">
        <f t="shared" si="30"/>
        <v>12.375</v>
      </c>
      <c r="N1001" t="str" cm="1">
        <f t="array" ref="N1001">_xlfn.IFS(I1001="Rob","Robusta",I1001="Exc","Excelsa",I1001="Ara","Arabica",I1001="Lib","Liberica")</f>
        <v>Excelsa</v>
      </c>
      <c r="O1001" t="str">
        <f t="shared" si="31"/>
        <v>Medium</v>
      </c>
      <c r="P1001" s="2" t="str">
        <f>_xlfn.XLOOKUP($C1001,customers!$A$2:$A$1001,customers!$I$2:$I$1001,,0)</f>
        <v>Yes</v>
      </c>
    </row>
    <row r="1002" spans="1:16" x14ac:dyDescent="0.3">
      <c r="G1002" s="2"/>
      <c r="H1002" s="2"/>
    </row>
    <row r="1003" spans="1:16" x14ac:dyDescent="0.3">
      <c r="G1003" s="2"/>
      <c r="H1003" s="2"/>
    </row>
    <row r="1004" spans="1:16" x14ac:dyDescent="0.3">
      <c r="G1004" s="2"/>
      <c r="H1004" s="2"/>
    </row>
    <row r="1005" spans="1:16" x14ac:dyDescent="0.3">
      <c r="G1005" s="2"/>
      <c r="H1005" s="2"/>
    </row>
    <row r="1006" spans="1:16" x14ac:dyDescent="0.3">
      <c r="G1006" s="2"/>
      <c r="H1006" s="2"/>
    </row>
    <row r="1007" spans="1:16" x14ac:dyDescent="0.3">
      <c r="G1007" s="2"/>
      <c r="H1007" s="2"/>
    </row>
    <row r="1008" spans="1:16" x14ac:dyDescent="0.3">
      <c r="G1008" s="2"/>
      <c r="H1008" s="2"/>
    </row>
    <row r="1009" spans="7:8" x14ac:dyDescent="0.3">
      <c r="G1009" s="2"/>
      <c r="H1009" s="2"/>
    </row>
    <row r="1010" spans="7:8" x14ac:dyDescent="0.3">
      <c r="G1010" s="2"/>
      <c r="H1010" s="2"/>
    </row>
    <row r="1011" spans="7:8" x14ac:dyDescent="0.3">
      <c r="G1011" s="2"/>
      <c r="H1011" s="2"/>
    </row>
    <row r="1012" spans="7:8" x14ac:dyDescent="0.3">
      <c r="G1012" s="2"/>
      <c r="H1012" s="2"/>
    </row>
    <row r="1013" spans="7:8" x14ac:dyDescent="0.3">
      <c r="G1013" s="2"/>
      <c r="H1013" s="2"/>
    </row>
    <row r="1014" spans="7:8" x14ac:dyDescent="0.3">
      <c r="G1014" s="2"/>
      <c r="H1014" s="2"/>
    </row>
    <row r="1015" spans="7:8" x14ac:dyDescent="0.3">
      <c r="G1015" s="2"/>
      <c r="H1015" s="2"/>
    </row>
    <row r="1016" spans="7:8" x14ac:dyDescent="0.3">
      <c r="G1016" s="2"/>
      <c r="H1016" s="2"/>
    </row>
    <row r="1017" spans="7:8" x14ac:dyDescent="0.3">
      <c r="G1017" s="2"/>
      <c r="H1017" s="2"/>
    </row>
    <row r="1018" spans="7:8" x14ac:dyDescent="0.3">
      <c r="G1018" s="2"/>
      <c r="H1018" s="2"/>
    </row>
    <row r="1019" spans="7:8" x14ac:dyDescent="0.3">
      <c r="G1019" s="2"/>
      <c r="H1019" s="2"/>
    </row>
    <row r="1020" spans="7:8" x14ac:dyDescent="0.3">
      <c r="G1020" s="2"/>
      <c r="H1020" s="2"/>
    </row>
    <row r="1021" spans="7:8" x14ac:dyDescent="0.3">
      <c r="G1021" s="2"/>
      <c r="H1021" s="2"/>
    </row>
    <row r="1022" spans="7:8" x14ac:dyDescent="0.3">
      <c r="G1022" s="2"/>
      <c r="H1022" s="2"/>
    </row>
    <row r="1023" spans="7:8" x14ac:dyDescent="0.3">
      <c r="G1023" s="2"/>
      <c r="H1023" s="2"/>
    </row>
    <row r="1024" spans="7:8" x14ac:dyDescent="0.3">
      <c r="G1024" s="2"/>
      <c r="H1024" s="2"/>
    </row>
    <row r="1025" spans="7:8" x14ac:dyDescent="0.3">
      <c r="G1025" s="2"/>
      <c r="H1025" s="2"/>
    </row>
    <row r="1026" spans="7:8" x14ac:dyDescent="0.3">
      <c r="G1026" s="2"/>
      <c r="H1026" s="2"/>
    </row>
    <row r="1027" spans="7:8" x14ac:dyDescent="0.3">
      <c r="G1027" s="2"/>
      <c r="H1027" s="2"/>
    </row>
    <row r="1028" spans="7:8" x14ac:dyDescent="0.3">
      <c r="G1028" s="2"/>
      <c r="H1028" s="2"/>
    </row>
    <row r="1029" spans="7:8" x14ac:dyDescent="0.3">
      <c r="G1029" s="2"/>
      <c r="H1029" s="2"/>
    </row>
    <row r="1030" spans="7:8" x14ac:dyDescent="0.3">
      <c r="G1030" s="2"/>
      <c r="H1030" s="2"/>
    </row>
    <row r="1031" spans="7:8" x14ac:dyDescent="0.3">
      <c r="G1031" s="2"/>
      <c r="H1031" s="2"/>
    </row>
    <row r="1032" spans="7:8" x14ac:dyDescent="0.3">
      <c r="G1032" s="2"/>
      <c r="H1032" s="2"/>
    </row>
    <row r="1033" spans="7:8" x14ac:dyDescent="0.3">
      <c r="G1033" s="2"/>
      <c r="H1033" s="2"/>
    </row>
    <row r="1034" spans="7:8" x14ac:dyDescent="0.3">
      <c r="G1034" s="2"/>
      <c r="H1034" s="2"/>
    </row>
    <row r="1035" spans="7:8" x14ac:dyDescent="0.3">
      <c r="G1035" s="2"/>
      <c r="H1035" s="2"/>
    </row>
    <row r="1036" spans="7:8" x14ac:dyDescent="0.3">
      <c r="G1036" s="2"/>
      <c r="H1036" s="2"/>
    </row>
    <row r="1037" spans="7:8" x14ac:dyDescent="0.3">
      <c r="G1037" s="2"/>
      <c r="H1037" s="2"/>
    </row>
    <row r="1038" spans="7:8" x14ac:dyDescent="0.3">
      <c r="G1038" s="2"/>
      <c r="H1038" s="2"/>
    </row>
    <row r="1039" spans="7:8" x14ac:dyDescent="0.3">
      <c r="G1039" s="2"/>
      <c r="H1039" s="2"/>
    </row>
    <row r="1040" spans="7:8" x14ac:dyDescent="0.3">
      <c r="G1040" s="2"/>
      <c r="H1040" s="2"/>
    </row>
    <row r="1041" spans="7:8" x14ac:dyDescent="0.3">
      <c r="G1041" s="2"/>
      <c r="H1041" s="2"/>
    </row>
    <row r="1042" spans="7:8" x14ac:dyDescent="0.3">
      <c r="G1042" s="2"/>
      <c r="H1042" s="2"/>
    </row>
    <row r="1043" spans="7:8" x14ac:dyDescent="0.3">
      <c r="G1043" s="2"/>
      <c r="H1043" s="2"/>
    </row>
    <row r="1044" spans="7:8" x14ac:dyDescent="0.3">
      <c r="G1044" s="2"/>
      <c r="H1044" s="2"/>
    </row>
    <row r="1045" spans="7:8" x14ac:dyDescent="0.3">
      <c r="G1045" s="2"/>
      <c r="H1045" s="2"/>
    </row>
    <row r="1046" spans="7:8" x14ac:dyDescent="0.3">
      <c r="G1046" s="2"/>
      <c r="H1046" s="2"/>
    </row>
    <row r="1047" spans="7:8" x14ac:dyDescent="0.3">
      <c r="G1047" s="2"/>
      <c r="H1047" s="2"/>
    </row>
    <row r="1048" spans="7:8" x14ac:dyDescent="0.3">
      <c r="G1048" s="2"/>
      <c r="H1048" s="2"/>
    </row>
    <row r="1049" spans="7:8" x14ac:dyDescent="0.3">
      <c r="G1049" s="2"/>
      <c r="H1049" s="2"/>
    </row>
    <row r="1050" spans="7:8" x14ac:dyDescent="0.3">
      <c r="G1050" s="2"/>
      <c r="H1050" s="2"/>
    </row>
    <row r="1051" spans="7:8" x14ac:dyDescent="0.3">
      <c r="G1051" s="2"/>
      <c r="H1051" s="2"/>
    </row>
    <row r="1052" spans="7:8" x14ac:dyDescent="0.3">
      <c r="G1052" s="2"/>
      <c r="H1052" s="2"/>
    </row>
    <row r="1053" spans="7:8" x14ac:dyDescent="0.3">
      <c r="G1053" s="2"/>
      <c r="H1053" s="2"/>
    </row>
    <row r="1054" spans="7:8" x14ac:dyDescent="0.3">
      <c r="G1054" s="2"/>
      <c r="H1054" s="2"/>
    </row>
    <row r="1055" spans="7:8" x14ac:dyDescent="0.3">
      <c r="G1055" s="2"/>
      <c r="H1055" s="2"/>
    </row>
    <row r="1056" spans="7:8" x14ac:dyDescent="0.3">
      <c r="G1056" s="2"/>
      <c r="H1056" s="2"/>
    </row>
    <row r="1057" spans="7:8" x14ac:dyDescent="0.3">
      <c r="G1057" s="2"/>
      <c r="H1057" s="2"/>
    </row>
    <row r="1058" spans="7:8" x14ac:dyDescent="0.3">
      <c r="G1058" s="2"/>
      <c r="H1058" s="2"/>
    </row>
    <row r="1059" spans="7:8" x14ac:dyDescent="0.3">
      <c r="G1059" s="2"/>
      <c r="H1059" s="2"/>
    </row>
    <row r="1060" spans="7:8" x14ac:dyDescent="0.3">
      <c r="G1060" s="2"/>
      <c r="H1060" s="2"/>
    </row>
    <row r="1061" spans="7:8" x14ac:dyDescent="0.3">
      <c r="G1061" s="2"/>
      <c r="H1061" s="2"/>
    </row>
    <row r="1062" spans="7:8" x14ac:dyDescent="0.3">
      <c r="G1062" s="2"/>
      <c r="H1062" s="2"/>
    </row>
    <row r="1063" spans="7:8" x14ac:dyDescent="0.3">
      <c r="G1063" s="2"/>
      <c r="H1063" s="2"/>
    </row>
    <row r="1064" spans="7:8" x14ac:dyDescent="0.3">
      <c r="G1064" s="2"/>
      <c r="H1064" s="2"/>
    </row>
    <row r="1065" spans="7:8" x14ac:dyDescent="0.3">
      <c r="G1065" s="2"/>
      <c r="H1065" s="2"/>
    </row>
    <row r="1066" spans="7:8" x14ac:dyDescent="0.3">
      <c r="G1066" s="2"/>
      <c r="H1066" s="2"/>
    </row>
    <row r="1067" spans="7:8" x14ac:dyDescent="0.3">
      <c r="G1067" s="2"/>
      <c r="H1067" s="2"/>
    </row>
    <row r="1068" spans="7:8" x14ac:dyDescent="0.3">
      <c r="G1068" s="2"/>
      <c r="H1068" s="2"/>
    </row>
    <row r="1069" spans="7:8" x14ac:dyDescent="0.3">
      <c r="G1069" s="2"/>
      <c r="H1069" s="2"/>
    </row>
    <row r="1070" spans="7:8" x14ac:dyDescent="0.3">
      <c r="G1070" s="2"/>
      <c r="H1070" s="2"/>
    </row>
    <row r="1071" spans="7:8" x14ac:dyDescent="0.3">
      <c r="G1071" s="2"/>
      <c r="H1071" s="2"/>
    </row>
    <row r="1072" spans="7:8" x14ac:dyDescent="0.3">
      <c r="G1072" s="2"/>
      <c r="H1072" s="2"/>
    </row>
    <row r="1073" spans="7:8" x14ac:dyDescent="0.3">
      <c r="G1073" s="2"/>
      <c r="H1073" s="2"/>
    </row>
    <row r="1074" spans="7:8" x14ac:dyDescent="0.3">
      <c r="G1074" s="2"/>
      <c r="H1074" s="2"/>
    </row>
    <row r="1075" spans="7:8" x14ac:dyDescent="0.3">
      <c r="G1075" s="2"/>
      <c r="H1075" s="2"/>
    </row>
    <row r="1076" spans="7:8" x14ac:dyDescent="0.3">
      <c r="G1076" s="2"/>
      <c r="H1076" s="2"/>
    </row>
    <row r="1077" spans="7:8" x14ac:dyDescent="0.3">
      <c r="G1077" s="2"/>
      <c r="H1077" s="2"/>
    </row>
    <row r="1078" spans="7:8" x14ac:dyDescent="0.3">
      <c r="G1078" s="2"/>
      <c r="H1078" s="2"/>
    </row>
    <row r="1079" spans="7:8" x14ac:dyDescent="0.3">
      <c r="G1079" s="2"/>
      <c r="H1079" s="2"/>
    </row>
    <row r="1080" spans="7:8" x14ac:dyDescent="0.3">
      <c r="G1080" s="2"/>
      <c r="H1080" s="2"/>
    </row>
    <row r="1081" spans="7:8" x14ac:dyDescent="0.3">
      <c r="G1081" s="2"/>
      <c r="H1081" s="2"/>
    </row>
    <row r="1082" spans="7:8" x14ac:dyDescent="0.3">
      <c r="G1082" s="2"/>
      <c r="H1082" s="2"/>
    </row>
    <row r="1083" spans="7:8" x14ac:dyDescent="0.3">
      <c r="G1083" s="2"/>
      <c r="H1083" s="2"/>
    </row>
    <row r="1084" spans="7:8" x14ac:dyDescent="0.3">
      <c r="G1084" s="2"/>
      <c r="H1084" s="2"/>
    </row>
    <row r="1085" spans="7:8" x14ac:dyDescent="0.3">
      <c r="G1085" s="2"/>
      <c r="H1085" s="2"/>
    </row>
    <row r="1086" spans="7:8" x14ac:dyDescent="0.3">
      <c r="G1086" s="2"/>
      <c r="H1086" s="2"/>
    </row>
    <row r="1087" spans="7:8" x14ac:dyDescent="0.3">
      <c r="G1087" s="2"/>
      <c r="H1087" s="2"/>
    </row>
    <row r="1088" spans="7:8" x14ac:dyDescent="0.3">
      <c r="G1088" s="2"/>
      <c r="H1088" s="2"/>
    </row>
    <row r="1089" spans="7:8" x14ac:dyDescent="0.3">
      <c r="G1089" s="2"/>
      <c r="H1089" s="2"/>
    </row>
    <row r="1090" spans="7:8" x14ac:dyDescent="0.3">
      <c r="G1090" s="2"/>
      <c r="H1090" s="2"/>
    </row>
    <row r="1091" spans="7:8" x14ac:dyDescent="0.3">
      <c r="G1091" s="2"/>
      <c r="H1091" s="2"/>
    </row>
    <row r="1092" spans="7:8" x14ac:dyDescent="0.3">
      <c r="G1092" s="2"/>
      <c r="H1092" s="2"/>
    </row>
    <row r="1093" spans="7:8" x14ac:dyDescent="0.3">
      <c r="G1093" s="2"/>
      <c r="H1093" s="2"/>
    </row>
    <row r="1094" spans="7:8" x14ac:dyDescent="0.3">
      <c r="G1094" s="2"/>
      <c r="H1094" s="2"/>
    </row>
    <row r="1095" spans="7:8" x14ac:dyDescent="0.3">
      <c r="G1095" s="2"/>
      <c r="H1095" s="2"/>
    </row>
    <row r="1096" spans="7:8" x14ac:dyDescent="0.3">
      <c r="G1096" s="2"/>
      <c r="H1096" s="2"/>
    </row>
    <row r="1097" spans="7:8" x14ac:dyDescent="0.3">
      <c r="G1097" s="2"/>
      <c r="H1097" s="2"/>
    </row>
    <row r="1098" spans="7:8" x14ac:dyDescent="0.3">
      <c r="G1098" s="2"/>
      <c r="H1098" s="2"/>
    </row>
    <row r="1099" spans="7:8" x14ac:dyDescent="0.3">
      <c r="G1099" s="2"/>
      <c r="H1099" s="2"/>
    </row>
    <row r="1100" spans="7:8" x14ac:dyDescent="0.3">
      <c r="G1100" s="2"/>
      <c r="H1100" s="2"/>
    </row>
    <row r="1101" spans="7:8" x14ac:dyDescent="0.3">
      <c r="G1101" s="2"/>
      <c r="H1101" s="2"/>
    </row>
    <row r="1102" spans="7:8" x14ac:dyDescent="0.3">
      <c r="G1102" s="2"/>
      <c r="H1102" s="2"/>
    </row>
    <row r="1103" spans="7:8" x14ac:dyDescent="0.3">
      <c r="G1103" s="2"/>
      <c r="H1103" s="2"/>
    </row>
    <row r="1104" spans="7:8" x14ac:dyDescent="0.3">
      <c r="G1104" s="2"/>
      <c r="H1104" s="2"/>
    </row>
    <row r="1105" spans="7:8" x14ac:dyDescent="0.3">
      <c r="G1105" s="2"/>
      <c r="H1105" s="2"/>
    </row>
    <row r="1106" spans="7:8" x14ac:dyDescent="0.3">
      <c r="G1106" s="2"/>
      <c r="H1106" s="2"/>
    </row>
    <row r="1107" spans="7:8" x14ac:dyDescent="0.3">
      <c r="G1107" s="2"/>
      <c r="H1107" s="2"/>
    </row>
    <row r="1108" spans="7:8" x14ac:dyDescent="0.3">
      <c r="G1108" s="2"/>
      <c r="H1108" s="2"/>
    </row>
    <row r="1109" spans="7:8" x14ac:dyDescent="0.3">
      <c r="G1109" s="2"/>
      <c r="H1109" s="2"/>
    </row>
    <row r="1110" spans="7:8" x14ac:dyDescent="0.3">
      <c r="G1110" s="2"/>
      <c r="H1110" s="2"/>
    </row>
    <row r="1111" spans="7:8" x14ac:dyDescent="0.3">
      <c r="G1111" s="2"/>
      <c r="H1111" s="2"/>
    </row>
    <row r="1112" spans="7:8" x14ac:dyDescent="0.3">
      <c r="G1112" s="2"/>
      <c r="H1112" s="2"/>
    </row>
    <row r="1113" spans="7:8" x14ac:dyDescent="0.3">
      <c r="G1113" s="2"/>
      <c r="H1113" s="2"/>
    </row>
    <row r="1114" spans="7:8" x14ac:dyDescent="0.3">
      <c r="G1114" s="2"/>
      <c r="H1114" s="2"/>
    </row>
    <row r="1115" spans="7:8" x14ac:dyDescent="0.3">
      <c r="G1115" s="2"/>
      <c r="H1115" s="2"/>
    </row>
    <row r="1116" spans="7:8" x14ac:dyDescent="0.3">
      <c r="G1116" s="2"/>
      <c r="H1116" s="2"/>
    </row>
    <row r="1117" spans="7:8" x14ac:dyDescent="0.3">
      <c r="G1117" s="2"/>
      <c r="H1117" s="2"/>
    </row>
    <row r="1118" spans="7:8" x14ac:dyDescent="0.3">
      <c r="G1118" s="2"/>
      <c r="H1118" s="2"/>
    </row>
    <row r="1119" spans="7:8" x14ac:dyDescent="0.3">
      <c r="G1119" s="2"/>
      <c r="H1119" s="2"/>
    </row>
    <row r="1120" spans="7:8" x14ac:dyDescent="0.3">
      <c r="G1120" s="2"/>
      <c r="H1120" s="2"/>
    </row>
    <row r="1121" spans="7:8" x14ac:dyDescent="0.3">
      <c r="G1121" s="2"/>
      <c r="H1121" s="2"/>
    </row>
    <row r="1122" spans="7:8" x14ac:dyDescent="0.3">
      <c r="G1122" s="2"/>
      <c r="H1122" s="2"/>
    </row>
    <row r="1123" spans="7:8" x14ac:dyDescent="0.3">
      <c r="G1123" s="2"/>
      <c r="H1123" s="2"/>
    </row>
    <row r="1124" spans="7:8" x14ac:dyDescent="0.3">
      <c r="G1124" s="2"/>
      <c r="H1124" s="2"/>
    </row>
    <row r="1125" spans="7:8" x14ac:dyDescent="0.3">
      <c r="G1125" s="2"/>
      <c r="H1125" s="2"/>
    </row>
    <row r="1126" spans="7:8" x14ac:dyDescent="0.3">
      <c r="G1126" s="2"/>
      <c r="H1126" s="2"/>
    </row>
    <row r="1127" spans="7:8" x14ac:dyDescent="0.3">
      <c r="G1127" s="2"/>
      <c r="H1127" s="2"/>
    </row>
    <row r="1128" spans="7:8" x14ac:dyDescent="0.3">
      <c r="G1128" s="2"/>
      <c r="H1128" s="2"/>
    </row>
    <row r="1129" spans="7:8" x14ac:dyDescent="0.3">
      <c r="G1129" s="2"/>
      <c r="H1129" s="2"/>
    </row>
    <row r="1130" spans="7:8" x14ac:dyDescent="0.3">
      <c r="G1130" s="2"/>
      <c r="H1130" s="2"/>
    </row>
    <row r="1131" spans="7:8" x14ac:dyDescent="0.3">
      <c r="G1131" s="2"/>
      <c r="H1131" s="2"/>
    </row>
    <row r="1132" spans="7:8" x14ac:dyDescent="0.3">
      <c r="G1132" s="2"/>
      <c r="H1132" s="2"/>
    </row>
    <row r="1133" spans="7:8" x14ac:dyDescent="0.3">
      <c r="G1133" s="2"/>
      <c r="H1133" s="2"/>
    </row>
    <row r="1134" spans="7:8" x14ac:dyDescent="0.3">
      <c r="G1134" s="2"/>
      <c r="H1134" s="2"/>
    </row>
    <row r="1135" spans="7:8" x14ac:dyDescent="0.3">
      <c r="G1135" s="2"/>
      <c r="H1135" s="2"/>
    </row>
    <row r="1136" spans="7:8" x14ac:dyDescent="0.3">
      <c r="G1136" s="2"/>
      <c r="H1136" s="2"/>
    </row>
    <row r="1137" spans="7:8" x14ac:dyDescent="0.3">
      <c r="G1137" s="2"/>
      <c r="H1137" s="2"/>
    </row>
    <row r="1138" spans="7:8" x14ac:dyDescent="0.3">
      <c r="G1138" s="2"/>
      <c r="H1138" s="2"/>
    </row>
    <row r="1139" spans="7:8" x14ac:dyDescent="0.3">
      <c r="G1139" s="2"/>
      <c r="H1139" s="2"/>
    </row>
    <row r="1140" spans="7:8" x14ac:dyDescent="0.3">
      <c r="G1140" s="2"/>
      <c r="H1140" s="2"/>
    </row>
    <row r="1141" spans="7:8" x14ac:dyDescent="0.3">
      <c r="G1141" s="2"/>
      <c r="H1141" s="2"/>
    </row>
    <row r="1142" spans="7:8" x14ac:dyDescent="0.3">
      <c r="G1142" s="2"/>
      <c r="H1142" s="2"/>
    </row>
    <row r="1143" spans="7:8" x14ac:dyDescent="0.3">
      <c r="G1143" s="2"/>
      <c r="H1143" s="2"/>
    </row>
    <row r="1144" spans="7:8" x14ac:dyDescent="0.3">
      <c r="G1144" s="2"/>
      <c r="H1144" s="2"/>
    </row>
    <row r="1145" spans="7:8" x14ac:dyDescent="0.3">
      <c r="G1145" s="2"/>
      <c r="H1145" s="2"/>
    </row>
    <row r="1146" spans="7:8" x14ac:dyDescent="0.3">
      <c r="G1146" s="2"/>
      <c r="H1146" s="2"/>
    </row>
    <row r="1147" spans="7:8" x14ac:dyDescent="0.3">
      <c r="G1147" s="2"/>
      <c r="H1147" s="2"/>
    </row>
    <row r="1148" spans="7:8" x14ac:dyDescent="0.3">
      <c r="G1148" s="2"/>
      <c r="H1148" s="2"/>
    </row>
    <row r="1149" spans="7:8" x14ac:dyDescent="0.3">
      <c r="G1149" s="2"/>
      <c r="H1149" s="2"/>
    </row>
    <row r="1150" spans="7:8" x14ac:dyDescent="0.3">
      <c r="G1150" s="2"/>
      <c r="H1150" s="2"/>
    </row>
    <row r="1151" spans="7:8" x14ac:dyDescent="0.3">
      <c r="G1151" s="2"/>
      <c r="H1151" s="2"/>
    </row>
    <row r="1152" spans="7:8" x14ac:dyDescent="0.3">
      <c r="G1152" s="2"/>
      <c r="H1152" s="2"/>
    </row>
    <row r="1153" spans="7:8" x14ac:dyDescent="0.3">
      <c r="G1153" s="2"/>
      <c r="H1153" s="2"/>
    </row>
    <row r="1154" spans="7:8" x14ac:dyDescent="0.3">
      <c r="G1154" s="2"/>
      <c r="H1154" s="2"/>
    </row>
    <row r="1155" spans="7:8" x14ac:dyDescent="0.3">
      <c r="G1155" s="2"/>
      <c r="H1155" s="2"/>
    </row>
    <row r="1156" spans="7:8" x14ac:dyDescent="0.3">
      <c r="G1156" s="2"/>
      <c r="H1156" s="2"/>
    </row>
    <row r="1157" spans="7:8" x14ac:dyDescent="0.3">
      <c r="G1157" s="2"/>
      <c r="H1157" s="2"/>
    </row>
    <row r="1158" spans="7:8" x14ac:dyDescent="0.3">
      <c r="G1158" s="2"/>
      <c r="H1158" s="2"/>
    </row>
    <row r="1159" spans="7:8" x14ac:dyDescent="0.3">
      <c r="G1159" s="2"/>
      <c r="H1159" s="2"/>
    </row>
    <row r="1160" spans="7:8" x14ac:dyDescent="0.3">
      <c r="G1160" s="2"/>
      <c r="H1160" s="2"/>
    </row>
    <row r="1161" spans="7:8" x14ac:dyDescent="0.3">
      <c r="G1161" s="2"/>
      <c r="H1161" s="2"/>
    </row>
    <row r="1162" spans="7:8" x14ac:dyDescent="0.3">
      <c r="G1162" s="2"/>
      <c r="H1162" s="2"/>
    </row>
    <row r="1163" spans="7:8" x14ac:dyDescent="0.3">
      <c r="G1163" s="2"/>
      <c r="H1163" s="2"/>
    </row>
    <row r="1164" spans="7:8" x14ac:dyDescent="0.3">
      <c r="G1164" s="2"/>
      <c r="H1164" s="2"/>
    </row>
    <row r="1165" spans="7:8" x14ac:dyDescent="0.3">
      <c r="G1165" s="2"/>
      <c r="H1165" s="2"/>
    </row>
    <row r="1166" spans="7:8" x14ac:dyDescent="0.3">
      <c r="G1166" s="2"/>
      <c r="H1166" s="2"/>
    </row>
    <row r="1167" spans="7:8" x14ac:dyDescent="0.3">
      <c r="G1167" s="2"/>
      <c r="H1167" s="2"/>
    </row>
    <row r="1168" spans="7:8" x14ac:dyDescent="0.3">
      <c r="G1168" s="2"/>
      <c r="H1168" s="2"/>
    </row>
    <row r="1169" spans="7:8" x14ac:dyDescent="0.3">
      <c r="G1169" s="2"/>
      <c r="H1169" s="2"/>
    </row>
    <row r="1170" spans="7:8" x14ac:dyDescent="0.3">
      <c r="G1170" s="2"/>
      <c r="H1170" s="2"/>
    </row>
    <row r="1171" spans="7:8" x14ac:dyDescent="0.3">
      <c r="G1171" s="2"/>
      <c r="H1171" s="2"/>
    </row>
    <row r="1172" spans="7:8" x14ac:dyDescent="0.3">
      <c r="G1172" s="2"/>
      <c r="H1172" s="2"/>
    </row>
    <row r="1173" spans="7:8" x14ac:dyDescent="0.3">
      <c r="G1173" s="2"/>
      <c r="H1173" s="2"/>
    </row>
    <row r="1174" spans="7:8" x14ac:dyDescent="0.3">
      <c r="G1174" s="2"/>
      <c r="H1174" s="2"/>
    </row>
    <row r="1175" spans="7:8" x14ac:dyDescent="0.3">
      <c r="G1175" s="2"/>
      <c r="H1175" s="2"/>
    </row>
    <row r="1176" spans="7:8" x14ac:dyDescent="0.3">
      <c r="G1176" s="2"/>
      <c r="H1176" s="2"/>
    </row>
    <row r="1177" spans="7:8" x14ac:dyDescent="0.3">
      <c r="G1177" s="2"/>
      <c r="H1177" s="2"/>
    </row>
    <row r="1178" spans="7:8" x14ac:dyDescent="0.3">
      <c r="G1178" s="2"/>
      <c r="H1178" s="2"/>
    </row>
    <row r="1179" spans="7:8" x14ac:dyDescent="0.3">
      <c r="G1179" s="2"/>
      <c r="H1179" s="2"/>
    </row>
    <row r="1180" spans="7:8" x14ac:dyDescent="0.3">
      <c r="G1180" s="2"/>
      <c r="H1180" s="2"/>
    </row>
    <row r="1181" spans="7:8" x14ac:dyDescent="0.3">
      <c r="G1181" s="2"/>
      <c r="H1181" s="2"/>
    </row>
    <row r="1182" spans="7:8" x14ac:dyDescent="0.3">
      <c r="G1182" s="2"/>
      <c r="H1182" s="2"/>
    </row>
    <row r="1183" spans="7:8" x14ac:dyDescent="0.3">
      <c r="G1183" s="2"/>
      <c r="H1183" s="2"/>
    </row>
    <row r="1184" spans="7:8" x14ac:dyDescent="0.3">
      <c r="G1184" s="2"/>
      <c r="H1184" s="2"/>
    </row>
    <row r="1185" spans="7:8" x14ac:dyDescent="0.3">
      <c r="G1185" s="2"/>
      <c r="H1185" s="2"/>
    </row>
    <row r="1186" spans="7:8" x14ac:dyDescent="0.3">
      <c r="G1186" s="2"/>
      <c r="H1186" s="2"/>
    </row>
    <row r="1187" spans="7:8" x14ac:dyDescent="0.3">
      <c r="G1187" s="2"/>
      <c r="H1187" s="2"/>
    </row>
    <row r="1188" spans="7:8" x14ac:dyDescent="0.3">
      <c r="G1188" s="2"/>
      <c r="H1188" s="2"/>
    </row>
    <row r="1189" spans="7:8" x14ac:dyDescent="0.3">
      <c r="G1189" s="2"/>
      <c r="H1189" s="2"/>
    </row>
    <row r="1190" spans="7:8" x14ac:dyDescent="0.3">
      <c r="G1190" s="2"/>
      <c r="H1190" s="2"/>
    </row>
    <row r="1191" spans="7:8" x14ac:dyDescent="0.3">
      <c r="G1191" s="2"/>
      <c r="H1191" s="2"/>
    </row>
    <row r="1192" spans="7:8" x14ac:dyDescent="0.3">
      <c r="G1192" s="2"/>
      <c r="H1192" s="2"/>
    </row>
    <row r="1193" spans="7:8" x14ac:dyDescent="0.3">
      <c r="G1193" s="2"/>
      <c r="H1193" s="2"/>
    </row>
    <row r="1194" spans="7:8" x14ac:dyDescent="0.3">
      <c r="G1194" s="2"/>
      <c r="H1194" s="2"/>
    </row>
    <row r="1195" spans="7:8" x14ac:dyDescent="0.3">
      <c r="G1195" s="2"/>
      <c r="H1195" s="2"/>
    </row>
    <row r="1196" spans="7:8" x14ac:dyDescent="0.3">
      <c r="G1196" s="2"/>
      <c r="H1196" s="2"/>
    </row>
    <row r="1197" spans="7:8" x14ac:dyDescent="0.3">
      <c r="G1197" s="2"/>
      <c r="H1197" s="2"/>
    </row>
    <row r="1198" spans="7:8" x14ac:dyDescent="0.3">
      <c r="G1198" s="2"/>
      <c r="H1198" s="2"/>
    </row>
    <row r="1199" spans="7:8" x14ac:dyDescent="0.3">
      <c r="G1199" s="2"/>
      <c r="H1199" s="2"/>
    </row>
    <row r="1200" spans="7:8" x14ac:dyDescent="0.3">
      <c r="G1200" s="2"/>
      <c r="H1200" s="2"/>
    </row>
    <row r="1201" spans="7:8" x14ac:dyDescent="0.3">
      <c r="G1201" s="2"/>
      <c r="H1201" s="2"/>
    </row>
    <row r="1202" spans="7:8" x14ac:dyDescent="0.3">
      <c r="G1202" s="2"/>
      <c r="H1202" s="2"/>
    </row>
    <row r="1203" spans="7:8" x14ac:dyDescent="0.3">
      <c r="G1203" s="2"/>
      <c r="H1203" s="2"/>
    </row>
    <row r="1204" spans="7:8" x14ac:dyDescent="0.3">
      <c r="G1204" s="2"/>
      <c r="H1204" s="2"/>
    </row>
    <row r="1205" spans="7:8" x14ac:dyDescent="0.3">
      <c r="G1205" s="2"/>
      <c r="H1205" s="2"/>
    </row>
    <row r="1206" spans="7:8" x14ac:dyDescent="0.3">
      <c r="G1206" s="2"/>
      <c r="H1206" s="2"/>
    </row>
    <row r="1207" spans="7:8" x14ac:dyDescent="0.3">
      <c r="G1207" s="2"/>
      <c r="H1207" s="2"/>
    </row>
    <row r="1208" spans="7:8" x14ac:dyDescent="0.3">
      <c r="G1208" s="2"/>
      <c r="H1208" s="2"/>
    </row>
    <row r="1209" spans="7:8" x14ac:dyDescent="0.3">
      <c r="G1209" s="2"/>
      <c r="H1209" s="2"/>
    </row>
    <row r="1210" spans="7:8" x14ac:dyDescent="0.3">
      <c r="G1210" s="2"/>
      <c r="H1210" s="2"/>
    </row>
    <row r="1211" spans="7:8" x14ac:dyDescent="0.3">
      <c r="G1211" s="2"/>
      <c r="H1211" s="2"/>
    </row>
    <row r="1212" spans="7:8" x14ac:dyDescent="0.3">
      <c r="G1212" s="2"/>
      <c r="H1212" s="2"/>
    </row>
    <row r="1213" spans="7:8" x14ac:dyDescent="0.3">
      <c r="G1213" s="2"/>
      <c r="H1213" s="2"/>
    </row>
    <row r="1214" spans="7:8" x14ac:dyDescent="0.3">
      <c r="G1214" s="2"/>
      <c r="H1214" s="2"/>
    </row>
    <row r="1215" spans="7:8" x14ac:dyDescent="0.3">
      <c r="G1215" s="2"/>
      <c r="H1215" s="2"/>
    </row>
    <row r="1216" spans="7:8" x14ac:dyDescent="0.3">
      <c r="G1216" s="2"/>
      <c r="H1216" s="2"/>
    </row>
    <row r="1217" spans="7:8" x14ac:dyDescent="0.3">
      <c r="G1217" s="2"/>
      <c r="H1217" s="2"/>
    </row>
    <row r="1218" spans="7:8" x14ac:dyDescent="0.3">
      <c r="G1218" s="2"/>
      <c r="H1218" s="2"/>
    </row>
    <row r="1219" spans="7:8" x14ac:dyDescent="0.3">
      <c r="G1219" s="2"/>
      <c r="H1219" s="2"/>
    </row>
    <row r="1220" spans="7:8" x14ac:dyDescent="0.3">
      <c r="G1220" s="2"/>
      <c r="H1220" s="2"/>
    </row>
    <row r="1221" spans="7:8" x14ac:dyDescent="0.3">
      <c r="G1221" s="2"/>
      <c r="H1221" s="2"/>
    </row>
    <row r="1222" spans="7:8" x14ac:dyDescent="0.3">
      <c r="G1222" s="2"/>
      <c r="H1222" s="2"/>
    </row>
    <row r="1223" spans="7:8" x14ac:dyDescent="0.3">
      <c r="G1223" s="2"/>
      <c r="H1223" s="2"/>
    </row>
    <row r="1224" spans="7:8" x14ac:dyDescent="0.3">
      <c r="G1224" s="2"/>
      <c r="H1224" s="2"/>
    </row>
    <row r="1225" spans="7:8" x14ac:dyDescent="0.3">
      <c r="G1225" s="2"/>
      <c r="H1225" s="2"/>
    </row>
    <row r="1226" spans="7:8" x14ac:dyDescent="0.3">
      <c r="G1226" s="2"/>
      <c r="H1226" s="2"/>
    </row>
    <row r="1227" spans="7:8" x14ac:dyDescent="0.3">
      <c r="G1227" s="2"/>
      <c r="H1227" s="2"/>
    </row>
    <row r="1228" spans="7:8" x14ac:dyDescent="0.3">
      <c r="G1228" s="2"/>
      <c r="H1228" s="2"/>
    </row>
    <row r="1229" spans="7:8" x14ac:dyDescent="0.3">
      <c r="G1229" s="2"/>
      <c r="H1229" s="2"/>
    </row>
    <row r="1230" spans="7:8" x14ac:dyDescent="0.3">
      <c r="G1230" s="2"/>
      <c r="H1230" s="2"/>
    </row>
    <row r="1231" spans="7:8" x14ac:dyDescent="0.3">
      <c r="G1231" s="2"/>
      <c r="H1231" s="2"/>
    </row>
    <row r="1232" spans="7:8" x14ac:dyDescent="0.3">
      <c r="G1232" s="2"/>
      <c r="H1232" s="2"/>
    </row>
    <row r="1233" spans="7:8" x14ac:dyDescent="0.3">
      <c r="G1233" s="2"/>
      <c r="H1233" s="2"/>
    </row>
    <row r="1234" spans="7:8" x14ac:dyDescent="0.3">
      <c r="G1234" s="2"/>
      <c r="H1234" s="2"/>
    </row>
    <row r="1235" spans="7:8" x14ac:dyDescent="0.3">
      <c r="G1235" s="2"/>
      <c r="H1235" s="2"/>
    </row>
    <row r="1236" spans="7:8" x14ac:dyDescent="0.3">
      <c r="G1236" s="2"/>
      <c r="H1236" s="2"/>
    </row>
    <row r="1237" spans="7:8" x14ac:dyDescent="0.3">
      <c r="G1237" s="2"/>
      <c r="H1237" s="2"/>
    </row>
    <row r="1238" spans="7:8" x14ac:dyDescent="0.3">
      <c r="G1238" s="2"/>
      <c r="H1238" s="2"/>
    </row>
    <row r="1239" spans="7:8" x14ac:dyDescent="0.3">
      <c r="G1239" s="2"/>
      <c r="H1239" s="2"/>
    </row>
    <row r="1240" spans="7:8" x14ac:dyDescent="0.3">
      <c r="G1240" s="2"/>
      <c r="H1240" s="2"/>
    </row>
    <row r="1241" spans="7:8" x14ac:dyDescent="0.3">
      <c r="G1241" s="2"/>
      <c r="H1241" s="2"/>
    </row>
    <row r="1242" spans="7:8" x14ac:dyDescent="0.3">
      <c r="G1242" s="2"/>
      <c r="H1242" s="2"/>
    </row>
    <row r="1243" spans="7:8" x14ac:dyDescent="0.3">
      <c r="G1243" s="2"/>
      <c r="H1243" s="2"/>
    </row>
    <row r="1244" spans="7:8" x14ac:dyDescent="0.3">
      <c r="G1244" s="2"/>
      <c r="H1244" s="2"/>
    </row>
    <row r="1245" spans="7:8" x14ac:dyDescent="0.3">
      <c r="G1245" s="2"/>
      <c r="H1245" s="2"/>
    </row>
    <row r="1246" spans="7:8" x14ac:dyDescent="0.3">
      <c r="G1246" s="2"/>
      <c r="H1246" s="2"/>
    </row>
    <row r="1247" spans="7:8" x14ac:dyDescent="0.3">
      <c r="G1247" s="2"/>
      <c r="H1247" s="2"/>
    </row>
    <row r="1248" spans="7:8" x14ac:dyDescent="0.3">
      <c r="G1248" s="2"/>
      <c r="H1248" s="2"/>
    </row>
    <row r="1249" spans="7:8" x14ac:dyDescent="0.3">
      <c r="G1249" s="2"/>
      <c r="H1249" s="2"/>
    </row>
    <row r="1250" spans="7:8" x14ac:dyDescent="0.3">
      <c r="G1250" s="2"/>
      <c r="H1250" s="2"/>
    </row>
    <row r="1251" spans="7:8" x14ac:dyDescent="0.3">
      <c r="G1251" s="2"/>
      <c r="H1251" s="2"/>
    </row>
    <row r="1252" spans="7:8" x14ac:dyDescent="0.3">
      <c r="G1252" s="2"/>
      <c r="H1252" s="2"/>
    </row>
    <row r="1253" spans="7:8" x14ac:dyDescent="0.3">
      <c r="G1253" s="2"/>
      <c r="H1253" s="2"/>
    </row>
    <row r="1254" spans="7:8" x14ac:dyDescent="0.3">
      <c r="G1254" s="2"/>
      <c r="H1254" s="2"/>
    </row>
    <row r="1255" spans="7:8" x14ac:dyDescent="0.3">
      <c r="G1255" s="2"/>
      <c r="H1255" s="2"/>
    </row>
    <row r="1256" spans="7:8" x14ac:dyDescent="0.3">
      <c r="G1256" s="2"/>
      <c r="H1256" s="2"/>
    </row>
    <row r="1257" spans="7:8" x14ac:dyDescent="0.3">
      <c r="G1257" s="2"/>
      <c r="H1257" s="2"/>
    </row>
    <row r="1258" spans="7:8" x14ac:dyDescent="0.3">
      <c r="G1258" s="2"/>
      <c r="H1258" s="2"/>
    </row>
    <row r="1259" spans="7:8" x14ac:dyDescent="0.3">
      <c r="G1259" s="2"/>
      <c r="H1259" s="2"/>
    </row>
    <row r="1260" spans="7:8" x14ac:dyDescent="0.3">
      <c r="G1260" s="2"/>
      <c r="H1260" s="2"/>
    </row>
    <row r="1261" spans="7:8" x14ac:dyDescent="0.3">
      <c r="G1261" s="2"/>
      <c r="H1261" s="2"/>
    </row>
    <row r="1262" spans="7:8" x14ac:dyDescent="0.3">
      <c r="G1262" s="2"/>
      <c r="H1262" s="2"/>
    </row>
    <row r="1263" spans="7:8" x14ac:dyDescent="0.3">
      <c r="G1263" s="2"/>
      <c r="H1263" s="2"/>
    </row>
    <row r="1264" spans="7:8" x14ac:dyDescent="0.3">
      <c r="G1264" s="2"/>
      <c r="H1264" s="2"/>
    </row>
    <row r="1265" spans="7:8" x14ac:dyDescent="0.3">
      <c r="G1265" s="2"/>
      <c r="H1265" s="2"/>
    </row>
    <row r="1266" spans="7:8" x14ac:dyDescent="0.3">
      <c r="G1266" s="2"/>
      <c r="H1266" s="2"/>
    </row>
    <row r="1267" spans="7:8" x14ac:dyDescent="0.3">
      <c r="G1267" s="2"/>
      <c r="H1267" s="2"/>
    </row>
    <row r="1268" spans="7:8" x14ac:dyDescent="0.3">
      <c r="G1268" s="2"/>
      <c r="H1268" s="2"/>
    </row>
    <row r="1269" spans="7:8" x14ac:dyDescent="0.3">
      <c r="G1269" s="2"/>
      <c r="H1269" s="2"/>
    </row>
    <row r="1270" spans="7:8" x14ac:dyDescent="0.3">
      <c r="G1270" s="2"/>
      <c r="H1270" s="2"/>
    </row>
    <row r="1271" spans="7:8" x14ac:dyDescent="0.3">
      <c r="G1271" s="2"/>
      <c r="H1271" s="2"/>
    </row>
    <row r="1272" spans="7:8" x14ac:dyDescent="0.3">
      <c r="G1272" s="2"/>
      <c r="H1272" s="2"/>
    </row>
    <row r="1273" spans="7:8" x14ac:dyDescent="0.3">
      <c r="G1273" s="2"/>
      <c r="H1273" s="2"/>
    </row>
    <row r="1274" spans="7:8" x14ac:dyDescent="0.3">
      <c r="G1274" s="2"/>
      <c r="H1274" s="2"/>
    </row>
    <row r="1275" spans="7:8" x14ac:dyDescent="0.3">
      <c r="G1275" s="2"/>
      <c r="H1275" s="2"/>
    </row>
    <row r="1276" spans="7:8" x14ac:dyDescent="0.3">
      <c r="G1276" s="2"/>
      <c r="H1276" s="2"/>
    </row>
    <row r="1277" spans="7:8" x14ac:dyDescent="0.3">
      <c r="G1277" s="2"/>
      <c r="H1277" s="2"/>
    </row>
    <row r="1278" spans="7:8" x14ac:dyDescent="0.3">
      <c r="G1278" s="2"/>
      <c r="H1278" s="2"/>
    </row>
    <row r="1279" spans="7:8" x14ac:dyDescent="0.3">
      <c r="G1279" s="2"/>
      <c r="H1279" s="2"/>
    </row>
    <row r="1280" spans="7:8" x14ac:dyDescent="0.3">
      <c r="G1280" s="2"/>
      <c r="H1280" s="2"/>
    </row>
    <row r="1281" spans="7:8" x14ac:dyDescent="0.3">
      <c r="G1281" s="2"/>
      <c r="H1281" s="2"/>
    </row>
    <row r="1282" spans="7:8" x14ac:dyDescent="0.3">
      <c r="G1282" s="2"/>
      <c r="H1282" s="2"/>
    </row>
    <row r="1283" spans="7:8" x14ac:dyDescent="0.3">
      <c r="G1283" s="2"/>
      <c r="H1283" s="2"/>
    </row>
    <row r="1284" spans="7:8" x14ac:dyDescent="0.3">
      <c r="G1284" s="2"/>
      <c r="H1284" s="2"/>
    </row>
    <row r="1285" spans="7:8" x14ac:dyDescent="0.3">
      <c r="G1285" s="2"/>
      <c r="H1285" s="2"/>
    </row>
    <row r="1286" spans="7:8" x14ac:dyDescent="0.3">
      <c r="G1286" s="2"/>
      <c r="H1286" s="2"/>
    </row>
    <row r="1287" spans="7:8" x14ac:dyDescent="0.3">
      <c r="G1287" s="2"/>
      <c r="H1287" s="2"/>
    </row>
    <row r="1288" spans="7:8" x14ac:dyDescent="0.3">
      <c r="G1288" s="2"/>
      <c r="H1288" s="2"/>
    </row>
    <row r="1289" spans="7:8" x14ac:dyDescent="0.3">
      <c r="G1289" s="2"/>
      <c r="H1289" s="2"/>
    </row>
    <row r="1290" spans="7:8" x14ac:dyDescent="0.3">
      <c r="G1290" s="2"/>
      <c r="H1290" s="2"/>
    </row>
    <row r="1291" spans="7:8" x14ac:dyDescent="0.3">
      <c r="G1291" s="2"/>
      <c r="H1291" s="2"/>
    </row>
    <row r="1292" spans="7:8" x14ac:dyDescent="0.3">
      <c r="G1292" s="2"/>
      <c r="H1292" s="2"/>
    </row>
    <row r="1293" spans="7:8" x14ac:dyDescent="0.3">
      <c r="G1293" s="2"/>
      <c r="H1293" s="2"/>
    </row>
    <row r="1294" spans="7:8" x14ac:dyDescent="0.3">
      <c r="G1294" s="2"/>
      <c r="H1294" s="2"/>
    </row>
    <row r="1295" spans="7:8" x14ac:dyDescent="0.3">
      <c r="G1295" s="2"/>
      <c r="H1295" s="2"/>
    </row>
    <row r="1296" spans="7:8" x14ac:dyDescent="0.3">
      <c r="G1296" s="2"/>
      <c r="H1296" s="2"/>
    </row>
    <row r="1297" spans="7:8" x14ac:dyDescent="0.3">
      <c r="G1297" s="2"/>
      <c r="H1297" s="2"/>
    </row>
    <row r="1298" spans="7:8" x14ac:dyDescent="0.3">
      <c r="G1298" s="2"/>
      <c r="H1298" s="2"/>
    </row>
    <row r="1299" spans="7:8" x14ac:dyDescent="0.3">
      <c r="G1299" s="2"/>
      <c r="H1299" s="2"/>
    </row>
    <row r="1300" spans="7:8" x14ac:dyDescent="0.3">
      <c r="G1300" s="2"/>
      <c r="H1300" s="2"/>
    </row>
    <row r="1301" spans="7:8" x14ac:dyDescent="0.3">
      <c r="G1301" s="2"/>
      <c r="H1301" s="2"/>
    </row>
    <row r="1302" spans="7:8" x14ac:dyDescent="0.3">
      <c r="G1302" s="2"/>
      <c r="H1302" s="2"/>
    </row>
    <row r="1303" spans="7:8" x14ac:dyDescent="0.3">
      <c r="G1303" s="2"/>
      <c r="H1303" s="2"/>
    </row>
    <row r="1304" spans="7:8" x14ac:dyDescent="0.3">
      <c r="G1304" s="2"/>
      <c r="H1304" s="2"/>
    </row>
    <row r="1305" spans="7:8" x14ac:dyDescent="0.3">
      <c r="G1305" s="2"/>
      <c r="H1305" s="2"/>
    </row>
    <row r="1306" spans="7:8" x14ac:dyDescent="0.3">
      <c r="G1306" s="2"/>
      <c r="H1306" s="2"/>
    </row>
    <row r="1307" spans="7:8" x14ac:dyDescent="0.3">
      <c r="G1307" s="2"/>
      <c r="H1307" s="2"/>
    </row>
    <row r="1308" spans="7:8" x14ac:dyDescent="0.3">
      <c r="G1308" s="2"/>
      <c r="H1308" s="2"/>
    </row>
    <row r="1309" spans="7:8" x14ac:dyDescent="0.3">
      <c r="G1309" s="2"/>
      <c r="H1309" s="2"/>
    </row>
    <row r="1310" spans="7:8" x14ac:dyDescent="0.3">
      <c r="G1310" s="2"/>
      <c r="H1310" s="2"/>
    </row>
    <row r="1311" spans="7:8" x14ac:dyDescent="0.3">
      <c r="G1311" s="2"/>
      <c r="H1311" s="2"/>
    </row>
    <row r="1312" spans="7:8" x14ac:dyDescent="0.3">
      <c r="G1312" s="2"/>
      <c r="H1312" s="2"/>
    </row>
    <row r="1313" spans="7:8" x14ac:dyDescent="0.3">
      <c r="G1313" s="2"/>
      <c r="H1313" s="2"/>
    </row>
    <row r="1314" spans="7:8" x14ac:dyDescent="0.3">
      <c r="G1314" s="2"/>
      <c r="H1314" s="2"/>
    </row>
    <row r="1315" spans="7:8" x14ac:dyDescent="0.3">
      <c r="G1315" s="2"/>
      <c r="H1315" s="2"/>
    </row>
    <row r="1316" spans="7:8" x14ac:dyDescent="0.3">
      <c r="G1316" s="2"/>
      <c r="H1316" s="2"/>
    </row>
    <row r="1317" spans="7:8" x14ac:dyDescent="0.3">
      <c r="G1317" s="2"/>
      <c r="H1317" s="2"/>
    </row>
    <row r="1318" spans="7:8" x14ac:dyDescent="0.3">
      <c r="G1318" s="2"/>
      <c r="H1318" s="2"/>
    </row>
    <row r="1319" spans="7:8" x14ac:dyDescent="0.3">
      <c r="G1319" s="2"/>
      <c r="H1319" s="2"/>
    </row>
    <row r="1320" spans="7:8" x14ac:dyDescent="0.3">
      <c r="G1320" s="2"/>
      <c r="H1320" s="2"/>
    </row>
    <row r="1321" spans="7:8" x14ac:dyDescent="0.3">
      <c r="G1321" s="2"/>
      <c r="H1321" s="2"/>
    </row>
    <row r="1322" spans="7:8" x14ac:dyDescent="0.3">
      <c r="G1322" s="2"/>
      <c r="H1322" s="2"/>
    </row>
    <row r="1323" spans="7:8" x14ac:dyDescent="0.3">
      <c r="G1323" s="2"/>
      <c r="H1323" s="2"/>
    </row>
    <row r="1324" spans="7:8" x14ac:dyDescent="0.3">
      <c r="G1324" s="2"/>
      <c r="H1324" s="2"/>
    </row>
    <row r="1325" spans="7:8" x14ac:dyDescent="0.3">
      <c r="G1325" s="2"/>
      <c r="H1325" s="2"/>
    </row>
    <row r="1326" spans="7:8" x14ac:dyDescent="0.3">
      <c r="G1326" s="2"/>
      <c r="H1326" s="2"/>
    </row>
    <row r="1327" spans="7:8" x14ac:dyDescent="0.3">
      <c r="G1327" s="2"/>
      <c r="H1327" s="2"/>
    </row>
    <row r="1328" spans="7:8" x14ac:dyDescent="0.3">
      <c r="G1328" s="2"/>
      <c r="H1328" s="2"/>
    </row>
    <row r="1329" spans="7:8" x14ac:dyDescent="0.3">
      <c r="G1329" s="2"/>
      <c r="H1329" s="2"/>
    </row>
    <row r="1330" spans="7:8" x14ac:dyDescent="0.3">
      <c r="G1330" s="2"/>
      <c r="H1330" s="2"/>
    </row>
    <row r="1331" spans="7:8" x14ac:dyDescent="0.3">
      <c r="G1331" s="2"/>
      <c r="H1331" s="2"/>
    </row>
    <row r="1332" spans="7:8" x14ac:dyDescent="0.3">
      <c r="G1332" s="2"/>
      <c r="H1332" s="2"/>
    </row>
    <row r="1333" spans="7:8" x14ac:dyDescent="0.3">
      <c r="G1333" s="2"/>
      <c r="H1333" s="2"/>
    </row>
    <row r="1334" spans="7:8" x14ac:dyDescent="0.3">
      <c r="G1334" s="2"/>
      <c r="H1334" s="2"/>
    </row>
    <row r="1335" spans="7:8" x14ac:dyDescent="0.3">
      <c r="G1335" s="2"/>
      <c r="H1335" s="2"/>
    </row>
    <row r="1336" spans="7:8" x14ac:dyDescent="0.3">
      <c r="G1336" s="2"/>
      <c r="H1336" s="2"/>
    </row>
    <row r="1337" spans="7:8" x14ac:dyDescent="0.3">
      <c r="G1337" s="2"/>
      <c r="H1337" s="2"/>
    </row>
    <row r="1338" spans="7:8" x14ac:dyDescent="0.3">
      <c r="G1338" s="2"/>
      <c r="H1338" s="2"/>
    </row>
    <row r="1339" spans="7:8" x14ac:dyDescent="0.3">
      <c r="G1339" s="2"/>
      <c r="H1339" s="2"/>
    </row>
    <row r="1340" spans="7:8" x14ac:dyDescent="0.3">
      <c r="G1340" s="2"/>
      <c r="H1340" s="2"/>
    </row>
    <row r="1341" spans="7:8" x14ac:dyDescent="0.3">
      <c r="G1341" s="2"/>
      <c r="H1341" s="2"/>
    </row>
    <row r="1342" spans="7:8" x14ac:dyDescent="0.3">
      <c r="G1342" s="2"/>
      <c r="H1342" s="2"/>
    </row>
    <row r="1343" spans="7:8" x14ac:dyDescent="0.3">
      <c r="G1343" s="2"/>
      <c r="H1343" s="2"/>
    </row>
    <row r="1344" spans="7:8" x14ac:dyDescent="0.3">
      <c r="G1344" s="2"/>
      <c r="H1344" s="2"/>
    </row>
    <row r="1345" spans="7:8" x14ac:dyDescent="0.3">
      <c r="G1345" s="2"/>
      <c r="H1345" s="2"/>
    </row>
    <row r="1346" spans="7:8" x14ac:dyDescent="0.3">
      <c r="G1346" s="2"/>
      <c r="H1346" s="2"/>
    </row>
    <row r="1347" spans="7:8" x14ac:dyDescent="0.3">
      <c r="G1347" s="2"/>
      <c r="H1347" s="2"/>
    </row>
    <row r="1348" spans="7:8" x14ac:dyDescent="0.3">
      <c r="G1348" s="2"/>
      <c r="H1348" s="2"/>
    </row>
    <row r="1349" spans="7:8" x14ac:dyDescent="0.3">
      <c r="G1349" s="2"/>
      <c r="H1349" s="2"/>
    </row>
    <row r="1350" spans="7:8" x14ac:dyDescent="0.3">
      <c r="G1350" s="2"/>
      <c r="H1350" s="2"/>
    </row>
    <row r="1351" spans="7:8" x14ac:dyDescent="0.3">
      <c r="G1351" s="2"/>
      <c r="H1351" s="2"/>
    </row>
    <row r="1352" spans="7:8" x14ac:dyDescent="0.3">
      <c r="G1352" s="2"/>
      <c r="H1352" s="2"/>
    </row>
    <row r="1353" spans="7:8" x14ac:dyDescent="0.3">
      <c r="G1353" s="2"/>
      <c r="H1353" s="2"/>
    </row>
    <row r="1354" spans="7:8" x14ac:dyDescent="0.3">
      <c r="G1354" s="2"/>
      <c r="H1354" s="2"/>
    </row>
    <row r="1355" spans="7:8" x14ac:dyDescent="0.3">
      <c r="G1355" s="2"/>
      <c r="H1355" s="2"/>
    </row>
    <row r="1356" spans="7:8" x14ac:dyDescent="0.3">
      <c r="G1356" s="2"/>
      <c r="H1356" s="2"/>
    </row>
    <row r="1357" spans="7:8" x14ac:dyDescent="0.3">
      <c r="G1357" s="2"/>
      <c r="H1357" s="2"/>
    </row>
    <row r="1358" spans="7:8" x14ac:dyDescent="0.3">
      <c r="G1358" s="2"/>
      <c r="H1358" s="2"/>
    </row>
    <row r="1359" spans="7:8" x14ac:dyDescent="0.3">
      <c r="G1359" s="2"/>
      <c r="H1359" s="2"/>
    </row>
    <row r="1360" spans="7:8" x14ac:dyDescent="0.3">
      <c r="G1360" s="2"/>
      <c r="H1360" s="2"/>
    </row>
    <row r="1361" spans="7:8" x14ac:dyDescent="0.3">
      <c r="G1361" s="2"/>
      <c r="H1361" s="2"/>
    </row>
    <row r="1362" spans="7:8" x14ac:dyDescent="0.3">
      <c r="G1362" s="2"/>
      <c r="H1362" s="2"/>
    </row>
    <row r="1363" spans="7:8" x14ac:dyDescent="0.3">
      <c r="G1363" s="2"/>
      <c r="H1363" s="2"/>
    </row>
    <row r="1364" spans="7:8" x14ac:dyDescent="0.3">
      <c r="G1364" s="2"/>
      <c r="H1364" s="2"/>
    </row>
    <row r="1365" spans="7:8" x14ac:dyDescent="0.3">
      <c r="G1365" s="2"/>
      <c r="H1365" s="2"/>
    </row>
    <row r="1366" spans="7:8" x14ac:dyDescent="0.3">
      <c r="G1366" s="2"/>
      <c r="H1366" s="2"/>
    </row>
    <row r="1367" spans="7:8" x14ac:dyDescent="0.3">
      <c r="G1367" s="2"/>
      <c r="H1367" s="2"/>
    </row>
    <row r="1368" spans="7:8" x14ac:dyDescent="0.3">
      <c r="G1368" s="2"/>
      <c r="H1368" s="2"/>
    </row>
    <row r="1369" spans="7:8" x14ac:dyDescent="0.3">
      <c r="G1369" s="2"/>
      <c r="H1369" s="2"/>
    </row>
    <row r="1370" spans="7:8" x14ac:dyDescent="0.3">
      <c r="G1370" s="2"/>
      <c r="H1370" s="2"/>
    </row>
    <row r="1371" spans="7:8" x14ac:dyDescent="0.3">
      <c r="G1371" s="2"/>
      <c r="H1371" s="2"/>
    </row>
    <row r="1372" spans="7:8" x14ac:dyDescent="0.3">
      <c r="G1372" s="2"/>
      <c r="H1372" s="2"/>
    </row>
    <row r="1373" spans="7:8" x14ac:dyDescent="0.3">
      <c r="G1373" s="2"/>
      <c r="H1373" s="2"/>
    </row>
    <row r="1374" spans="7:8" x14ac:dyDescent="0.3">
      <c r="G1374" s="2"/>
      <c r="H1374" s="2"/>
    </row>
    <row r="1375" spans="7:8" x14ac:dyDescent="0.3">
      <c r="G1375" s="2"/>
      <c r="H1375" s="2"/>
    </row>
    <row r="1376" spans="7:8" x14ac:dyDescent="0.3">
      <c r="G1376" s="2"/>
      <c r="H1376" s="2"/>
    </row>
    <row r="1377" spans="7:8" x14ac:dyDescent="0.3">
      <c r="G1377" s="2"/>
      <c r="H1377" s="2"/>
    </row>
    <row r="1378" spans="7:8" x14ac:dyDescent="0.3">
      <c r="G1378" s="2"/>
      <c r="H1378" s="2"/>
    </row>
    <row r="1379" spans="7:8" x14ac:dyDescent="0.3">
      <c r="G1379" s="2"/>
      <c r="H1379" s="2"/>
    </row>
    <row r="1380" spans="7:8" x14ac:dyDescent="0.3">
      <c r="G1380" s="2"/>
      <c r="H1380" s="2"/>
    </row>
    <row r="1381" spans="7:8" x14ac:dyDescent="0.3">
      <c r="G1381" s="2"/>
      <c r="H1381" s="2"/>
    </row>
    <row r="1382" spans="7:8" x14ac:dyDescent="0.3">
      <c r="G1382" s="2"/>
      <c r="H1382" s="2"/>
    </row>
    <row r="1383" spans="7:8" x14ac:dyDescent="0.3">
      <c r="G1383" s="2"/>
      <c r="H1383" s="2"/>
    </row>
    <row r="1384" spans="7:8" x14ac:dyDescent="0.3">
      <c r="G1384" s="2"/>
      <c r="H1384" s="2"/>
    </row>
    <row r="1385" spans="7:8" x14ac:dyDescent="0.3">
      <c r="G1385" s="2"/>
      <c r="H1385" s="2"/>
    </row>
    <row r="1386" spans="7:8" x14ac:dyDescent="0.3">
      <c r="G1386" s="2"/>
      <c r="H1386" s="2"/>
    </row>
    <row r="1387" spans="7:8" x14ac:dyDescent="0.3">
      <c r="G1387" s="2"/>
      <c r="H1387" s="2"/>
    </row>
    <row r="1388" spans="7:8" x14ac:dyDescent="0.3">
      <c r="G1388" s="2"/>
      <c r="H1388" s="2"/>
    </row>
    <row r="1389" spans="7:8" x14ac:dyDescent="0.3">
      <c r="G1389" s="2"/>
      <c r="H1389" s="2"/>
    </row>
    <row r="1390" spans="7:8" x14ac:dyDescent="0.3">
      <c r="G1390" s="2"/>
      <c r="H1390" s="2"/>
    </row>
    <row r="1391" spans="7:8" x14ac:dyDescent="0.3">
      <c r="G1391" s="2"/>
      <c r="H1391" s="2"/>
    </row>
    <row r="1392" spans="7:8" x14ac:dyDescent="0.3">
      <c r="G1392" s="2"/>
      <c r="H1392" s="2"/>
    </row>
    <row r="1393" spans="7:8" x14ac:dyDescent="0.3">
      <c r="G1393" s="2"/>
      <c r="H1393" s="2"/>
    </row>
    <row r="1394" spans="7:8" x14ac:dyDescent="0.3">
      <c r="G1394" s="2"/>
      <c r="H1394" s="2"/>
    </row>
    <row r="1395" spans="7:8" x14ac:dyDescent="0.3">
      <c r="G1395" s="2"/>
      <c r="H1395" s="2"/>
    </row>
    <row r="1396" spans="7:8" x14ac:dyDescent="0.3">
      <c r="G1396" s="2"/>
      <c r="H1396" s="2"/>
    </row>
    <row r="1397" spans="7:8" x14ac:dyDescent="0.3">
      <c r="G1397" s="2"/>
      <c r="H1397" s="2"/>
    </row>
    <row r="1398" spans="7:8" x14ac:dyDescent="0.3">
      <c r="G1398" s="2"/>
      <c r="H1398" s="2"/>
    </row>
    <row r="1399" spans="7:8" x14ac:dyDescent="0.3">
      <c r="G1399" s="2"/>
      <c r="H1399" s="2"/>
    </row>
    <row r="1400" spans="7:8" x14ac:dyDescent="0.3">
      <c r="G1400" s="2"/>
      <c r="H1400" s="2"/>
    </row>
    <row r="1401" spans="7:8" x14ac:dyDescent="0.3">
      <c r="G1401" s="2"/>
      <c r="H1401" s="2"/>
    </row>
    <row r="1402" spans="7:8" x14ac:dyDescent="0.3">
      <c r="G1402" s="2"/>
      <c r="H1402" s="2"/>
    </row>
    <row r="1403" spans="7:8" x14ac:dyDescent="0.3">
      <c r="G1403" s="2"/>
      <c r="H1403" s="2"/>
    </row>
    <row r="1404" spans="7:8" x14ac:dyDescent="0.3">
      <c r="G1404" s="2"/>
      <c r="H1404" s="2"/>
    </row>
    <row r="1405" spans="7:8" x14ac:dyDescent="0.3">
      <c r="G1405" s="2"/>
      <c r="H1405" s="2"/>
    </row>
    <row r="1406" spans="7:8" x14ac:dyDescent="0.3">
      <c r="G1406" s="2"/>
      <c r="H1406" s="2"/>
    </row>
    <row r="1407" spans="7:8" x14ac:dyDescent="0.3">
      <c r="G1407" s="2"/>
      <c r="H1407" s="2"/>
    </row>
    <row r="1408" spans="7:8" x14ac:dyDescent="0.3">
      <c r="G1408" s="2"/>
      <c r="H1408" s="2"/>
    </row>
    <row r="1409" spans="7:8" x14ac:dyDescent="0.3">
      <c r="G1409" s="2"/>
      <c r="H1409" s="2"/>
    </row>
    <row r="1410" spans="7:8" x14ac:dyDescent="0.3">
      <c r="G1410" s="2"/>
      <c r="H1410" s="2"/>
    </row>
    <row r="1411" spans="7:8" x14ac:dyDescent="0.3">
      <c r="G1411" s="2"/>
      <c r="H1411" s="2"/>
    </row>
    <row r="1412" spans="7:8" x14ac:dyDescent="0.3">
      <c r="G1412" s="2"/>
      <c r="H1412" s="2"/>
    </row>
    <row r="1413" spans="7:8" x14ac:dyDescent="0.3">
      <c r="G1413" s="2"/>
      <c r="H1413" s="2"/>
    </row>
    <row r="1414" spans="7:8" x14ac:dyDescent="0.3">
      <c r="G1414" s="2"/>
      <c r="H1414" s="2"/>
    </row>
    <row r="1415" spans="7:8" x14ac:dyDescent="0.3">
      <c r="G1415" s="2"/>
      <c r="H1415" s="2"/>
    </row>
    <row r="1416" spans="7:8" x14ac:dyDescent="0.3">
      <c r="G1416" s="2"/>
      <c r="H1416" s="2"/>
    </row>
    <row r="1417" spans="7:8" x14ac:dyDescent="0.3">
      <c r="G1417" s="2"/>
      <c r="H1417" s="2"/>
    </row>
    <row r="1418" spans="7:8" x14ac:dyDescent="0.3">
      <c r="G1418" s="2"/>
      <c r="H1418" s="2"/>
    </row>
    <row r="1419" spans="7:8" x14ac:dyDescent="0.3">
      <c r="G1419" s="2"/>
      <c r="H1419" s="2"/>
    </row>
    <row r="1420" spans="7:8" x14ac:dyDescent="0.3">
      <c r="G1420" s="2"/>
      <c r="H1420" s="2"/>
    </row>
    <row r="1421" spans="7:8" x14ac:dyDescent="0.3">
      <c r="G1421" s="2"/>
      <c r="H1421" s="2"/>
    </row>
    <row r="1422" spans="7:8" x14ac:dyDescent="0.3">
      <c r="G1422" s="2"/>
      <c r="H1422" s="2"/>
    </row>
    <row r="1423" spans="7:8" x14ac:dyDescent="0.3">
      <c r="G1423" s="2"/>
      <c r="H1423" s="2"/>
    </row>
    <row r="1424" spans="7:8" x14ac:dyDescent="0.3">
      <c r="G1424" s="2"/>
      <c r="H1424" s="2"/>
    </row>
    <row r="1425" spans="7:8" x14ac:dyDescent="0.3">
      <c r="G1425" s="2"/>
      <c r="H1425" s="2"/>
    </row>
    <row r="1426" spans="7:8" x14ac:dyDescent="0.3">
      <c r="G1426" s="2"/>
      <c r="H1426" s="2"/>
    </row>
    <row r="1427" spans="7:8" x14ac:dyDescent="0.3">
      <c r="G1427" s="2"/>
      <c r="H1427" s="2"/>
    </row>
    <row r="1428" spans="7:8" x14ac:dyDescent="0.3">
      <c r="G1428" s="2"/>
      <c r="H1428" s="2"/>
    </row>
    <row r="1429" spans="7:8" x14ac:dyDescent="0.3">
      <c r="G1429" s="2"/>
      <c r="H1429" s="2"/>
    </row>
    <row r="1430" spans="7:8" x14ac:dyDescent="0.3">
      <c r="G1430" s="2"/>
      <c r="H1430" s="2"/>
    </row>
    <row r="1431" spans="7:8" x14ac:dyDescent="0.3">
      <c r="G1431" s="2"/>
      <c r="H1431" s="2"/>
    </row>
    <row r="1432" spans="7:8" x14ac:dyDescent="0.3">
      <c r="G1432" s="2"/>
      <c r="H1432" s="2"/>
    </row>
    <row r="1433" spans="7:8" x14ac:dyDescent="0.3">
      <c r="G1433" s="2"/>
      <c r="H1433" s="2"/>
    </row>
    <row r="1434" spans="7:8" x14ac:dyDescent="0.3">
      <c r="G1434" s="2"/>
      <c r="H1434" s="2"/>
    </row>
    <row r="1435" spans="7:8" x14ac:dyDescent="0.3">
      <c r="G1435" s="2"/>
      <c r="H1435" s="2"/>
    </row>
    <row r="1436" spans="7:8" x14ac:dyDescent="0.3">
      <c r="G1436" s="2"/>
      <c r="H1436" s="2"/>
    </row>
    <row r="1437" spans="7:8" x14ac:dyDescent="0.3">
      <c r="G1437" s="2"/>
      <c r="H1437" s="2"/>
    </row>
    <row r="1438" spans="7:8" x14ac:dyDescent="0.3">
      <c r="G1438" s="2"/>
      <c r="H1438" s="2"/>
    </row>
    <row r="1439" spans="7:8" x14ac:dyDescent="0.3">
      <c r="G1439" s="2"/>
      <c r="H1439" s="2"/>
    </row>
    <row r="1440" spans="7:8" x14ac:dyDescent="0.3">
      <c r="G1440" s="2"/>
      <c r="H1440" s="2"/>
    </row>
    <row r="1441" spans="7:8" x14ac:dyDescent="0.3">
      <c r="G1441" s="2"/>
      <c r="H1441" s="2"/>
    </row>
    <row r="1442" spans="7:8" x14ac:dyDescent="0.3">
      <c r="G1442" s="2"/>
      <c r="H1442" s="2"/>
    </row>
    <row r="1443" spans="7:8" x14ac:dyDescent="0.3">
      <c r="G1443" s="2"/>
      <c r="H1443" s="2"/>
    </row>
    <row r="1444" spans="7:8" x14ac:dyDescent="0.3">
      <c r="G1444" s="2"/>
      <c r="H1444" s="2"/>
    </row>
    <row r="1445" spans="7:8" x14ac:dyDescent="0.3">
      <c r="G1445" s="2"/>
      <c r="H1445" s="2"/>
    </row>
    <row r="1446" spans="7:8" x14ac:dyDescent="0.3">
      <c r="G1446" s="2"/>
      <c r="H1446" s="2"/>
    </row>
    <row r="1447" spans="7:8" x14ac:dyDescent="0.3">
      <c r="G1447" s="2"/>
      <c r="H1447" s="2"/>
    </row>
    <row r="1448" spans="7:8" x14ac:dyDescent="0.3">
      <c r="G1448" s="2"/>
      <c r="H1448" s="2"/>
    </row>
    <row r="1449" spans="7:8" x14ac:dyDescent="0.3">
      <c r="G1449" s="2"/>
      <c r="H1449" s="2"/>
    </row>
    <row r="1450" spans="7:8" x14ac:dyDescent="0.3">
      <c r="G1450" s="2"/>
      <c r="H1450" s="2"/>
    </row>
    <row r="1451" spans="7:8" x14ac:dyDescent="0.3">
      <c r="G1451" s="2"/>
      <c r="H1451" s="2"/>
    </row>
    <row r="1452" spans="7:8" x14ac:dyDescent="0.3">
      <c r="G1452" s="2"/>
      <c r="H1452" s="2"/>
    </row>
    <row r="1453" spans="7:8" x14ac:dyDescent="0.3">
      <c r="G1453" s="2"/>
      <c r="H1453" s="2"/>
    </row>
    <row r="1454" spans="7:8" x14ac:dyDescent="0.3">
      <c r="G1454" s="2"/>
      <c r="H1454" s="2"/>
    </row>
    <row r="1455" spans="7:8" x14ac:dyDescent="0.3">
      <c r="G1455" s="2"/>
      <c r="H1455" s="2"/>
    </row>
    <row r="1456" spans="7:8" x14ac:dyDescent="0.3">
      <c r="G1456" s="2"/>
      <c r="H1456" s="2"/>
    </row>
    <row r="1457" spans="7:8" x14ac:dyDescent="0.3">
      <c r="G1457" s="2"/>
      <c r="H1457" s="2"/>
    </row>
    <row r="1458" spans="7:8" x14ac:dyDescent="0.3">
      <c r="G1458" s="2"/>
      <c r="H1458" s="2"/>
    </row>
    <row r="1459" spans="7:8" x14ac:dyDescent="0.3">
      <c r="G1459" s="2"/>
      <c r="H1459" s="2"/>
    </row>
    <row r="1460" spans="7:8" x14ac:dyDescent="0.3">
      <c r="G1460" s="2"/>
      <c r="H1460" s="2"/>
    </row>
    <row r="1461" spans="7:8" x14ac:dyDescent="0.3">
      <c r="G1461" s="2"/>
      <c r="H1461" s="2"/>
    </row>
    <row r="1462" spans="7:8" x14ac:dyDescent="0.3">
      <c r="G1462" s="2"/>
      <c r="H1462" s="2"/>
    </row>
    <row r="1463" spans="7:8" x14ac:dyDescent="0.3">
      <c r="G1463" s="2"/>
      <c r="H1463" s="2"/>
    </row>
    <row r="1464" spans="7:8" x14ac:dyDescent="0.3">
      <c r="G1464" s="2"/>
      <c r="H1464" s="2"/>
    </row>
    <row r="1465" spans="7:8" x14ac:dyDescent="0.3">
      <c r="G1465" s="2"/>
      <c r="H1465" s="2"/>
    </row>
    <row r="1466" spans="7:8" x14ac:dyDescent="0.3">
      <c r="G1466" s="2"/>
      <c r="H1466" s="2"/>
    </row>
    <row r="1467" spans="7:8" x14ac:dyDescent="0.3">
      <c r="G1467" s="2"/>
      <c r="H1467" s="2"/>
    </row>
    <row r="1468" spans="7:8" x14ac:dyDescent="0.3">
      <c r="G1468" s="2"/>
      <c r="H1468" s="2"/>
    </row>
    <row r="1469" spans="7:8" x14ac:dyDescent="0.3">
      <c r="G1469" s="2"/>
      <c r="H1469" s="2"/>
    </row>
    <row r="1470" spans="7:8" x14ac:dyDescent="0.3">
      <c r="G1470" s="2"/>
      <c r="H1470" s="2"/>
    </row>
    <row r="1471" spans="7:8" x14ac:dyDescent="0.3">
      <c r="G1471" s="2"/>
      <c r="H1471" s="2"/>
    </row>
    <row r="1472" spans="7:8" x14ac:dyDescent="0.3">
      <c r="G1472" s="2"/>
      <c r="H1472" s="2"/>
    </row>
    <row r="1473" spans="7:8" x14ac:dyDescent="0.3">
      <c r="G1473" s="2"/>
      <c r="H1473" s="2"/>
    </row>
    <row r="1474" spans="7:8" x14ac:dyDescent="0.3">
      <c r="G1474" s="2"/>
      <c r="H1474" s="2"/>
    </row>
    <row r="1475" spans="7:8" x14ac:dyDescent="0.3">
      <c r="G1475" s="2"/>
      <c r="H1475" s="2"/>
    </row>
    <row r="1476" spans="7:8" x14ac:dyDescent="0.3">
      <c r="G1476" s="2"/>
      <c r="H1476" s="2"/>
    </row>
    <row r="1477" spans="7:8" x14ac:dyDescent="0.3">
      <c r="G1477" s="2"/>
      <c r="H1477" s="2"/>
    </row>
    <row r="1478" spans="7:8" x14ac:dyDescent="0.3">
      <c r="G1478" s="2"/>
      <c r="H1478" s="2"/>
    </row>
    <row r="1479" spans="7:8" x14ac:dyDescent="0.3">
      <c r="G1479" s="2"/>
      <c r="H1479" s="2"/>
    </row>
    <row r="1480" spans="7:8" x14ac:dyDescent="0.3">
      <c r="G1480" s="2"/>
      <c r="H1480" s="2"/>
    </row>
    <row r="1481" spans="7:8" x14ac:dyDescent="0.3">
      <c r="G1481" s="2"/>
      <c r="H1481" s="2"/>
    </row>
    <row r="1482" spans="7:8" x14ac:dyDescent="0.3">
      <c r="G1482" s="2"/>
      <c r="H1482" s="2"/>
    </row>
    <row r="1483" spans="7:8" x14ac:dyDescent="0.3">
      <c r="G1483" s="2"/>
      <c r="H1483" s="2"/>
    </row>
    <row r="1484" spans="7:8" x14ac:dyDescent="0.3">
      <c r="G1484" s="2"/>
      <c r="H1484" s="2"/>
    </row>
    <row r="1485" spans="7:8" x14ac:dyDescent="0.3">
      <c r="G1485" s="2"/>
      <c r="H1485" s="2"/>
    </row>
    <row r="1486" spans="7:8" x14ac:dyDescent="0.3">
      <c r="G1486" s="2"/>
      <c r="H1486" s="2"/>
    </row>
    <row r="1487" spans="7:8" x14ac:dyDescent="0.3">
      <c r="G1487" s="2"/>
      <c r="H1487" s="2"/>
    </row>
    <row r="1488" spans="7:8" x14ac:dyDescent="0.3">
      <c r="G1488" s="2"/>
      <c r="H1488" s="2"/>
    </row>
    <row r="1489" spans="7:8" x14ac:dyDescent="0.3">
      <c r="G1489" s="2"/>
      <c r="H1489" s="2"/>
    </row>
    <row r="1490" spans="7:8" x14ac:dyDescent="0.3">
      <c r="G1490" s="2"/>
      <c r="H1490" s="2"/>
    </row>
    <row r="1491" spans="7:8" x14ac:dyDescent="0.3">
      <c r="G1491" s="2"/>
      <c r="H1491" s="2"/>
    </row>
    <row r="1492" spans="7:8" x14ac:dyDescent="0.3">
      <c r="G1492" s="2"/>
      <c r="H1492" s="2"/>
    </row>
    <row r="1493" spans="7:8" x14ac:dyDescent="0.3">
      <c r="G1493" s="2"/>
      <c r="H1493" s="2"/>
    </row>
    <row r="1494" spans="7:8" x14ac:dyDescent="0.3">
      <c r="G1494" s="2"/>
      <c r="H1494" s="2"/>
    </row>
    <row r="1495" spans="7:8" x14ac:dyDescent="0.3">
      <c r="G1495" s="2"/>
      <c r="H1495" s="2"/>
    </row>
    <row r="1496" spans="7:8" x14ac:dyDescent="0.3">
      <c r="G1496" s="2"/>
      <c r="H1496" s="2"/>
    </row>
    <row r="1497" spans="7:8" x14ac:dyDescent="0.3">
      <c r="G1497" s="2"/>
      <c r="H1497" s="2"/>
    </row>
    <row r="1498" spans="7:8" x14ac:dyDescent="0.3">
      <c r="G1498" s="2"/>
      <c r="H1498" s="2"/>
    </row>
    <row r="1499" spans="7:8" x14ac:dyDescent="0.3">
      <c r="G1499" s="2"/>
      <c r="H1499" s="2"/>
    </row>
    <row r="1500" spans="7:8" x14ac:dyDescent="0.3">
      <c r="G1500" s="2"/>
      <c r="H1500" s="2"/>
    </row>
    <row r="1501" spans="7:8" x14ac:dyDescent="0.3">
      <c r="G1501" s="2"/>
      <c r="H1501" s="2"/>
    </row>
    <row r="1502" spans="7:8" x14ac:dyDescent="0.3">
      <c r="G1502" s="2"/>
      <c r="H1502" s="2"/>
    </row>
    <row r="1503" spans="7:8" x14ac:dyDescent="0.3">
      <c r="G1503" s="2"/>
      <c r="H1503" s="2"/>
    </row>
    <row r="1504" spans="7:8" x14ac:dyDescent="0.3">
      <c r="G1504" s="2"/>
      <c r="H1504" s="2"/>
    </row>
    <row r="1505" spans="7:8" x14ac:dyDescent="0.3">
      <c r="G1505" s="2"/>
      <c r="H1505" s="2"/>
    </row>
    <row r="1506" spans="7:8" x14ac:dyDescent="0.3">
      <c r="G1506" s="2"/>
      <c r="H1506" s="2"/>
    </row>
    <row r="1507" spans="7:8" x14ac:dyDescent="0.3">
      <c r="G1507" s="2"/>
      <c r="H1507" s="2"/>
    </row>
    <row r="1508" spans="7:8" x14ac:dyDescent="0.3">
      <c r="G1508" s="2"/>
      <c r="H1508" s="2"/>
    </row>
    <row r="1509" spans="7:8" x14ac:dyDescent="0.3">
      <c r="G1509" s="2"/>
      <c r="H1509" s="2"/>
    </row>
    <row r="1510" spans="7:8" x14ac:dyDescent="0.3">
      <c r="G1510" s="2"/>
      <c r="H1510" s="2"/>
    </row>
    <row r="1511" spans="7:8" x14ac:dyDescent="0.3">
      <c r="G1511" s="2"/>
      <c r="H1511" s="2"/>
    </row>
    <row r="1512" spans="7:8" x14ac:dyDescent="0.3">
      <c r="G1512" s="2"/>
      <c r="H1512" s="2"/>
    </row>
    <row r="1513" spans="7:8" x14ac:dyDescent="0.3">
      <c r="G1513" s="2"/>
      <c r="H1513" s="2"/>
    </row>
    <row r="1514" spans="7:8" x14ac:dyDescent="0.3">
      <c r="G1514" s="2"/>
      <c r="H1514" s="2"/>
    </row>
    <row r="1515" spans="7:8" x14ac:dyDescent="0.3">
      <c r="G1515" s="2"/>
      <c r="H1515" s="2"/>
    </row>
    <row r="1516" spans="7:8" x14ac:dyDescent="0.3">
      <c r="G1516" s="2"/>
      <c r="H1516" s="2"/>
    </row>
    <row r="1517" spans="7:8" x14ac:dyDescent="0.3">
      <c r="G1517" s="2"/>
      <c r="H1517" s="2"/>
    </row>
    <row r="1518" spans="7:8" x14ac:dyDescent="0.3">
      <c r="G1518" s="2"/>
      <c r="H1518" s="2"/>
    </row>
    <row r="1519" spans="7:8" x14ac:dyDescent="0.3">
      <c r="G1519" s="2"/>
      <c r="H1519" s="2"/>
    </row>
    <row r="1520" spans="7:8" x14ac:dyDescent="0.3">
      <c r="G1520" s="2"/>
      <c r="H1520" s="2"/>
    </row>
    <row r="1521" spans="7:8" x14ac:dyDescent="0.3">
      <c r="G1521" s="2"/>
      <c r="H1521" s="2"/>
    </row>
    <row r="1522" spans="7:8" x14ac:dyDescent="0.3">
      <c r="G1522" s="2"/>
      <c r="H1522" s="2"/>
    </row>
    <row r="1523" spans="7:8" x14ac:dyDescent="0.3">
      <c r="G1523" s="2"/>
      <c r="H1523" s="2"/>
    </row>
    <row r="1524" spans="7:8" x14ac:dyDescent="0.3">
      <c r="G1524" s="2"/>
      <c r="H1524" s="2"/>
    </row>
    <row r="1525" spans="7:8" x14ac:dyDescent="0.3">
      <c r="G1525" s="2"/>
      <c r="H1525" s="2"/>
    </row>
    <row r="1526" spans="7:8" x14ac:dyDescent="0.3">
      <c r="G1526" s="2"/>
      <c r="H1526" s="2"/>
    </row>
    <row r="1527" spans="7:8" x14ac:dyDescent="0.3">
      <c r="G1527" s="2"/>
      <c r="H1527" s="2"/>
    </row>
    <row r="1528" spans="7:8" x14ac:dyDescent="0.3">
      <c r="G1528" s="2"/>
      <c r="H1528" s="2"/>
    </row>
    <row r="1529" spans="7:8" x14ac:dyDescent="0.3">
      <c r="G1529" s="2"/>
      <c r="H1529" s="2"/>
    </row>
    <row r="1530" spans="7:8" x14ac:dyDescent="0.3">
      <c r="G1530" s="2"/>
      <c r="H1530" s="2"/>
    </row>
    <row r="1531" spans="7:8" x14ac:dyDescent="0.3">
      <c r="G1531" s="2"/>
      <c r="H1531" s="2"/>
    </row>
    <row r="1532" spans="7:8" x14ac:dyDescent="0.3">
      <c r="G1532" s="2"/>
      <c r="H1532" s="2"/>
    </row>
    <row r="1533" spans="7:8" x14ac:dyDescent="0.3">
      <c r="G1533" s="2"/>
      <c r="H1533" s="2"/>
    </row>
    <row r="1534" spans="7:8" x14ac:dyDescent="0.3">
      <c r="G1534" s="2"/>
      <c r="H1534" s="2"/>
    </row>
    <row r="1535" spans="7:8" x14ac:dyDescent="0.3">
      <c r="G1535" s="2"/>
      <c r="H1535" s="2"/>
    </row>
    <row r="1536" spans="7:8" x14ac:dyDescent="0.3">
      <c r="G1536" s="2"/>
      <c r="H1536" s="2"/>
    </row>
    <row r="1537" spans="7:8" x14ac:dyDescent="0.3">
      <c r="G1537" s="2"/>
      <c r="H1537" s="2"/>
    </row>
    <row r="1538" spans="7:8" x14ac:dyDescent="0.3">
      <c r="G1538" s="2"/>
      <c r="H1538" s="2"/>
    </row>
    <row r="1539" spans="7:8" x14ac:dyDescent="0.3">
      <c r="G1539" s="2"/>
      <c r="H1539" s="2"/>
    </row>
    <row r="1540" spans="7:8" x14ac:dyDescent="0.3">
      <c r="G1540" s="2"/>
      <c r="H1540" s="2"/>
    </row>
    <row r="1541" spans="7:8" x14ac:dyDescent="0.3">
      <c r="G1541" s="2"/>
      <c r="H1541" s="2"/>
    </row>
    <row r="1542" spans="7:8" x14ac:dyDescent="0.3">
      <c r="G1542" s="2"/>
      <c r="H1542" s="2"/>
    </row>
    <row r="1543" spans="7:8" x14ac:dyDescent="0.3">
      <c r="G1543" s="2"/>
      <c r="H1543" s="2"/>
    </row>
    <row r="1544" spans="7:8" x14ac:dyDescent="0.3">
      <c r="G1544" s="2"/>
      <c r="H1544" s="2"/>
    </row>
    <row r="1545" spans="7:8" x14ac:dyDescent="0.3">
      <c r="G1545" s="2"/>
      <c r="H1545" s="2"/>
    </row>
    <row r="1546" spans="7:8" x14ac:dyDescent="0.3">
      <c r="G1546" s="2"/>
      <c r="H1546" s="2"/>
    </row>
    <row r="1547" spans="7:8" x14ac:dyDescent="0.3">
      <c r="G1547" s="2"/>
      <c r="H1547" s="2"/>
    </row>
    <row r="1548" spans="7:8" x14ac:dyDescent="0.3">
      <c r="G1548" s="2"/>
      <c r="H1548" s="2"/>
    </row>
    <row r="1549" spans="7:8" x14ac:dyDescent="0.3">
      <c r="G1549" s="2"/>
      <c r="H1549" s="2"/>
    </row>
    <row r="1550" spans="7:8" x14ac:dyDescent="0.3">
      <c r="G1550" s="2"/>
      <c r="H1550" s="2"/>
    </row>
    <row r="1551" spans="7:8" x14ac:dyDescent="0.3">
      <c r="G1551" s="2"/>
      <c r="H1551" s="2"/>
    </row>
    <row r="1552" spans="7:8" x14ac:dyDescent="0.3">
      <c r="G1552" s="2"/>
      <c r="H1552" s="2"/>
    </row>
    <row r="1553" spans="7:8" x14ac:dyDescent="0.3">
      <c r="G1553" s="2"/>
      <c r="H1553" s="2"/>
    </row>
    <row r="1554" spans="7:8" x14ac:dyDescent="0.3">
      <c r="G1554" s="2"/>
      <c r="H1554" s="2"/>
    </row>
    <row r="1555" spans="7:8" x14ac:dyDescent="0.3">
      <c r="G1555" s="2"/>
      <c r="H1555" s="2"/>
    </row>
    <row r="1556" spans="7:8" x14ac:dyDescent="0.3">
      <c r="G1556" s="2"/>
      <c r="H1556" s="2"/>
    </row>
    <row r="1557" spans="7:8" x14ac:dyDescent="0.3">
      <c r="G1557" s="2"/>
      <c r="H1557" s="2"/>
    </row>
    <row r="1558" spans="7:8" x14ac:dyDescent="0.3">
      <c r="G1558" s="2"/>
      <c r="H1558" s="2"/>
    </row>
    <row r="1559" spans="7:8" x14ac:dyDescent="0.3">
      <c r="G1559" s="2"/>
      <c r="H1559" s="2"/>
    </row>
    <row r="1560" spans="7:8" x14ac:dyDescent="0.3">
      <c r="G1560" s="2"/>
      <c r="H1560" s="2"/>
    </row>
    <row r="1561" spans="7:8" x14ac:dyDescent="0.3">
      <c r="G1561" s="2"/>
      <c r="H1561" s="2"/>
    </row>
    <row r="1562" spans="7:8" x14ac:dyDescent="0.3">
      <c r="G1562" s="2"/>
      <c r="H1562" s="2"/>
    </row>
    <row r="1563" spans="7:8" x14ac:dyDescent="0.3">
      <c r="G1563" s="2"/>
      <c r="H1563" s="2"/>
    </row>
    <row r="1564" spans="7:8" x14ac:dyDescent="0.3">
      <c r="G1564" s="2"/>
      <c r="H1564" s="2"/>
    </row>
    <row r="1565" spans="7:8" x14ac:dyDescent="0.3">
      <c r="G1565" s="2"/>
      <c r="H1565" s="2"/>
    </row>
    <row r="1566" spans="7:8" x14ac:dyDescent="0.3">
      <c r="G1566" s="2"/>
      <c r="H1566" s="2"/>
    </row>
    <row r="1567" spans="7:8" x14ac:dyDescent="0.3">
      <c r="G1567" s="2"/>
      <c r="H1567" s="2"/>
    </row>
    <row r="1568" spans="7:8" x14ac:dyDescent="0.3">
      <c r="G1568" s="2"/>
      <c r="H1568" s="2"/>
    </row>
    <row r="1569" spans="7:8" x14ac:dyDescent="0.3">
      <c r="G1569" s="2"/>
      <c r="H1569" s="2"/>
    </row>
    <row r="1570" spans="7:8" x14ac:dyDescent="0.3">
      <c r="G1570" s="2"/>
      <c r="H1570" s="2"/>
    </row>
    <row r="1571" spans="7:8" x14ac:dyDescent="0.3">
      <c r="G1571" s="2"/>
      <c r="H1571" s="2"/>
    </row>
    <row r="1572" spans="7:8" x14ac:dyDescent="0.3">
      <c r="G1572" s="2"/>
      <c r="H1572" s="2"/>
    </row>
    <row r="1573" spans="7:8" x14ac:dyDescent="0.3">
      <c r="G1573" s="2"/>
      <c r="H1573" s="2"/>
    </row>
    <row r="1574" spans="7:8" x14ac:dyDescent="0.3">
      <c r="G1574" s="2"/>
      <c r="H1574" s="2"/>
    </row>
    <row r="1575" spans="7:8" x14ac:dyDescent="0.3">
      <c r="G1575" s="2"/>
      <c r="H1575" s="2"/>
    </row>
    <row r="1576" spans="7:8" x14ac:dyDescent="0.3">
      <c r="G1576" s="2"/>
      <c r="H1576" s="2"/>
    </row>
    <row r="1577" spans="7:8" x14ac:dyDescent="0.3">
      <c r="G1577" s="2"/>
      <c r="H1577" s="2"/>
    </row>
    <row r="1578" spans="7:8" x14ac:dyDescent="0.3">
      <c r="G1578" s="2"/>
      <c r="H1578" s="2"/>
    </row>
    <row r="1579" spans="7:8" x14ac:dyDescent="0.3">
      <c r="G1579" s="2"/>
      <c r="H1579" s="2"/>
    </row>
    <row r="1580" spans="7:8" x14ac:dyDescent="0.3">
      <c r="G1580" s="2"/>
      <c r="H1580" s="2"/>
    </row>
    <row r="1581" spans="7:8" x14ac:dyDescent="0.3">
      <c r="G1581" s="2"/>
      <c r="H1581" s="2"/>
    </row>
    <row r="1582" spans="7:8" x14ac:dyDescent="0.3">
      <c r="G1582" s="2"/>
      <c r="H1582" s="2"/>
    </row>
    <row r="1583" spans="7:8" x14ac:dyDescent="0.3">
      <c r="G1583" s="2"/>
      <c r="H1583" s="2"/>
    </row>
    <row r="1584" spans="7:8" x14ac:dyDescent="0.3">
      <c r="G1584" s="2"/>
      <c r="H1584" s="2"/>
    </row>
    <row r="1585" spans="7:8" x14ac:dyDescent="0.3">
      <c r="G1585" s="2"/>
      <c r="H1585" s="2"/>
    </row>
    <row r="1586" spans="7:8" x14ac:dyDescent="0.3">
      <c r="G1586" s="2"/>
      <c r="H1586" s="2"/>
    </row>
    <row r="1587" spans="7:8" x14ac:dyDescent="0.3">
      <c r="G1587" s="2"/>
      <c r="H1587" s="2"/>
    </row>
    <row r="1588" spans="7:8" x14ac:dyDescent="0.3">
      <c r="G1588" s="2"/>
      <c r="H1588" s="2"/>
    </row>
    <row r="1589" spans="7:8" x14ac:dyDescent="0.3">
      <c r="G1589" s="2"/>
      <c r="H1589" s="2"/>
    </row>
    <row r="1590" spans="7:8" x14ac:dyDescent="0.3">
      <c r="G1590" s="2"/>
      <c r="H1590" s="2"/>
    </row>
    <row r="1591" spans="7:8" x14ac:dyDescent="0.3">
      <c r="G1591" s="2"/>
      <c r="H1591" s="2"/>
    </row>
    <row r="1592" spans="7:8" x14ac:dyDescent="0.3">
      <c r="G1592" s="2"/>
      <c r="H1592" s="2"/>
    </row>
    <row r="1593" spans="7:8" x14ac:dyDescent="0.3">
      <c r="G1593" s="2"/>
      <c r="H1593" s="2"/>
    </row>
    <row r="1594" spans="7:8" x14ac:dyDescent="0.3">
      <c r="G1594" s="2"/>
      <c r="H1594" s="2"/>
    </row>
    <row r="1595" spans="7:8" x14ac:dyDescent="0.3">
      <c r="G1595" s="2"/>
      <c r="H1595" s="2"/>
    </row>
    <row r="1596" spans="7:8" x14ac:dyDescent="0.3">
      <c r="G1596" s="2"/>
      <c r="H1596" s="2"/>
    </row>
    <row r="1597" spans="7:8" x14ac:dyDescent="0.3">
      <c r="G1597" s="2"/>
      <c r="H1597" s="2"/>
    </row>
    <row r="1598" spans="7:8" x14ac:dyDescent="0.3">
      <c r="G1598" s="2"/>
      <c r="H1598" s="2"/>
    </row>
    <row r="1599" spans="7:8" x14ac:dyDescent="0.3">
      <c r="G1599" s="2"/>
      <c r="H1599" s="2"/>
    </row>
    <row r="1600" spans="7:8" x14ac:dyDescent="0.3">
      <c r="G1600" s="2"/>
      <c r="H1600" s="2"/>
    </row>
    <row r="1601" spans="7:8" x14ac:dyDescent="0.3">
      <c r="G1601" s="2"/>
      <c r="H1601" s="2"/>
    </row>
    <row r="1602" spans="7:8" x14ac:dyDescent="0.3">
      <c r="G1602" s="2"/>
      <c r="H1602" s="2"/>
    </row>
    <row r="1603" spans="7:8" x14ac:dyDescent="0.3">
      <c r="G1603" s="2"/>
      <c r="H1603" s="2"/>
    </row>
    <row r="1604" spans="7:8" x14ac:dyDescent="0.3">
      <c r="G1604" s="2"/>
      <c r="H1604" s="2"/>
    </row>
    <row r="1605" spans="7:8" x14ac:dyDescent="0.3">
      <c r="G1605" s="2"/>
      <c r="H1605" s="2"/>
    </row>
    <row r="1606" spans="7:8" x14ac:dyDescent="0.3">
      <c r="G1606" s="2"/>
      <c r="H1606" s="2"/>
    </row>
    <row r="1607" spans="7:8" x14ac:dyDescent="0.3">
      <c r="G1607" s="2"/>
      <c r="H1607" s="2"/>
    </row>
    <row r="1608" spans="7:8" x14ac:dyDescent="0.3">
      <c r="G1608" s="2"/>
      <c r="H1608" s="2"/>
    </row>
    <row r="1609" spans="7:8" x14ac:dyDescent="0.3">
      <c r="G1609" s="2"/>
      <c r="H1609" s="2"/>
    </row>
    <row r="1610" spans="7:8" x14ac:dyDescent="0.3">
      <c r="G1610" s="2"/>
      <c r="H1610" s="2"/>
    </row>
    <row r="1611" spans="7:8" x14ac:dyDescent="0.3">
      <c r="G1611" s="2"/>
      <c r="H1611" s="2"/>
    </row>
    <row r="1612" spans="7:8" x14ac:dyDescent="0.3">
      <c r="G1612" s="2"/>
      <c r="H1612" s="2"/>
    </row>
    <row r="1613" spans="7:8" x14ac:dyDescent="0.3">
      <c r="G1613" s="2"/>
      <c r="H1613" s="2"/>
    </row>
    <row r="1614" spans="7:8" x14ac:dyDescent="0.3">
      <c r="G1614" s="2"/>
      <c r="H1614" s="2"/>
    </row>
    <row r="1615" spans="7:8" x14ac:dyDescent="0.3">
      <c r="G1615" s="2"/>
      <c r="H1615" s="2"/>
    </row>
    <row r="1616" spans="7:8" x14ac:dyDescent="0.3">
      <c r="G1616" s="2"/>
      <c r="H1616" s="2"/>
    </row>
    <row r="1617" spans="7:8" x14ac:dyDescent="0.3">
      <c r="G1617" s="2"/>
      <c r="H1617" s="2"/>
    </row>
    <row r="1618" spans="7:8" x14ac:dyDescent="0.3">
      <c r="G1618" s="2"/>
      <c r="H1618" s="2"/>
    </row>
    <row r="1619" spans="7:8" x14ac:dyDescent="0.3">
      <c r="G1619" s="2"/>
      <c r="H1619" s="2"/>
    </row>
    <row r="1620" spans="7:8" x14ac:dyDescent="0.3">
      <c r="G1620" s="2"/>
      <c r="H1620" s="2"/>
    </row>
    <row r="1621" spans="7:8" x14ac:dyDescent="0.3">
      <c r="G1621" s="2"/>
      <c r="H1621" s="2"/>
    </row>
    <row r="1622" spans="7:8" x14ac:dyDescent="0.3">
      <c r="G1622" s="2"/>
      <c r="H1622" s="2"/>
    </row>
    <row r="1623" spans="7:8" x14ac:dyDescent="0.3">
      <c r="G1623" s="2"/>
      <c r="H1623" s="2"/>
    </row>
    <row r="1624" spans="7:8" x14ac:dyDescent="0.3">
      <c r="G1624" s="2"/>
      <c r="H1624" s="2"/>
    </row>
    <row r="1625" spans="7:8" x14ac:dyDescent="0.3">
      <c r="G1625" s="2"/>
      <c r="H1625" s="2"/>
    </row>
    <row r="1626" spans="7:8" x14ac:dyDescent="0.3">
      <c r="G1626" s="2"/>
      <c r="H1626" s="2"/>
    </row>
    <row r="1627" spans="7:8" x14ac:dyDescent="0.3">
      <c r="G1627" s="2"/>
      <c r="H1627" s="2"/>
    </row>
    <row r="1628" spans="7:8" x14ac:dyDescent="0.3">
      <c r="G1628" s="2"/>
      <c r="H1628" s="2"/>
    </row>
    <row r="1629" spans="7:8" x14ac:dyDescent="0.3">
      <c r="G1629" s="2"/>
      <c r="H1629" s="2"/>
    </row>
    <row r="1630" spans="7:8" x14ac:dyDescent="0.3">
      <c r="G1630" s="2"/>
      <c r="H1630" s="2"/>
    </row>
    <row r="1631" spans="7:8" x14ac:dyDescent="0.3">
      <c r="G1631" s="2"/>
      <c r="H1631" s="2"/>
    </row>
    <row r="1632" spans="7:8" x14ac:dyDescent="0.3">
      <c r="G1632" s="2"/>
      <c r="H1632" s="2"/>
    </row>
    <row r="1633" spans="7:8" x14ac:dyDescent="0.3">
      <c r="G1633" s="2"/>
      <c r="H1633" s="2"/>
    </row>
    <row r="1634" spans="7:8" x14ac:dyDescent="0.3">
      <c r="G1634" s="2"/>
      <c r="H1634" s="2"/>
    </row>
    <row r="1635" spans="7:8" x14ac:dyDescent="0.3">
      <c r="G1635" s="2"/>
      <c r="H1635" s="2"/>
    </row>
    <row r="1636" spans="7:8" x14ac:dyDescent="0.3">
      <c r="G1636" s="2"/>
      <c r="H1636" s="2"/>
    </row>
    <row r="1637" spans="7:8" x14ac:dyDescent="0.3">
      <c r="G1637" s="2"/>
      <c r="H1637" s="2"/>
    </row>
    <row r="1638" spans="7:8" x14ac:dyDescent="0.3">
      <c r="G1638" s="2"/>
      <c r="H1638" s="2"/>
    </row>
    <row r="1639" spans="7:8" x14ac:dyDescent="0.3">
      <c r="G1639" s="2"/>
      <c r="H1639" s="2"/>
    </row>
    <row r="1640" spans="7:8" x14ac:dyDescent="0.3">
      <c r="G1640" s="2"/>
      <c r="H1640" s="2"/>
    </row>
    <row r="1641" spans="7:8" x14ac:dyDescent="0.3">
      <c r="G1641" s="2"/>
      <c r="H1641" s="2"/>
    </row>
    <row r="1642" spans="7:8" x14ac:dyDescent="0.3">
      <c r="G1642" s="2"/>
      <c r="H1642" s="2"/>
    </row>
    <row r="1643" spans="7:8" x14ac:dyDescent="0.3">
      <c r="G1643" s="2"/>
      <c r="H1643" s="2"/>
    </row>
    <row r="1644" spans="7:8" x14ac:dyDescent="0.3">
      <c r="G1644" s="2"/>
      <c r="H1644" s="2"/>
    </row>
    <row r="1645" spans="7:8" x14ac:dyDescent="0.3">
      <c r="G1645" s="2"/>
      <c r="H1645" s="2"/>
    </row>
    <row r="1646" spans="7:8" x14ac:dyDescent="0.3">
      <c r="G1646" s="2"/>
      <c r="H1646" s="2"/>
    </row>
    <row r="1647" spans="7:8" x14ac:dyDescent="0.3">
      <c r="G1647" s="2"/>
      <c r="H1647" s="2"/>
    </row>
    <row r="1648" spans="7:8" x14ac:dyDescent="0.3">
      <c r="G1648" s="2"/>
      <c r="H1648" s="2"/>
    </row>
    <row r="1649" spans="7:8" x14ac:dyDescent="0.3">
      <c r="G1649" s="2"/>
      <c r="H1649" s="2"/>
    </row>
    <row r="1650" spans="7:8" x14ac:dyDescent="0.3">
      <c r="G1650" s="2"/>
      <c r="H1650" s="2"/>
    </row>
    <row r="1651" spans="7:8" x14ac:dyDescent="0.3">
      <c r="G1651" s="2"/>
      <c r="H1651" s="2"/>
    </row>
    <row r="1652" spans="7:8" x14ac:dyDescent="0.3">
      <c r="G1652" s="2"/>
      <c r="H1652" s="2"/>
    </row>
    <row r="1653" spans="7:8" x14ac:dyDescent="0.3">
      <c r="G1653" s="2"/>
      <c r="H1653" s="2"/>
    </row>
    <row r="1654" spans="7:8" x14ac:dyDescent="0.3">
      <c r="G1654" s="2"/>
      <c r="H1654" s="2"/>
    </row>
    <row r="1655" spans="7:8" x14ac:dyDescent="0.3">
      <c r="G1655" s="2"/>
      <c r="H1655" s="2"/>
    </row>
    <row r="1656" spans="7:8" x14ac:dyDescent="0.3">
      <c r="G1656" s="2"/>
      <c r="H1656" s="2"/>
    </row>
    <row r="1657" spans="7:8" x14ac:dyDescent="0.3">
      <c r="G1657" s="2"/>
      <c r="H1657" s="2"/>
    </row>
    <row r="1658" spans="7:8" x14ac:dyDescent="0.3">
      <c r="G1658" s="2"/>
      <c r="H1658" s="2"/>
    </row>
    <row r="1659" spans="7:8" x14ac:dyDescent="0.3">
      <c r="G1659" s="2"/>
      <c r="H1659" s="2"/>
    </row>
    <row r="1660" spans="7:8" x14ac:dyDescent="0.3">
      <c r="G1660" s="2"/>
      <c r="H1660" s="2"/>
    </row>
    <row r="1661" spans="7:8" x14ac:dyDescent="0.3">
      <c r="G1661" s="2"/>
      <c r="H1661" s="2"/>
    </row>
    <row r="1662" spans="7:8" x14ac:dyDescent="0.3">
      <c r="G1662" s="2"/>
      <c r="H1662" s="2"/>
    </row>
    <row r="1663" spans="7:8" x14ac:dyDescent="0.3">
      <c r="G1663" s="2"/>
      <c r="H1663" s="2"/>
    </row>
    <row r="1664" spans="7:8" x14ac:dyDescent="0.3">
      <c r="G1664" s="2"/>
      <c r="H1664" s="2"/>
    </row>
    <row r="1665" spans="7:8" x14ac:dyDescent="0.3">
      <c r="G1665" s="2"/>
      <c r="H1665" s="2"/>
    </row>
    <row r="1666" spans="7:8" x14ac:dyDescent="0.3">
      <c r="G1666" s="2"/>
      <c r="H1666" s="2"/>
    </row>
    <row r="1667" spans="7:8" x14ac:dyDescent="0.3">
      <c r="G1667" s="2"/>
      <c r="H1667" s="2"/>
    </row>
    <row r="1668" spans="7:8" x14ac:dyDescent="0.3">
      <c r="G1668" s="2"/>
      <c r="H1668" s="2"/>
    </row>
    <row r="1669" spans="7:8" x14ac:dyDescent="0.3">
      <c r="G1669" s="2"/>
      <c r="H1669" s="2"/>
    </row>
    <row r="1670" spans="7:8" x14ac:dyDescent="0.3">
      <c r="G1670" s="2"/>
      <c r="H1670" s="2"/>
    </row>
    <row r="1671" spans="7:8" x14ac:dyDescent="0.3">
      <c r="G1671" s="2"/>
      <c r="H1671" s="2"/>
    </row>
    <row r="1672" spans="7:8" x14ac:dyDescent="0.3">
      <c r="G1672" s="2"/>
      <c r="H1672" s="2"/>
    </row>
    <row r="1673" spans="7:8" x14ac:dyDescent="0.3">
      <c r="G1673" s="2"/>
      <c r="H1673" s="2"/>
    </row>
    <row r="1674" spans="7:8" x14ac:dyDescent="0.3">
      <c r="G1674" s="2"/>
      <c r="H1674" s="2"/>
    </row>
    <row r="1675" spans="7:8" x14ac:dyDescent="0.3">
      <c r="G1675" s="2"/>
      <c r="H1675" s="2"/>
    </row>
    <row r="1676" spans="7:8" x14ac:dyDescent="0.3">
      <c r="G1676" s="2"/>
      <c r="H1676" s="2"/>
    </row>
    <row r="1677" spans="7:8" x14ac:dyDescent="0.3">
      <c r="G1677" s="2"/>
      <c r="H1677" s="2"/>
    </row>
    <row r="1678" spans="7:8" x14ac:dyDescent="0.3">
      <c r="G1678" s="2"/>
      <c r="H1678" s="2"/>
    </row>
    <row r="1679" spans="7:8" x14ac:dyDescent="0.3">
      <c r="G1679" s="2"/>
      <c r="H1679" s="2"/>
    </row>
    <row r="1680" spans="7:8" x14ac:dyDescent="0.3">
      <c r="G1680" s="2"/>
      <c r="H1680" s="2"/>
    </row>
    <row r="1681" spans="7:8" x14ac:dyDescent="0.3">
      <c r="G1681" s="2"/>
      <c r="H1681" s="2"/>
    </row>
    <row r="1682" spans="7:8" x14ac:dyDescent="0.3">
      <c r="G1682" s="2"/>
      <c r="H1682" s="2"/>
    </row>
    <row r="1683" spans="7:8" x14ac:dyDescent="0.3">
      <c r="G1683" s="2"/>
      <c r="H1683" s="2"/>
    </row>
    <row r="1684" spans="7:8" x14ac:dyDescent="0.3">
      <c r="G1684" s="2"/>
      <c r="H1684" s="2"/>
    </row>
    <row r="1685" spans="7:8" x14ac:dyDescent="0.3">
      <c r="G1685" s="2"/>
      <c r="H1685" s="2"/>
    </row>
    <row r="1686" spans="7:8" x14ac:dyDescent="0.3">
      <c r="G1686" s="2"/>
      <c r="H1686" s="2"/>
    </row>
    <row r="1687" spans="7:8" x14ac:dyDescent="0.3">
      <c r="G1687" s="2"/>
      <c r="H1687" s="2"/>
    </row>
    <row r="1688" spans="7:8" x14ac:dyDescent="0.3">
      <c r="G1688" s="2"/>
      <c r="H1688" s="2"/>
    </row>
    <row r="1689" spans="7:8" x14ac:dyDescent="0.3">
      <c r="G1689" s="2"/>
      <c r="H1689" s="2"/>
    </row>
    <row r="1690" spans="7:8" x14ac:dyDescent="0.3">
      <c r="G1690" s="2"/>
      <c r="H1690" s="2"/>
    </row>
    <row r="1691" spans="7:8" x14ac:dyDescent="0.3">
      <c r="G1691" s="2"/>
      <c r="H1691" s="2"/>
    </row>
    <row r="1692" spans="7:8" x14ac:dyDescent="0.3">
      <c r="G1692" s="2"/>
      <c r="H1692" s="2"/>
    </row>
    <row r="1693" spans="7:8" x14ac:dyDescent="0.3">
      <c r="G1693" s="2"/>
      <c r="H1693" s="2"/>
    </row>
    <row r="1694" spans="7:8" x14ac:dyDescent="0.3">
      <c r="G1694" s="2"/>
      <c r="H1694" s="2"/>
    </row>
    <row r="1695" spans="7:8" x14ac:dyDescent="0.3">
      <c r="G1695" s="2"/>
      <c r="H1695" s="2"/>
    </row>
    <row r="1696" spans="7:8" x14ac:dyDescent="0.3">
      <c r="G1696" s="2"/>
      <c r="H1696" s="2"/>
    </row>
    <row r="1697" spans="7:8" x14ac:dyDescent="0.3">
      <c r="G1697" s="2"/>
      <c r="H1697" s="2"/>
    </row>
    <row r="1698" spans="7:8" x14ac:dyDescent="0.3">
      <c r="G1698" s="2"/>
      <c r="H1698" s="2"/>
    </row>
    <row r="1699" spans="7:8" x14ac:dyDescent="0.3">
      <c r="G1699" s="2"/>
      <c r="H1699" s="2"/>
    </row>
    <row r="1700" spans="7:8" x14ac:dyDescent="0.3">
      <c r="G1700" s="2"/>
      <c r="H1700" s="2"/>
    </row>
    <row r="1701" spans="7:8" x14ac:dyDescent="0.3">
      <c r="G1701" s="2"/>
      <c r="H1701" s="2"/>
    </row>
    <row r="1702" spans="7:8" x14ac:dyDescent="0.3">
      <c r="G1702" s="2"/>
      <c r="H1702" s="2"/>
    </row>
    <row r="1703" spans="7:8" x14ac:dyDescent="0.3">
      <c r="G1703" s="2"/>
      <c r="H1703" s="2"/>
    </row>
    <row r="1704" spans="7:8" x14ac:dyDescent="0.3">
      <c r="G1704" s="2"/>
      <c r="H1704" s="2"/>
    </row>
    <row r="1705" spans="7:8" x14ac:dyDescent="0.3">
      <c r="G1705" s="2"/>
      <c r="H1705" s="2"/>
    </row>
    <row r="1706" spans="7:8" x14ac:dyDescent="0.3">
      <c r="G1706" s="2"/>
      <c r="H1706" s="2"/>
    </row>
    <row r="1707" spans="7:8" x14ac:dyDescent="0.3">
      <c r="G1707" s="2"/>
      <c r="H1707" s="2"/>
    </row>
    <row r="1708" spans="7:8" x14ac:dyDescent="0.3">
      <c r="G1708" s="2"/>
      <c r="H1708" s="2"/>
    </row>
    <row r="1709" spans="7:8" x14ac:dyDescent="0.3">
      <c r="G1709" s="2"/>
      <c r="H1709" s="2"/>
    </row>
    <row r="1710" spans="7:8" x14ac:dyDescent="0.3">
      <c r="G1710" s="2"/>
      <c r="H1710" s="2"/>
    </row>
    <row r="1711" spans="7:8" x14ac:dyDescent="0.3">
      <c r="G1711" s="2"/>
      <c r="H1711" s="2"/>
    </row>
    <row r="1712" spans="7:8" x14ac:dyDescent="0.3">
      <c r="G1712" s="2"/>
      <c r="H1712" s="2"/>
    </row>
    <row r="1713" spans="7:8" x14ac:dyDescent="0.3">
      <c r="G1713" s="2"/>
      <c r="H1713" s="2"/>
    </row>
    <row r="1714" spans="7:8" x14ac:dyDescent="0.3">
      <c r="G1714" s="2"/>
      <c r="H1714" s="2"/>
    </row>
    <row r="1715" spans="7:8" x14ac:dyDescent="0.3">
      <c r="G1715" s="2"/>
      <c r="H1715" s="2"/>
    </row>
    <row r="1716" spans="7:8" x14ac:dyDescent="0.3">
      <c r="G1716" s="2"/>
      <c r="H1716" s="2"/>
    </row>
    <row r="1717" spans="7:8" x14ac:dyDescent="0.3">
      <c r="G1717" s="2"/>
      <c r="H1717" s="2"/>
    </row>
    <row r="1718" spans="7:8" x14ac:dyDescent="0.3">
      <c r="G1718" s="2"/>
      <c r="H1718" s="2"/>
    </row>
    <row r="1719" spans="7:8" x14ac:dyDescent="0.3">
      <c r="G1719" s="2"/>
      <c r="H1719" s="2"/>
    </row>
    <row r="1720" spans="7:8" x14ac:dyDescent="0.3">
      <c r="G1720" s="2"/>
      <c r="H1720" s="2"/>
    </row>
    <row r="1721" spans="7:8" x14ac:dyDescent="0.3">
      <c r="G1721" s="2"/>
      <c r="H1721" s="2"/>
    </row>
    <row r="1722" spans="7:8" x14ac:dyDescent="0.3">
      <c r="G1722" s="2"/>
      <c r="H1722" s="2"/>
    </row>
    <row r="1723" spans="7:8" x14ac:dyDescent="0.3">
      <c r="G1723" s="2"/>
      <c r="H1723" s="2"/>
    </row>
    <row r="1724" spans="7:8" x14ac:dyDescent="0.3">
      <c r="G1724" s="2"/>
      <c r="H1724" s="2"/>
    </row>
    <row r="1725" spans="7:8" x14ac:dyDescent="0.3">
      <c r="G1725" s="2"/>
      <c r="H1725" s="2"/>
    </row>
    <row r="1726" spans="7:8" x14ac:dyDescent="0.3">
      <c r="G1726" s="2"/>
      <c r="H1726" s="2"/>
    </row>
    <row r="1727" spans="7:8" x14ac:dyDescent="0.3">
      <c r="G1727" s="2"/>
      <c r="H1727" s="2"/>
    </row>
    <row r="1728" spans="7:8" x14ac:dyDescent="0.3">
      <c r="G1728" s="2"/>
      <c r="H1728" s="2"/>
    </row>
    <row r="1729" spans="7:8" x14ac:dyDescent="0.3">
      <c r="G1729" s="2"/>
      <c r="H1729" s="2"/>
    </row>
    <row r="1730" spans="7:8" x14ac:dyDescent="0.3">
      <c r="G1730" s="2"/>
      <c r="H1730" s="2"/>
    </row>
    <row r="1731" spans="7:8" x14ac:dyDescent="0.3">
      <c r="G1731" s="2"/>
      <c r="H1731" s="2"/>
    </row>
    <row r="1732" spans="7:8" x14ac:dyDescent="0.3">
      <c r="G1732" s="2"/>
      <c r="H1732" s="2"/>
    </row>
    <row r="1733" spans="7:8" x14ac:dyDescent="0.3">
      <c r="G1733" s="2"/>
      <c r="H1733" s="2"/>
    </row>
    <row r="1734" spans="7:8" x14ac:dyDescent="0.3">
      <c r="G1734" s="2"/>
      <c r="H1734" s="2"/>
    </row>
    <row r="1735" spans="7:8" x14ac:dyDescent="0.3">
      <c r="G1735" s="2"/>
      <c r="H1735" s="2"/>
    </row>
    <row r="1736" spans="7:8" x14ac:dyDescent="0.3">
      <c r="G1736" s="2"/>
      <c r="H1736" s="2"/>
    </row>
    <row r="1737" spans="7:8" x14ac:dyDescent="0.3">
      <c r="G1737" s="2"/>
      <c r="H1737" s="2"/>
    </row>
    <row r="1738" spans="7:8" x14ac:dyDescent="0.3">
      <c r="G1738" s="2"/>
      <c r="H1738" s="2"/>
    </row>
    <row r="1739" spans="7:8" x14ac:dyDescent="0.3">
      <c r="G1739" s="2"/>
      <c r="H1739" s="2"/>
    </row>
    <row r="1740" spans="7:8" x14ac:dyDescent="0.3">
      <c r="G1740" s="2"/>
      <c r="H1740" s="2"/>
    </row>
    <row r="1741" spans="7:8" x14ac:dyDescent="0.3">
      <c r="G1741" s="2"/>
      <c r="H1741" s="2"/>
    </row>
    <row r="1742" spans="7:8" x14ac:dyDescent="0.3">
      <c r="G1742" s="2"/>
      <c r="H1742" s="2"/>
    </row>
    <row r="1743" spans="7:8" x14ac:dyDescent="0.3">
      <c r="G1743" s="2"/>
      <c r="H1743" s="2"/>
    </row>
    <row r="1744" spans="7:8" x14ac:dyDescent="0.3">
      <c r="G1744" s="2"/>
      <c r="H1744" s="2"/>
    </row>
    <row r="1745" spans="7:8" x14ac:dyDescent="0.3">
      <c r="G1745" s="2"/>
      <c r="H1745" s="2"/>
    </row>
    <row r="1746" spans="7:8" x14ac:dyDescent="0.3">
      <c r="G1746" s="2"/>
      <c r="H1746" s="2"/>
    </row>
    <row r="1747" spans="7:8" x14ac:dyDescent="0.3">
      <c r="G1747" s="2"/>
      <c r="H1747" s="2"/>
    </row>
    <row r="1748" spans="7:8" x14ac:dyDescent="0.3">
      <c r="G1748" s="2"/>
      <c r="H1748" s="2"/>
    </row>
    <row r="1749" spans="7:8" x14ac:dyDescent="0.3">
      <c r="G1749" s="2"/>
      <c r="H1749" s="2"/>
    </row>
    <row r="1750" spans="7:8" x14ac:dyDescent="0.3">
      <c r="G1750" s="2"/>
      <c r="H1750" s="2"/>
    </row>
    <row r="1751" spans="7:8" x14ac:dyDescent="0.3">
      <c r="G1751" s="2"/>
      <c r="H1751" s="2"/>
    </row>
    <row r="1752" spans="7:8" x14ac:dyDescent="0.3">
      <c r="G1752" s="2"/>
      <c r="H1752" s="2"/>
    </row>
    <row r="1753" spans="7:8" x14ac:dyDescent="0.3">
      <c r="G1753" s="2"/>
      <c r="H1753" s="2"/>
    </row>
    <row r="1754" spans="7:8" x14ac:dyDescent="0.3">
      <c r="G1754" s="2"/>
      <c r="H1754" s="2"/>
    </row>
    <row r="1755" spans="7:8" x14ac:dyDescent="0.3">
      <c r="G1755" s="2"/>
      <c r="H1755" s="2"/>
    </row>
    <row r="1756" spans="7:8" x14ac:dyDescent="0.3">
      <c r="G1756" s="2"/>
      <c r="H1756" s="2"/>
    </row>
    <row r="1757" spans="7:8" x14ac:dyDescent="0.3">
      <c r="G1757" s="2"/>
      <c r="H1757" s="2"/>
    </row>
    <row r="1758" spans="7:8" x14ac:dyDescent="0.3">
      <c r="G1758" s="2"/>
      <c r="H1758" s="2"/>
    </row>
    <row r="1759" spans="7:8" x14ac:dyDescent="0.3">
      <c r="G1759" s="2"/>
      <c r="H1759" s="2"/>
    </row>
    <row r="1760" spans="7:8" x14ac:dyDescent="0.3">
      <c r="G1760" s="2"/>
      <c r="H1760" s="2"/>
    </row>
    <row r="1761" spans="7:8" x14ac:dyDescent="0.3">
      <c r="G1761" s="2"/>
      <c r="H1761" s="2"/>
    </row>
    <row r="1762" spans="7:8" x14ac:dyDescent="0.3">
      <c r="G1762" s="2"/>
      <c r="H1762" s="2"/>
    </row>
    <row r="1763" spans="7:8" x14ac:dyDescent="0.3">
      <c r="G1763" s="2"/>
      <c r="H1763" s="2"/>
    </row>
    <row r="1764" spans="7:8" x14ac:dyDescent="0.3">
      <c r="G1764" s="2"/>
      <c r="H1764" s="2"/>
    </row>
    <row r="1765" spans="7:8" x14ac:dyDescent="0.3">
      <c r="G1765" s="2"/>
      <c r="H1765" s="2"/>
    </row>
    <row r="1766" spans="7:8" x14ac:dyDescent="0.3">
      <c r="G1766" s="2"/>
      <c r="H1766" s="2"/>
    </row>
    <row r="1767" spans="7:8" x14ac:dyDescent="0.3">
      <c r="G1767" s="2"/>
      <c r="H1767" s="2"/>
    </row>
    <row r="1768" spans="7:8" x14ac:dyDescent="0.3">
      <c r="G1768" s="2"/>
      <c r="H1768" s="2"/>
    </row>
    <row r="1769" spans="7:8" x14ac:dyDescent="0.3">
      <c r="G1769" s="2"/>
      <c r="H1769" s="2"/>
    </row>
    <row r="1770" spans="7:8" x14ac:dyDescent="0.3">
      <c r="G1770" s="2"/>
      <c r="H1770" s="2"/>
    </row>
    <row r="1771" spans="7:8" x14ac:dyDescent="0.3">
      <c r="G1771" s="2"/>
      <c r="H1771" s="2"/>
    </row>
    <row r="1772" spans="7:8" x14ac:dyDescent="0.3">
      <c r="G1772" s="2"/>
      <c r="H1772" s="2"/>
    </row>
    <row r="1773" spans="7:8" x14ac:dyDescent="0.3">
      <c r="G1773" s="2"/>
      <c r="H1773" s="2"/>
    </row>
    <row r="1774" spans="7:8" x14ac:dyDescent="0.3">
      <c r="G1774" s="2"/>
      <c r="H1774" s="2"/>
    </row>
    <row r="1775" spans="7:8" x14ac:dyDescent="0.3">
      <c r="G1775" s="2"/>
      <c r="H1775" s="2"/>
    </row>
    <row r="1776" spans="7:8" x14ac:dyDescent="0.3">
      <c r="G1776" s="2"/>
      <c r="H1776" s="2"/>
    </row>
    <row r="1777" spans="7:8" x14ac:dyDescent="0.3">
      <c r="G1777" s="2"/>
      <c r="H1777" s="2"/>
    </row>
    <row r="1778" spans="7:8" x14ac:dyDescent="0.3">
      <c r="G1778" s="2"/>
      <c r="H1778" s="2"/>
    </row>
    <row r="1779" spans="7:8" x14ac:dyDescent="0.3">
      <c r="G1779" s="2"/>
      <c r="H1779" s="2"/>
    </row>
    <row r="1780" spans="7:8" x14ac:dyDescent="0.3">
      <c r="G1780" s="2"/>
      <c r="H1780" s="2"/>
    </row>
    <row r="1781" spans="7:8" x14ac:dyDescent="0.3">
      <c r="G1781" s="2"/>
      <c r="H1781" s="2"/>
    </row>
    <row r="1782" spans="7:8" x14ac:dyDescent="0.3">
      <c r="G1782" s="2"/>
      <c r="H1782" s="2"/>
    </row>
    <row r="1783" spans="7:8" x14ac:dyDescent="0.3">
      <c r="G1783" s="2"/>
      <c r="H1783" s="2"/>
    </row>
    <row r="1784" spans="7:8" x14ac:dyDescent="0.3">
      <c r="G1784" s="2"/>
      <c r="H1784" s="2"/>
    </row>
    <row r="1785" spans="7:8" x14ac:dyDescent="0.3">
      <c r="G1785" s="2"/>
      <c r="H1785" s="2"/>
    </row>
    <row r="1786" spans="7:8" x14ac:dyDescent="0.3">
      <c r="G1786" s="2"/>
      <c r="H1786" s="2"/>
    </row>
    <row r="1787" spans="7:8" x14ac:dyDescent="0.3">
      <c r="G1787" s="2"/>
      <c r="H1787" s="2"/>
    </row>
    <row r="1788" spans="7:8" x14ac:dyDescent="0.3">
      <c r="G1788" s="2"/>
      <c r="H1788" s="2"/>
    </row>
    <row r="1789" spans="7:8" x14ac:dyDescent="0.3">
      <c r="G1789" s="2"/>
      <c r="H1789" s="2"/>
    </row>
    <row r="1790" spans="7:8" x14ac:dyDescent="0.3">
      <c r="G1790" s="2"/>
      <c r="H1790" s="2"/>
    </row>
    <row r="1791" spans="7:8" x14ac:dyDescent="0.3">
      <c r="G1791" s="2"/>
      <c r="H1791" s="2"/>
    </row>
    <row r="1792" spans="7:8" x14ac:dyDescent="0.3">
      <c r="G1792" s="2"/>
      <c r="H1792" s="2"/>
    </row>
    <row r="1793" spans="7:8" x14ac:dyDescent="0.3">
      <c r="G1793" s="2"/>
      <c r="H1793" s="2"/>
    </row>
    <row r="1794" spans="7:8" x14ac:dyDescent="0.3">
      <c r="G1794" s="2"/>
      <c r="H1794" s="2"/>
    </row>
    <row r="1795" spans="7:8" x14ac:dyDescent="0.3">
      <c r="G1795" s="2"/>
      <c r="H1795" s="2"/>
    </row>
    <row r="1796" spans="7:8" x14ac:dyDescent="0.3">
      <c r="G1796" s="2"/>
      <c r="H1796" s="2"/>
    </row>
    <row r="1797" spans="7:8" x14ac:dyDescent="0.3">
      <c r="G1797" s="2"/>
      <c r="H1797" s="2"/>
    </row>
    <row r="1798" spans="7:8" x14ac:dyDescent="0.3">
      <c r="G1798" s="2"/>
      <c r="H1798" s="2"/>
    </row>
    <row r="1799" spans="7:8" x14ac:dyDescent="0.3">
      <c r="G1799" s="2"/>
      <c r="H1799" s="2"/>
    </row>
    <row r="1800" spans="7:8" x14ac:dyDescent="0.3">
      <c r="G1800" s="2"/>
      <c r="H1800" s="2"/>
    </row>
    <row r="1801" spans="7:8" x14ac:dyDescent="0.3">
      <c r="G1801" s="2"/>
      <c r="H1801" s="2"/>
    </row>
    <row r="1802" spans="7:8" x14ac:dyDescent="0.3">
      <c r="G1802" s="2"/>
      <c r="H1802" s="2"/>
    </row>
    <row r="1803" spans="7:8" x14ac:dyDescent="0.3">
      <c r="G1803" s="2"/>
      <c r="H1803" s="2"/>
    </row>
    <row r="1804" spans="7:8" x14ac:dyDescent="0.3">
      <c r="G1804" s="2"/>
      <c r="H1804" s="2"/>
    </row>
    <row r="1805" spans="7:8" x14ac:dyDescent="0.3">
      <c r="G1805" s="2"/>
      <c r="H1805" s="2"/>
    </row>
    <row r="1806" spans="7:8" x14ac:dyDescent="0.3">
      <c r="G1806" s="2"/>
      <c r="H1806" s="2"/>
    </row>
    <row r="1807" spans="7:8" x14ac:dyDescent="0.3">
      <c r="G1807" s="2"/>
      <c r="H1807" s="2"/>
    </row>
    <row r="1808" spans="7:8" x14ac:dyDescent="0.3">
      <c r="G1808" s="2"/>
      <c r="H1808" s="2"/>
    </row>
    <row r="1809" spans="7:8" x14ac:dyDescent="0.3">
      <c r="G1809" s="2"/>
      <c r="H1809" s="2"/>
    </row>
    <row r="1810" spans="7:8" x14ac:dyDescent="0.3">
      <c r="G1810" s="2"/>
      <c r="H1810" s="2"/>
    </row>
    <row r="1811" spans="7:8" x14ac:dyDescent="0.3">
      <c r="G1811" s="2"/>
      <c r="H1811" s="2"/>
    </row>
    <row r="1812" spans="7:8" x14ac:dyDescent="0.3">
      <c r="G1812" s="2"/>
      <c r="H1812" s="2"/>
    </row>
    <row r="1813" spans="7:8" x14ac:dyDescent="0.3">
      <c r="G1813" s="2"/>
      <c r="H1813" s="2"/>
    </row>
    <row r="1814" spans="7:8" x14ac:dyDescent="0.3">
      <c r="G1814" s="2"/>
      <c r="H1814" s="2"/>
    </row>
    <row r="1815" spans="7:8" x14ac:dyDescent="0.3">
      <c r="G1815" s="2"/>
      <c r="H1815" s="2"/>
    </row>
    <row r="1816" spans="7:8" x14ac:dyDescent="0.3">
      <c r="G1816" s="2"/>
      <c r="H1816" s="2"/>
    </row>
    <row r="1817" spans="7:8" x14ac:dyDescent="0.3">
      <c r="G1817" s="2"/>
      <c r="H1817" s="2"/>
    </row>
    <row r="1818" spans="7:8" x14ac:dyDescent="0.3">
      <c r="G1818" s="2"/>
      <c r="H1818" s="2"/>
    </row>
    <row r="1819" spans="7:8" x14ac:dyDescent="0.3">
      <c r="G1819" s="2"/>
      <c r="H1819" s="2"/>
    </row>
    <row r="1820" spans="7:8" x14ac:dyDescent="0.3">
      <c r="G1820" s="2"/>
      <c r="H1820" s="2"/>
    </row>
    <row r="1821" spans="7:8" x14ac:dyDescent="0.3">
      <c r="G1821" s="2"/>
      <c r="H1821" s="2"/>
    </row>
    <row r="1822" spans="7:8" x14ac:dyDescent="0.3">
      <c r="G1822" s="2"/>
      <c r="H1822" s="2"/>
    </row>
    <row r="1823" spans="7:8" x14ac:dyDescent="0.3">
      <c r="G1823" s="2"/>
      <c r="H1823" s="2"/>
    </row>
    <row r="1824" spans="7:8" x14ac:dyDescent="0.3">
      <c r="G1824" s="2"/>
      <c r="H1824" s="2"/>
    </row>
    <row r="1825" spans="7:8" x14ac:dyDescent="0.3">
      <c r="G1825" s="2"/>
      <c r="H1825" s="2"/>
    </row>
    <row r="1826" spans="7:8" x14ac:dyDescent="0.3">
      <c r="G1826" s="2"/>
      <c r="H1826" s="2"/>
    </row>
    <row r="1827" spans="7:8" x14ac:dyDescent="0.3">
      <c r="G1827" s="2"/>
      <c r="H1827" s="2"/>
    </row>
    <row r="1828" spans="7:8" x14ac:dyDescent="0.3">
      <c r="G1828" s="2"/>
      <c r="H1828" s="2"/>
    </row>
    <row r="1829" spans="7:8" x14ac:dyDescent="0.3">
      <c r="G1829" s="2"/>
      <c r="H1829" s="2"/>
    </row>
    <row r="1830" spans="7:8" x14ac:dyDescent="0.3">
      <c r="G1830" s="2"/>
      <c r="H1830" s="2"/>
    </row>
    <row r="1831" spans="7:8" x14ac:dyDescent="0.3">
      <c r="G1831" s="2"/>
      <c r="H1831" s="2"/>
    </row>
    <row r="1832" spans="7:8" x14ac:dyDescent="0.3">
      <c r="G1832" s="2"/>
      <c r="H1832" s="2"/>
    </row>
    <row r="1833" spans="7:8" x14ac:dyDescent="0.3">
      <c r="G1833" s="2"/>
      <c r="H1833" s="2"/>
    </row>
    <row r="1834" spans="7:8" x14ac:dyDescent="0.3">
      <c r="G1834" s="2"/>
      <c r="H1834" s="2"/>
    </row>
    <row r="1835" spans="7:8" x14ac:dyDescent="0.3">
      <c r="G1835" s="2"/>
      <c r="H1835" s="2"/>
    </row>
    <row r="1836" spans="7:8" x14ac:dyDescent="0.3">
      <c r="G1836" s="2"/>
      <c r="H1836" s="2"/>
    </row>
    <row r="1837" spans="7:8" x14ac:dyDescent="0.3">
      <c r="G1837" s="2"/>
      <c r="H1837" s="2"/>
    </row>
    <row r="1838" spans="7:8" x14ac:dyDescent="0.3">
      <c r="G1838" s="2"/>
      <c r="H1838" s="2"/>
    </row>
    <row r="1839" spans="7:8" x14ac:dyDescent="0.3">
      <c r="G1839" s="2"/>
      <c r="H1839" s="2"/>
    </row>
    <row r="1840" spans="7:8" x14ac:dyDescent="0.3">
      <c r="G1840" s="2"/>
      <c r="H1840" s="2"/>
    </row>
    <row r="1841" spans="7:8" x14ac:dyDescent="0.3">
      <c r="G1841" s="2"/>
      <c r="H1841" s="2"/>
    </row>
    <row r="1842" spans="7:8" x14ac:dyDescent="0.3">
      <c r="G1842" s="2"/>
      <c r="H1842" s="2"/>
    </row>
    <row r="1843" spans="7:8" x14ac:dyDescent="0.3">
      <c r="G1843" s="2"/>
      <c r="H1843" s="2"/>
    </row>
    <row r="1844" spans="7:8" x14ac:dyDescent="0.3">
      <c r="G1844" s="2"/>
      <c r="H1844" s="2"/>
    </row>
    <row r="1845" spans="7:8" x14ac:dyDescent="0.3">
      <c r="G1845" s="2"/>
      <c r="H1845" s="2"/>
    </row>
    <row r="1846" spans="7:8" x14ac:dyDescent="0.3">
      <c r="G1846" s="2"/>
      <c r="H1846" s="2"/>
    </row>
    <row r="1847" spans="7:8" x14ac:dyDescent="0.3">
      <c r="G1847" s="2"/>
      <c r="H1847" s="2"/>
    </row>
    <row r="1848" spans="7:8" x14ac:dyDescent="0.3">
      <c r="G1848" s="2"/>
      <c r="H1848" s="2"/>
    </row>
    <row r="1849" spans="7:8" x14ac:dyDescent="0.3">
      <c r="G1849" s="2"/>
      <c r="H1849" s="2"/>
    </row>
    <row r="1850" spans="7:8" x14ac:dyDescent="0.3">
      <c r="G1850" s="2"/>
      <c r="H1850" s="2"/>
    </row>
    <row r="1851" spans="7:8" x14ac:dyDescent="0.3">
      <c r="G1851" s="2"/>
      <c r="H1851" s="2"/>
    </row>
    <row r="1852" spans="7:8" x14ac:dyDescent="0.3">
      <c r="G1852" s="2"/>
      <c r="H1852" s="2"/>
    </row>
    <row r="1853" spans="7:8" x14ac:dyDescent="0.3">
      <c r="G1853" s="2"/>
      <c r="H1853" s="2"/>
    </row>
    <row r="1854" spans="7:8" x14ac:dyDescent="0.3">
      <c r="G1854" s="2"/>
      <c r="H1854" s="2"/>
    </row>
    <row r="1855" spans="7:8" x14ac:dyDescent="0.3">
      <c r="G1855" s="2"/>
      <c r="H1855" s="2"/>
    </row>
    <row r="1856" spans="7:8" x14ac:dyDescent="0.3">
      <c r="G1856" s="2"/>
      <c r="H1856" s="2"/>
    </row>
    <row r="1857" spans="7:8" x14ac:dyDescent="0.3">
      <c r="G1857" s="2"/>
      <c r="H1857" s="2"/>
    </row>
    <row r="1858" spans="7:8" x14ac:dyDescent="0.3">
      <c r="G1858" s="2"/>
      <c r="H1858" s="2"/>
    </row>
    <row r="1859" spans="7:8" x14ac:dyDescent="0.3">
      <c r="G1859" s="2"/>
      <c r="H1859" s="2"/>
    </row>
    <row r="1860" spans="7:8" x14ac:dyDescent="0.3">
      <c r="G1860" s="2"/>
      <c r="H1860" s="2"/>
    </row>
    <row r="1861" spans="7:8" x14ac:dyDescent="0.3">
      <c r="G1861" s="2"/>
      <c r="H1861" s="2"/>
    </row>
    <row r="1862" spans="7:8" x14ac:dyDescent="0.3">
      <c r="G1862" s="2"/>
      <c r="H1862" s="2"/>
    </row>
    <row r="1863" spans="7:8" x14ac:dyDescent="0.3">
      <c r="G1863" s="2"/>
      <c r="H1863" s="2"/>
    </row>
    <row r="1864" spans="7:8" x14ac:dyDescent="0.3">
      <c r="G1864" s="2"/>
      <c r="H1864" s="2"/>
    </row>
    <row r="1865" spans="7:8" x14ac:dyDescent="0.3">
      <c r="G1865" s="2"/>
      <c r="H1865" s="2"/>
    </row>
    <row r="1866" spans="7:8" x14ac:dyDescent="0.3">
      <c r="G1866" s="2"/>
      <c r="H1866" s="2"/>
    </row>
    <row r="1867" spans="7:8" x14ac:dyDescent="0.3">
      <c r="G1867" s="2"/>
      <c r="H1867" s="2"/>
    </row>
    <row r="1868" spans="7:8" x14ac:dyDescent="0.3">
      <c r="G1868" s="2"/>
      <c r="H1868" s="2"/>
    </row>
    <row r="1869" spans="7:8" x14ac:dyDescent="0.3">
      <c r="G1869" s="2"/>
      <c r="H1869" s="2"/>
    </row>
    <row r="1870" spans="7:8" x14ac:dyDescent="0.3">
      <c r="G1870" s="2"/>
      <c r="H1870" s="2"/>
    </row>
    <row r="1871" spans="7:8" x14ac:dyDescent="0.3">
      <c r="G1871" s="2"/>
      <c r="H1871" s="2"/>
    </row>
    <row r="1872" spans="7:8" x14ac:dyDescent="0.3">
      <c r="G1872" s="2"/>
      <c r="H1872" s="2"/>
    </row>
    <row r="1873" spans="7:8" x14ac:dyDescent="0.3">
      <c r="G1873" s="2"/>
      <c r="H1873" s="2"/>
    </row>
    <row r="1874" spans="7:8" x14ac:dyDescent="0.3">
      <c r="G1874" s="2"/>
      <c r="H1874" s="2"/>
    </row>
    <row r="1875" spans="7:8" x14ac:dyDescent="0.3">
      <c r="G1875" s="2"/>
      <c r="H1875" s="2"/>
    </row>
    <row r="1876" spans="7:8" x14ac:dyDescent="0.3">
      <c r="G1876" s="2"/>
      <c r="H1876" s="2"/>
    </row>
    <row r="1877" spans="7:8" x14ac:dyDescent="0.3">
      <c r="G1877" s="2"/>
      <c r="H1877" s="2"/>
    </row>
    <row r="1878" spans="7:8" x14ac:dyDescent="0.3">
      <c r="G1878" s="2"/>
      <c r="H1878" s="2"/>
    </row>
    <row r="1879" spans="7:8" x14ac:dyDescent="0.3">
      <c r="G1879" s="2"/>
      <c r="H1879" s="2"/>
    </row>
    <row r="1880" spans="7:8" x14ac:dyDescent="0.3">
      <c r="G1880" s="2"/>
      <c r="H1880" s="2"/>
    </row>
    <row r="1881" spans="7:8" x14ac:dyDescent="0.3">
      <c r="G1881" s="2"/>
      <c r="H1881" s="2"/>
    </row>
    <row r="1882" spans="7:8" x14ac:dyDescent="0.3">
      <c r="G1882" s="2"/>
      <c r="H1882" s="2"/>
    </row>
    <row r="1883" spans="7:8" x14ac:dyDescent="0.3">
      <c r="G1883" s="2"/>
      <c r="H1883" s="2"/>
    </row>
    <row r="1884" spans="7:8" x14ac:dyDescent="0.3">
      <c r="G1884" s="2"/>
      <c r="H1884" s="2"/>
    </row>
    <row r="1885" spans="7:8" x14ac:dyDescent="0.3">
      <c r="G1885" s="2"/>
      <c r="H1885" s="2"/>
    </row>
    <row r="1886" spans="7:8" x14ac:dyDescent="0.3">
      <c r="G1886" s="2"/>
      <c r="H1886" s="2"/>
    </row>
    <row r="1887" spans="7:8" x14ac:dyDescent="0.3">
      <c r="G1887" s="2"/>
      <c r="H1887" s="2"/>
    </row>
    <row r="1888" spans="7:8" x14ac:dyDescent="0.3">
      <c r="G1888" s="2"/>
      <c r="H1888" s="2"/>
    </row>
    <row r="1889" spans="7:8" x14ac:dyDescent="0.3">
      <c r="G1889" s="2"/>
      <c r="H1889" s="2"/>
    </row>
    <row r="1890" spans="7:8" x14ac:dyDescent="0.3">
      <c r="G1890" s="2"/>
      <c r="H1890" s="2"/>
    </row>
    <row r="1891" spans="7:8" x14ac:dyDescent="0.3">
      <c r="G1891" s="2"/>
      <c r="H1891" s="2"/>
    </row>
    <row r="1892" spans="7:8" x14ac:dyDescent="0.3">
      <c r="G1892" s="2"/>
      <c r="H1892" s="2"/>
    </row>
    <row r="1893" spans="7:8" x14ac:dyDescent="0.3">
      <c r="G1893" s="2"/>
      <c r="H1893" s="2"/>
    </row>
    <row r="1894" spans="7:8" x14ac:dyDescent="0.3">
      <c r="G1894" s="2"/>
      <c r="H1894" s="2"/>
    </row>
    <row r="1895" spans="7:8" x14ac:dyDescent="0.3">
      <c r="G1895" s="2"/>
      <c r="H1895" s="2"/>
    </row>
    <row r="1896" spans="7:8" x14ac:dyDescent="0.3">
      <c r="G1896" s="2"/>
      <c r="H1896" s="2"/>
    </row>
    <row r="1897" spans="7:8" x14ac:dyDescent="0.3">
      <c r="G1897" s="2"/>
      <c r="H1897" s="2"/>
    </row>
    <row r="1898" spans="7:8" x14ac:dyDescent="0.3">
      <c r="G1898" s="2"/>
      <c r="H1898" s="2"/>
    </row>
    <row r="1899" spans="7:8" x14ac:dyDescent="0.3">
      <c r="G1899" s="2"/>
      <c r="H1899" s="2"/>
    </row>
    <row r="1900" spans="7:8" x14ac:dyDescent="0.3">
      <c r="G1900" s="2"/>
      <c r="H1900" s="2"/>
    </row>
    <row r="1901" spans="7:8" x14ac:dyDescent="0.3">
      <c r="G1901" s="2"/>
      <c r="H1901" s="2"/>
    </row>
    <row r="1902" spans="7:8" x14ac:dyDescent="0.3">
      <c r="G1902" s="2"/>
      <c r="H1902" s="2"/>
    </row>
    <row r="1903" spans="7:8" x14ac:dyDescent="0.3">
      <c r="G1903" s="2"/>
      <c r="H1903" s="2"/>
    </row>
    <row r="1904" spans="7:8" x14ac:dyDescent="0.3">
      <c r="G1904" s="2"/>
      <c r="H1904" s="2"/>
    </row>
    <row r="1905" spans="7:8" x14ac:dyDescent="0.3">
      <c r="G1905" s="2"/>
      <c r="H1905" s="2"/>
    </row>
    <row r="1906" spans="7:8" x14ac:dyDescent="0.3">
      <c r="G1906" s="2"/>
      <c r="H1906" s="2"/>
    </row>
    <row r="1907" spans="7:8" x14ac:dyDescent="0.3">
      <c r="G1907" s="2"/>
      <c r="H1907" s="2"/>
    </row>
    <row r="1908" spans="7:8" x14ac:dyDescent="0.3">
      <c r="G1908" s="2"/>
      <c r="H1908" s="2"/>
    </row>
    <row r="1909" spans="7:8" x14ac:dyDescent="0.3">
      <c r="G1909" s="2"/>
      <c r="H1909" s="2"/>
    </row>
    <row r="1910" spans="7:8" x14ac:dyDescent="0.3">
      <c r="G1910" s="2"/>
      <c r="H1910" s="2"/>
    </row>
    <row r="1911" spans="7:8" x14ac:dyDescent="0.3">
      <c r="G1911" s="2"/>
      <c r="H1911" s="2"/>
    </row>
    <row r="1912" spans="7:8" x14ac:dyDescent="0.3">
      <c r="G1912" s="2"/>
      <c r="H1912" s="2"/>
    </row>
    <row r="1913" spans="7:8" x14ac:dyDescent="0.3">
      <c r="G1913" s="2"/>
      <c r="H1913" s="2"/>
    </row>
    <row r="1914" spans="7:8" x14ac:dyDescent="0.3">
      <c r="G1914" s="2"/>
      <c r="H1914" s="2"/>
    </row>
    <row r="1915" spans="7:8" x14ac:dyDescent="0.3">
      <c r="G1915" s="2"/>
      <c r="H1915" s="2"/>
    </row>
    <row r="1916" spans="7:8" x14ac:dyDescent="0.3">
      <c r="G1916" s="2"/>
      <c r="H1916" s="2"/>
    </row>
    <row r="1917" spans="7:8" x14ac:dyDescent="0.3">
      <c r="G1917" s="2"/>
      <c r="H1917" s="2"/>
    </row>
    <row r="1918" spans="7:8" x14ac:dyDescent="0.3">
      <c r="G1918" s="2"/>
      <c r="H1918" s="2"/>
    </row>
    <row r="1919" spans="7:8" x14ac:dyDescent="0.3">
      <c r="G1919" s="2"/>
      <c r="H1919" s="2"/>
    </row>
    <row r="1920" spans="7:8" x14ac:dyDescent="0.3">
      <c r="G1920" s="2"/>
      <c r="H1920" s="2"/>
    </row>
    <row r="1921" spans="7:8" x14ac:dyDescent="0.3">
      <c r="G1921" s="2"/>
      <c r="H1921" s="2"/>
    </row>
    <row r="1922" spans="7:8" x14ac:dyDescent="0.3">
      <c r="G1922" s="2"/>
      <c r="H1922" s="2"/>
    </row>
    <row r="1923" spans="7:8" x14ac:dyDescent="0.3">
      <c r="G1923" s="2"/>
      <c r="H1923" s="2"/>
    </row>
    <row r="1924" spans="7:8" x14ac:dyDescent="0.3">
      <c r="G1924" s="2"/>
      <c r="H1924" s="2"/>
    </row>
    <row r="1925" spans="7:8" x14ac:dyDescent="0.3">
      <c r="G1925" s="2"/>
      <c r="H1925" s="2"/>
    </row>
    <row r="1926" spans="7:8" x14ac:dyDescent="0.3">
      <c r="G1926" s="2"/>
      <c r="H1926" s="2"/>
    </row>
    <row r="1927" spans="7:8" x14ac:dyDescent="0.3">
      <c r="G1927" s="2"/>
      <c r="H1927" s="2"/>
    </row>
    <row r="1928" spans="7:8" x14ac:dyDescent="0.3">
      <c r="G1928" s="2"/>
      <c r="H1928" s="2"/>
    </row>
    <row r="1929" spans="7:8" x14ac:dyDescent="0.3">
      <c r="G1929" s="2"/>
      <c r="H1929" s="2"/>
    </row>
    <row r="1930" spans="7:8" x14ac:dyDescent="0.3">
      <c r="G1930" s="2"/>
      <c r="H1930" s="2"/>
    </row>
    <row r="1931" spans="7:8" x14ac:dyDescent="0.3">
      <c r="G1931" s="2"/>
      <c r="H1931" s="2"/>
    </row>
    <row r="1932" spans="7:8" x14ac:dyDescent="0.3">
      <c r="G1932" s="2"/>
      <c r="H1932" s="2"/>
    </row>
    <row r="1933" spans="7:8" x14ac:dyDescent="0.3">
      <c r="G1933" s="2"/>
      <c r="H1933" s="2"/>
    </row>
    <row r="1934" spans="7:8" x14ac:dyDescent="0.3">
      <c r="G1934" s="2"/>
      <c r="H1934" s="2"/>
    </row>
    <row r="1935" spans="7:8" x14ac:dyDescent="0.3">
      <c r="G1935" s="2"/>
      <c r="H1935" s="2"/>
    </row>
    <row r="1936" spans="7:8" x14ac:dyDescent="0.3">
      <c r="G1936" s="2"/>
      <c r="H1936" s="2"/>
    </row>
    <row r="1937" spans="7:8" x14ac:dyDescent="0.3">
      <c r="G1937" s="2"/>
      <c r="H1937" s="2"/>
    </row>
    <row r="1938" spans="7:8" x14ac:dyDescent="0.3">
      <c r="G1938" s="2"/>
      <c r="H1938" s="2"/>
    </row>
    <row r="1939" spans="7:8" x14ac:dyDescent="0.3">
      <c r="G1939" s="2"/>
      <c r="H1939" s="2"/>
    </row>
    <row r="1940" spans="7:8" x14ac:dyDescent="0.3">
      <c r="G1940" s="2"/>
      <c r="H1940" s="2"/>
    </row>
    <row r="1941" spans="7:8" x14ac:dyDescent="0.3">
      <c r="G1941" s="2"/>
      <c r="H1941" s="2"/>
    </row>
    <row r="1942" spans="7:8" x14ac:dyDescent="0.3">
      <c r="G1942" s="2"/>
      <c r="H1942" s="2"/>
    </row>
    <row r="1943" spans="7:8" x14ac:dyDescent="0.3">
      <c r="G1943" s="2"/>
      <c r="H1943" s="2"/>
    </row>
    <row r="1944" spans="7:8" x14ac:dyDescent="0.3">
      <c r="G1944" s="2"/>
      <c r="H1944" s="2"/>
    </row>
    <row r="1945" spans="7:8" x14ac:dyDescent="0.3">
      <c r="G1945" s="2"/>
      <c r="H1945" s="2"/>
    </row>
    <row r="1946" spans="7:8" x14ac:dyDescent="0.3">
      <c r="G1946" s="2"/>
      <c r="H1946" s="2"/>
    </row>
    <row r="1947" spans="7:8" x14ac:dyDescent="0.3">
      <c r="G1947" s="2"/>
      <c r="H1947" s="2"/>
    </row>
    <row r="1948" spans="7:8" x14ac:dyDescent="0.3">
      <c r="G1948" s="2"/>
      <c r="H1948" s="2"/>
    </row>
    <row r="1949" spans="7:8" x14ac:dyDescent="0.3">
      <c r="G1949" s="2"/>
      <c r="H1949" s="2"/>
    </row>
    <row r="1950" spans="7:8" x14ac:dyDescent="0.3">
      <c r="G1950" s="2"/>
      <c r="H1950" s="2"/>
    </row>
    <row r="1951" spans="7:8" x14ac:dyDescent="0.3">
      <c r="G1951" s="2"/>
      <c r="H1951" s="2"/>
    </row>
    <row r="1952" spans="7:8" x14ac:dyDescent="0.3">
      <c r="G1952" s="2"/>
      <c r="H1952" s="2"/>
    </row>
    <row r="1953" spans="7:8" x14ac:dyDescent="0.3">
      <c r="G1953" s="2"/>
      <c r="H1953" s="2"/>
    </row>
    <row r="1954" spans="7:8" x14ac:dyDescent="0.3">
      <c r="G1954" s="2"/>
      <c r="H1954" s="2"/>
    </row>
    <row r="1955" spans="7:8" x14ac:dyDescent="0.3">
      <c r="G1955" s="2"/>
      <c r="H1955" s="2"/>
    </row>
    <row r="1956" spans="7:8" x14ac:dyDescent="0.3">
      <c r="G1956" s="2"/>
      <c r="H1956" s="2"/>
    </row>
    <row r="1957" spans="7:8" x14ac:dyDescent="0.3">
      <c r="G1957" s="2"/>
      <c r="H1957" s="2"/>
    </row>
    <row r="1958" spans="7:8" x14ac:dyDescent="0.3">
      <c r="G1958" s="2"/>
      <c r="H1958" s="2"/>
    </row>
    <row r="1959" spans="7:8" x14ac:dyDescent="0.3">
      <c r="G1959" s="2"/>
      <c r="H1959" s="2"/>
    </row>
    <row r="1960" spans="7:8" x14ac:dyDescent="0.3">
      <c r="G1960" s="2"/>
      <c r="H1960" s="2"/>
    </row>
    <row r="1961" spans="7:8" x14ac:dyDescent="0.3">
      <c r="G1961" s="2"/>
      <c r="H1961" s="2"/>
    </row>
    <row r="1962" spans="7:8" x14ac:dyDescent="0.3">
      <c r="G1962" s="2"/>
      <c r="H1962" s="2"/>
    </row>
    <row r="1963" spans="7:8" x14ac:dyDescent="0.3">
      <c r="G1963" s="2"/>
      <c r="H1963" s="2"/>
    </row>
    <row r="1964" spans="7:8" x14ac:dyDescent="0.3">
      <c r="G1964" s="2"/>
      <c r="H1964" s="2"/>
    </row>
    <row r="1965" spans="7:8" x14ac:dyDescent="0.3">
      <c r="G1965" s="2"/>
      <c r="H1965" s="2"/>
    </row>
    <row r="1966" spans="7:8" x14ac:dyDescent="0.3">
      <c r="G1966" s="2"/>
      <c r="H1966" s="2"/>
    </row>
    <row r="1967" spans="7:8" x14ac:dyDescent="0.3">
      <c r="G1967" s="2"/>
      <c r="H1967" s="2"/>
    </row>
    <row r="1968" spans="7:8" x14ac:dyDescent="0.3">
      <c r="G1968" s="2"/>
      <c r="H1968" s="2"/>
    </row>
    <row r="1969" spans="7:8" x14ac:dyDescent="0.3">
      <c r="G1969" s="2"/>
      <c r="H1969" s="2"/>
    </row>
    <row r="1970" spans="7:8" x14ac:dyDescent="0.3">
      <c r="G1970" s="2"/>
      <c r="H1970" s="2"/>
    </row>
    <row r="1971" spans="7:8" x14ac:dyDescent="0.3">
      <c r="G1971" s="2"/>
      <c r="H1971" s="2"/>
    </row>
    <row r="1972" spans="7:8" x14ac:dyDescent="0.3">
      <c r="G1972" s="2"/>
      <c r="H1972" s="2"/>
    </row>
    <row r="1973" spans="7:8" x14ac:dyDescent="0.3">
      <c r="G1973" s="2"/>
      <c r="H1973" s="2"/>
    </row>
    <row r="1974" spans="7:8" x14ac:dyDescent="0.3">
      <c r="G1974" s="2"/>
      <c r="H1974" s="2"/>
    </row>
    <row r="1975" spans="7:8" x14ac:dyDescent="0.3">
      <c r="G1975" s="2"/>
      <c r="H1975" s="2"/>
    </row>
    <row r="1976" spans="7:8" x14ac:dyDescent="0.3">
      <c r="G1976" s="2"/>
      <c r="H1976" s="2"/>
    </row>
    <row r="1977" spans="7:8" x14ac:dyDescent="0.3">
      <c r="G1977" s="2"/>
      <c r="H1977" s="2"/>
    </row>
    <row r="1978" spans="7:8" x14ac:dyDescent="0.3">
      <c r="G1978" s="2"/>
      <c r="H1978" s="2"/>
    </row>
    <row r="1979" spans="7:8" x14ac:dyDescent="0.3">
      <c r="G1979" s="2"/>
      <c r="H1979" s="2"/>
    </row>
    <row r="1980" spans="7:8" x14ac:dyDescent="0.3">
      <c r="G1980" s="2"/>
      <c r="H1980" s="2"/>
    </row>
    <row r="1981" spans="7:8" x14ac:dyDescent="0.3">
      <c r="G1981" s="2"/>
      <c r="H1981" s="2"/>
    </row>
    <row r="1982" spans="7:8" x14ac:dyDescent="0.3">
      <c r="G1982" s="2"/>
      <c r="H1982" s="2"/>
    </row>
    <row r="1983" spans="7:8" x14ac:dyDescent="0.3">
      <c r="G1983" s="2"/>
      <c r="H1983" s="2"/>
    </row>
    <row r="1984" spans="7:8" x14ac:dyDescent="0.3">
      <c r="G1984" s="2"/>
      <c r="H1984" s="2"/>
    </row>
    <row r="1985" spans="7:8" x14ac:dyDescent="0.3">
      <c r="G1985" s="2"/>
      <c r="H1985" s="2"/>
    </row>
    <row r="1986" spans="7:8" x14ac:dyDescent="0.3">
      <c r="G1986" s="2"/>
      <c r="H1986" s="2"/>
    </row>
    <row r="1987" spans="7:8" x14ac:dyDescent="0.3">
      <c r="G1987" s="2"/>
      <c r="H1987" s="2"/>
    </row>
    <row r="1988" spans="7:8" x14ac:dyDescent="0.3">
      <c r="G1988" s="2"/>
      <c r="H1988" s="2"/>
    </row>
    <row r="1989" spans="7:8" x14ac:dyDescent="0.3">
      <c r="G1989" s="2"/>
      <c r="H1989" s="2"/>
    </row>
    <row r="1990" spans="7:8" x14ac:dyDescent="0.3">
      <c r="G1990" s="2"/>
      <c r="H1990" s="2"/>
    </row>
    <row r="1991" spans="7:8" x14ac:dyDescent="0.3">
      <c r="G1991" s="2"/>
      <c r="H1991" s="2"/>
    </row>
    <row r="1992" spans="7:8" x14ac:dyDescent="0.3">
      <c r="G1992" s="2"/>
      <c r="H1992" s="2"/>
    </row>
    <row r="1993" spans="7:8" x14ac:dyDescent="0.3">
      <c r="G1993" s="2"/>
      <c r="H1993" s="2"/>
    </row>
    <row r="1994" spans="7:8" x14ac:dyDescent="0.3">
      <c r="G1994" s="2"/>
      <c r="H1994" s="2"/>
    </row>
    <row r="1995" spans="7:8" x14ac:dyDescent="0.3">
      <c r="G1995" s="2"/>
      <c r="H1995" s="2"/>
    </row>
    <row r="1996" spans="7:8" x14ac:dyDescent="0.3">
      <c r="G1996" s="2"/>
      <c r="H1996" s="2"/>
    </row>
    <row r="1997" spans="7:8" x14ac:dyDescent="0.3">
      <c r="G1997" s="2"/>
      <c r="H1997" s="2"/>
    </row>
    <row r="1998" spans="7:8" x14ac:dyDescent="0.3">
      <c r="G1998" s="2"/>
      <c r="H1998" s="2"/>
    </row>
    <row r="1999" spans="7:8" x14ac:dyDescent="0.3">
      <c r="G1999" s="2"/>
      <c r="H1999" s="2"/>
    </row>
    <row r="2000" spans="7:8" x14ac:dyDescent="0.3">
      <c r="G2000" s="2"/>
      <c r="H2000"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C2" sqref="C2"/>
    </sheetView>
  </sheetViews>
  <sheetFormatPr defaultRowHeight="14" x14ac:dyDescent="0.3"/>
  <cols>
    <col min="1" max="1" width="16.296875" bestFit="1" customWidth="1"/>
    <col min="2" max="2" width="23.69921875" bestFit="1" customWidth="1"/>
    <col min="3" max="3" width="39.3984375" bestFit="1" customWidth="1"/>
    <col min="4" max="4" width="18.296875" bestFit="1" customWidth="1"/>
    <col min="5" max="5" width="27" bestFit="1" customWidth="1"/>
    <col min="6" max="6" width="20.69921875" bestFit="1" customWidth="1"/>
    <col min="7" max="7" width="15.3984375" bestFit="1" customWidth="1"/>
    <col min="9" max="9" width="11.6992187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 x14ac:dyDescent="0.3"/>
  <cols>
    <col min="1" max="1" width="10.09765625" bestFit="1" customWidth="1"/>
    <col min="2" max="2" width="11.69921875" bestFit="1" customWidth="1"/>
    <col min="3" max="3" width="10.59765625" bestFit="1" customWidth="1"/>
    <col min="4" max="4" width="4.59765625" bestFit="1" customWidth="1"/>
    <col min="5" max="5" width="9.59765625" bestFit="1" customWidth="1"/>
    <col min="6" max="6" width="13.398437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Total_sales</vt:lpstr>
      <vt:lpstr>Country_Barchart</vt:lpstr>
      <vt:lpstr>Top_customers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Sydney Amos</cp:lastModifiedBy>
  <cp:revision/>
  <dcterms:created xsi:type="dcterms:W3CDTF">2022-11-26T09:51:45Z</dcterms:created>
  <dcterms:modified xsi:type="dcterms:W3CDTF">2025-01-12T13:57:42Z</dcterms:modified>
  <cp:category/>
  <cp:contentStatus/>
</cp:coreProperties>
</file>