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1640" windowWidth="11280" windowHeight="1215" tabRatio="761" firstSheet="1" activeTab="1"/>
  </bookViews>
  <sheets>
    <sheet name="01" sheetId="52" r:id="rId1"/>
    <sheet name="Closing Stock march2020" sheetId="61" r:id="rId2"/>
    <sheet name="Mutton June, july,aug 19" sheetId="71" state="hidden" r:id="rId3"/>
    <sheet name="Energy Drink Feb- 2020" sheetId="80" r:id="rId4"/>
    <sheet name="Energy Drink March- 2020" sheetId="81" r:id="rId5"/>
    <sheet name="Sheet1" sheetId="65" r:id="rId6"/>
    <sheet name="Sheet2" sheetId="74" r:id="rId7"/>
  </sheets>
  <definedNames>
    <definedName name="_xlnm._FilterDatabase" localSheetId="5" hidden="1">Sheet1!$B$4:$F$231</definedName>
    <definedName name="_xlnm.Print_Area" localSheetId="0">'01'!$B$2:$K$238</definedName>
    <definedName name="_xlnm.Print_Area" localSheetId="1">'Closing Stock march2020'!$A$1:$E$351</definedName>
    <definedName name="_xlnm.Print_Area" localSheetId="3">'Energy Drink Feb- 2020'!$B$2:$H$37</definedName>
    <definedName name="_xlnm.Print_Area" localSheetId="4">'Energy Drink March- 2020'!$B$2:$H$37</definedName>
    <definedName name="_xlnm.Print_Area" localSheetId="2">'Mutton June, july,aug 19'!$B$51:$I$100</definedName>
    <definedName name="_xlnm.Print_Titles" localSheetId="0">'01'!$4:$4</definedName>
    <definedName name="_xlnm.Print_Titles" localSheetId="1">'Closing Stock march2020'!$1:$1</definedName>
  </definedNames>
  <calcPr calcId="144525"/>
</workbook>
</file>

<file path=xl/calcChain.xml><?xml version="1.0" encoding="utf-8"?>
<calcChain xmlns="http://schemas.openxmlformats.org/spreadsheetml/2006/main">
  <c r="E350" i="61" l="1"/>
  <c r="E324" i="61"/>
  <c r="E291" i="61"/>
  <c r="E276" i="61"/>
  <c r="E260" i="61"/>
  <c r="E245" i="61"/>
  <c r="E220" i="61"/>
  <c r="E52" i="61"/>
  <c r="E28" i="61"/>
  <c r="E14" i="61"/>
  <c r="F37" i="81" l="1"/>
  <c r="G36" i="81"/>
  <c r="G35" i="81"/>
  <c r="G34" i="81"/>
  <c r="G33" i="81"/>
  <c r="G32" i="81"/>
  <c r="G31" i="81"/>
  <c r="G30" i="81"/>
  <c r="G29" i="81"/>
  <c r="G28" i="81"/>
  <c r="G27" i="81"/>
  <c r="G26" i="81"/>
  <c r="G25" i="81"/>
  <c r="G24" i="81"/>
  <c r="G23" i="81"/>
  <c r="G22" i="81"/>
  <c r="G21" i="81"/>
  <c r="G20" i="81"/>
  <c r="G19" i="81"/>
  <c r="G18" i="81"/>
  <c r="G17" i="81"/>
  <c r="G16" i="81"/>
  <c r="G15" i="81"/>
  <c r="G14" i="81"/>
  <c r="G12" i="81"/>
  <c r="G11" i="81"/>
  <c r="G10" i="81"/>
  <c r="G9" i="81"/>
  <c r="G8" i="81"/>
  <c r="G7" i="81"/>
  <c r="H6" i="81"/>
  <c r="H7" i="81" s="1"/>
  <c r="H8" i="81" s="1"/>
  <c r="H9" i="81" s="1"/>
  <c r="G6" i="81"/>
  <c r="H10" i="81" l="1"/>
  <c r="H11" i="81" s="1"/>
  <c r="H12" i="81" s="1"/>
  <c r="H13" i="81" s="1"/>
  <c r="H14" i="81" s="1"/>
  <c r="H15" i="81" s="1"/>
  <c r="H16" i="81" s="1"/>
  <c r="H17" i="81" s="1"/>
  <c r="H18" i="81" s="1"/>
  <c r="H19" i="81" s="1"/>
  <c r="H20" i="81" s="1"/>
  <c r="H21" i="81" s="1"/>
  <c r="H22" i="81" s="1"/>
  <c r="H23" i="81" s="1"/>
  <c r="H24" i="81" s="1"/>
  <c r="H25" i="81" s="1"/>
  <c r="H26" i="81" s="1"/>
  <c r="H27" i="81" s="1"/>
  <c r="H28" i="81" s="1"/>
  <c r="H29" i="81" s="1"/>
  <c r="H30" i="81" s="1"/>
  <c r="H31" i="81" s="1"/>
  <c r="H32" i="81" s="1"/>
  <c r="H33" i="81" s="1"/>
  <c r="H34" i="81" s="1"/>
  <c r="H35" i="81" s="1"/>
  <c r="H36" i="81" s="1"/>
  <c r="H37" i="81" s="1"/>
  <c r="G37" i="81"/>
  <c r="G143" i="61" l="1"/>
  <c r="G108" i="61"/>
  <c r="H14" i="80" l="1"/>
  <c r="H6" i="80" l="1"/>
  <c r="H7" i="80" s="1"/>
  <c r="H8" i="80" s="1"/>
  <c r="H9" i="80" s="1"/>
  <c r="H10" i="80" s="1"/>
  <c r="H11" i="80" s="1"/>
  <c r="H12" i="80" s="1"/>
  <c r="H13" i="80" s="1"/>
  <c r="H15" i="80" s="1"/>
  <c r="H16" i="80" s="1"/>
  <c r="H17" i="80" s="1"/>
  <c r="H18" i="80" s="1"/>
  <c r="H19" i="80" s="1"/>
  <c r="H20" i="80" s="1"/>
  <c r="H21" i="80" s="1"/>
  <c r="H22" i="80" s="1"/>
  <c r="H23" i="80" s="1"/>
  <c r="H24" i="80" s="1"/>
  <c r="H25" i="80" s="1"/>
  <c r="H26" i="80" s="1"/>
  <c r="H27" i="80" s="1"/>
  <c r="H28" i="80" s="1"/>
  <c r="H29" i="80" s="1"/>
  <c r="H30" i="80" s="1"/>
  <c r="H31" i="80" s="1"/>
  <c r="H32" i="80" s="1"/>
  <c r="H33" i="80" s="1"/>
  <c r="H34" i="80" s="1"/>
  <c r="H35" i="80" s="1"/>
  <c r="H36" i="80" s="1"/>
  <c r="H37" i="80" s="1"/>
  <c r="G36" i="80"/>
  <c r="G35" i="80"/>
  <c r="G34" i="80"/>
  <c r="F37" i="80"/>
  <c r="G32" i="80"/>
  <c r="G31" i="80"/>
  <c r="G30" i="80"/>
  <c r="G29" i="80"/>
  <c r="G28" i="80"/>
  <c r="G27" i="80"/>
  <c r="G26" i="80"/>
  <c r="G25" i="80"/>
  <c r="G24" i="80"/>
  <c r="G23" i="80"/>
  <c r="G22" i="80"/>
  <c r="G21" i="80"/>
  <c r="G20" i="80"/>
  <c r="G19" i="80"/>
  <c r="G18" i="80"/>
  <c r="G17" i="80"/>
  <c r="G16" i="80"/>
  <c r="G15" i="80"/>
  <c r="G14" i="80"/>
  <c r="G12" i="80"/>
  <c r="G11" i="80"/>
  <c r="G10" i="80"/>
  <c r="G9" i="80"/>
  <c r="G8" i="80"/>
  <c r="G7" i="80"/>
  <c r="G6" i="80"/>
  <c r="G37" i="80" l="1"/>
  <c r="G33" i="80"/>
  <c r="L22" i="74" l="1"/>
  <c r="L17" i="74"/>
  <c r="G111" i="61" l="1"/>
  <c r="F32" i="61"/>
  <c r="H32" i="61" l="1"/>
  <c r="J52" i="61" s="1"/>
  <c r="F296" i="65" l="1"/>
  <c r="F295" i="65"/>
  <c r="F294" i="65"/>
  <c r="I126" i="71" l="1"/>
  <c r="H126" i="71"/>
  <c r="G126" i="71"/>
  <c r="I98" i="71" l="1"/>
  <c r="H98" i="71"/>
  <c r="G98" i="71"/>
  <c r="G63" i="71" l="1"/>
  <c r="G70" i="71" s="1"/>
  <c r="G100" i="71" s="1"/>
  <c r="G105" i="71" s="1"/>
  <c r="G128" i="71" s="1"/>
  <c r="I61" i="71"/>
  <c r="I63" i="71" s="1"/>
  <c r="I70" i="71" s="1"/>
  <c r="I100" i="71" s="1"/>
  <c r="I105" i="71" s="1"/>
  <c r="I128" i="71" s="1"/>
  <c r="H61" i="71"/>
  <c r="H63" i="71" s="1"/>
  <c r="H70" i="71" s="1"/>
  <c r="H100" i="71" s="1"/>
  <c r="H105" i="71" s="1"/>
  <c r="H128" i="71" s="1"/>
  <c r="G61" i="71"/>
  <c r="I46" i="71"/>
  <c r="H46" i="71"/>
  <c r="G46" i="71"/>
  <c r="I16" i="71"/>
  <c r="I18" i="71" s="1"/>
  <c r="I22" i="71" s="1"/>
  <c r="H16" i="71"/>
  <c r="H18" i="71" s="1"/>
  <c r="H22" i="71" s="1"/>
  <c r="H48" i="71" s="1"/>
  <c r="G16" i="71"/>
  <c r="G18" i="71" s="1"/>
  <c r="G22" i="71" s="1"/>
  <c r="G48" i="71" s="1"/>
  <c r="I48" i="71" l="1"/>
  <c r="F348" i="61" l="1"/>
  <c r="F347" i="61"/>
  <c r="H347" i="61" s="1"/>
  <c r="H348" i="61" l="1"/>
  <c r="F327" i="61" l="1"/>
  <c r="F127" i="65" l="1"/>
  <c r="F346" i="61" l="1"/>
  <c r="H346" i="61" l="1"/>
  <c r="G255" i="61" l="1"/>
  <c r="F349" i="61" l="1"/>
  <c r="H349" i="61" l="1"/>
  <c r="F49" i="65" l="1"/>
  <c r="E47" i="65" l="1"/>
  <c r="F44" i="65" l="1"/>
  <c r="F40" i="65" l="1"/>
  <c r="F39" i="65"/>
  <c r="F38" i="65"/>
  <c r="F34" i="65" l="1"/>
  <c r="F33" i="65"/>
  <c r="F32" i="65"/>
  <c r="F31" i="65"/>
  <c r="F30" i="65"/>
  <c r="F25" i="65" l="1"/>
  <c r="F26" i="65"/>
  <c r="F27" i="65"/>
  <c r="F28" i="65"/>
  <c r="F29" i="65"/>
  <c r="F22" i="65"/>
  <c r="F23" i="65"/>
  <c r="F24" i="65"/>
  <c r="F21" i="65"/>
  <c r="F20" i="65"/>
  <c r="F19" i="65" l="1"/>
  <c r="F18" i="65"/>
  <c r="F17" i="65"/>
  <c r="F16" i="65"/>
  <c r="F15" i="65"/>
  <c r="F6" i="65" l="1"/>
  <c r="F7" i="65"/>
  <c r="F8" i="65"/>
  <c r="F9" i="65"/>
  <c r="F10" i="65"/>
  <c r="F11" i="65"/>
  <c r="F12" i="65"/>
  <c r="F13" i="65"/>
  <c r="F14" i="65"/>
  <c r="F5" i="65"/>
  <c r="F345" i="61" l="1"/>
  <c r="F344" i="61"/>
  <c r="F343" i="61"/>
  <c r="F342" i="61"/>
  <c r="H342" i="61" s="1"/>
  <c r="F341" i="61"/>
  <c r="H341" i="61" s="1"/>
  <c r="F340" i="61"/>
  <c r="H340" i="61" s="1"/>
  <c r="F339" i="61"/>
  <c r="H339" i="61" s="1"/>
  <c r="F338" i="61"/>
  <c r="H338" i="61" s="1"/>
  <c r="F337" i="61"/>
  <c r="F336" i="61"/>
  <c r="H336" i="61" s="1"/>
  <c r="F335" i="61"/>
  <c r="H335" i="61" s="1"/>
  <c r="F334" i="61"/>
  <c r="H334" i="61" s="1"/>
  <c r="F333" i="61"/>
  <c r="H333" i="61" s="1"/>
  <c r="F332" i="61"/>
  <c r="H332" i="61" s="1"/>
  <c r="F331" i="61"/>
  <c r="H331" i="61" s="1"/>
  <c r="F330" i="61"/>
  <c r="H330" i="61" s="1"/>
  <c r="F329" i="61"/>
  <c r="F328" i="61"/>
  <c r="H328" i="61" s="1"/>
  <c r="F321" i="61"/>
  <c r="F320" i="61"/>
  <c r="F319" i="61"/>
  <c r="F318" i="61"/>
  <c r="F317" i="61"/>
  <c r="F316" i="61"/>
  <c r="F315" i="61"/>
  <c r="F314" i="61"/>
  <c r="F313" i="61"/>
  <c r="F312" i="61"/>
  <c r="F311" i="61"/>
  <c r="F310" i="61"/>
  <c r="F309" i="61"/>
  <c r="F308" i="61"/>
  <c r="F307" i="61"/>
  <c r="F306" i="61"/>
  <c r="F305" i="61"/>
  <c r="F304" i="61"/>
  <c r="F303" i="61"/>
  <c r="F302" i="61"/>
  <c r="F301" i="61"/>
  <c r="F300" i="61"/>
  <c r="F299" i="61"/>
  <c r="F298" i="61"/>
  <c r="F297" i="61"/>
  <c r="F296" i="61"/>
  <c r="F295" i="61"/>
  <c r="F294" i="61"/>
  <c r="F289" i="61"/>
  <c r="F288" i="61"/>
  <c r="F287" i="61"/>
  <c r="F286" i="61"/>
  <c r="F285" i="61"/>
  <c r="F284" i="61"/>
  <c r="F283" i="61"/>
  <c r="F282" i="61"/>
  <c r="F281" i="61"/>
  <c r="F280" i="61"/>
  <c r="F279" i="61"/>
  <c r="F274" i="61"/>
  <c r="F273" i="61"/>
  <c r="F272" i="61"/>
  <c r="F271" i="61"/>
  <c r="F270" i="61"/>
  <c r="F269" i="61"/>
  <c r="F268" i="61"/>
  <c r="F267" i="61"/>
  <c r="F266" i="61"/>
  <c r="F265" i="61"/>
  <c r="F264" i="61"/>
  <c r="F263" i="61"/>
  <c r="F257" i="61"/>
  <c r="F256" i="61"/>
  <c r="F255" i="61"/>
  <c r="F254" i="61"/>
  <c r="F253" i="61"/>
  <c r="F252" i="61"/>
  <c r="F251" i="61"/>
  <c r="F250" i="61"/>
  <c r="F249" i="61"/>
  <c r="F248" i="61"/>
  <c r="F242" i="61"/>
  <c r="F241" i="61"/>
  <c r="F240" i="61"/>
  <c r="F239" i="61"/>
  <c r="F238" i="61"/>
  <c r="F237" i="61"/>
  <c r="F236" i="61"/>
  <c r="F235" i="61"/>
  <c r="F234" i="61"/>
  <c r="F233" i="61"/>
  <c r="F232" i="61"/>
  <c r="F231" i="61"/>
  <c r="F230" i="61"/>
  <c r="F229" i="61"/>
  <c r="F228" i="61"/>
  <c r="F227" i="61"/>
  <c r="F226" i="61"/>
  <c r="F225" i="61"/>
  <c r="F224" i="61"/>
  <c r="F223" i="61"/>
  <c r="F218" i="61"/>
  <c r="F217" i="61"/>
  <c r="F216" i="61"/>
  <c r="F215" i="61"/>
  <c r="F214" i="61"/>
  <c r="F213" i="61"/>
  <c r="F212" i="61"/>
  <c r="F211" i="61"/>
  <c r="F210" i="61"/>
  <c r="F209" i="61"/>
  <c r="F208" i="61"/>
  <c r="F207" i="61"/>
  <c r="F206" i="61"/>
  <c r="F205" i="61"/>
  <c r="F204" i="61"/>
  <c r="F203" i="61"/>
  <c r="F202" i="61"/>
  <c r="F201" i="61"/>
  <c r="F200" i="61"/>
  <c r="F199" i="61"/>
  <c r="F198" i="61"/>
  <c r="F197" i="61"/>
  <c r="F196" i="61"/>
  <c r="F195" i="61"/>
  <c r="F194" i="61"/>
  <c r="F193" i="61"/>
  <c r="F192" i="61"/>
  <c r="F191" i="61"/>
  <c r="F190" i="61"/>
  <c r="F189" i="61"/>
  <c r="F188" i="61"/>
  <c r="F187" i="61"/>
  <c r="F186" i="61"/>
  <c r="F185" i="61"/>
  <c r="F184" i="61"/>
  <c r="F183" i="61"/>
  <c r="F182" i="61"/>
  <c r="F181" i="61"/>
  <c r="F180" i="61"/>
  <c r="F179" i="61"/>
  <c r="F178" i="61"/>
  <c r="F177" i="61"/>
  <c r="F176" i="61"/>
  <c r="F175" i="61"/>
  <c r="F174" i="61"/>
  <c r="F173" i="61"/>
  <c r="F172" i="61"/>
  <c r="F171" i="61"/>
  <c r="F170" i="61"/>
  <c r="F169" i="61"/>
  <c r="F168" i="61"/>
  <c r="F167" i="61"/>
  <c r="F166" i="61"/>
  <c r="F165" i="61"/>
  <c r="F164" i="61"/>
  <c r="F163" i="61"/>
  <c r="F162" i="61"/>
  <c r="F161" i="61"/>
  <c r="F160" i="61"/>
  <c r="F159" i="61"/>
  <c r="F158" i="61"/>
  <c r="F157" i="61"/>
  <c r="F156" i="61"/>
  <c r="F155" i="61"/>
  <c r="F154" i="61"/>
  <c r="F153" i="61"/>
  <c r="F152" i="61"/>
  <c r="F151" i="61"/>
  <c r="F150" i="61"/>
  <c r="F149" i="61"/>
  <c r="F148" i="61"/>
  <c r="F147" i="61"/>
  <c r="F146" i="61"/>
  <c r="F145" i="61"/>
  <c r="F144" i="61"/>
  <c r="F143" i="61"/>
  <c r="F142" i="61"/>
  <c r="F141" i="61"/>
  <c r="F140" i="61"/>
  <c r="F139" i="61"/>
  <c r="F138" i="61"/>
  <c r="F137" i="61"/>
  <c r="F136" i="61"/>
  <c r="F135" i="61"/>
  <c r="F134" i="61"/>
  <c r="F133" i="61"/>
  <c r="F132" i="61"/>
  <c r="F131" i="61"/>
  <c r="F130" i="61"/>
  <c r="F129" i="61"/>
  <c r="F128" i="61"/>
  <c r="F127" i="61"/>
  <c r="F126" i="61"/>
  <c r="F125" i="61"/>
  <c r="F124" i="61"/>
  <c r="F123" i="61"/>
  <c r="F122" i="61"/>
  <c r="F121" i="61"/>
  <c r="F120" i="61"/>
  <c r="F119" i="61"/>
  <c r="F118" i="61"/>
  <c r="F117" i="61"/>
  <c r="F116" i="61"/>
  <c r="F115" i="61"/>
  <c r="F114" i="61"/>
  <c r="F113" i="61"/>
  <c r="F112" i="61"/>
  <c r="F111" i="61"/>
  <c r="F110" i="61"/>
  <c r="F109" i="61"/>
  <c r="F108" i="61"/>
  <c r="F107" i="61"/>
  <c r="F106" i="61"/>
  <c r="F105" i="61"/>
  <c r="F104" i="61"/>
  <c r="F103" i="61"/>
  <c r="F102" i="61"/>
  <c r="F101" i="61"/>
  <c r="F100" i="61"/>
  <c r="F99" i="61"/>
  <c r="F98" i="61"/>
  <c r="F97" i="61"/>
  <c r="F96" i="61"/>
  <c r="F95" i="61"/>
  <c r="F94" i="61"/>
  <c r="F93" i="61"/>
  <c r="F92" i="61"/>
  <c r="F91" i="61"/>
  <c r="F90" i="61"/>
  <c r="F89" i="61"/>
  <c r="F88" i="61"/>
  <c r="F87" i="61"/>
  <c r="F86" i="61"/>
  <c r="F85" i="61"/>
  <c r="F84" i="61"/>
  <c r="F83" i="61"/>
  <c r="F82" i="61"/>
  <c r="F81" i="61"/>
  <c r="F80" i="61"/>
  <c r="F79" i="61"/>
  <c r="F78" i="61"/>
  <c r="F77" i="61"/>
  <c r="F76" i="61"/>
  <c r="F75" i="61"/>
  <c r="F74" i="61"/>
  <c r="F73" i="61"/>
  <c r="F72" i="61"/>
  <c r="F71" i="61"/>
  <c r="F70" i="61"/>
  <c r="F69" i="61"/>
  <c r="F68" i="61"/>
  <c r="F67" i="61"/>
  <c r="F66" i="61"/>
  <c r="F65" i="61"/>
  <c r="F64" i="61"/>
  <c r="F63" i="61"/>
  <c r="F62" i="61"/>
  <c r="F61" i="61"/>
  <c r="F60" i="61"/>
  <c r="F59" i="61"/>
  <c r="F58" i="61"/>
  <c r="F57" i="61"/>
  <c r="F56" i="61"/>
  <c r="F50" i="61"/>
  <c r="F49" i="61"/>
  <c r="F48" i="61"/>
  <c r="F47" i="61"/>
  <c r="F46" i="61"/>
  <c r="F45" i="61"/>
  <c r="F44" i="61"/>
  <c r="F43" i="61"/>
  <c r="F42" i="61"/>
  <c r="F41" i="61"/>
  <c r="F40" i="61"/>
  <c r="F39" i="61"/>
  <c r="F38" i="61"/>
  <c r="F37" i="61"/>
  <c r="F36" i="61"/>
  <c r="F35" i="61"/>
  <c r="F34" i="61"/>
  <c r="F33" i="61"/>
  <c r="F31" i="61"/>
  <c r="F26" i="61"/>
  <c r="F25" i="61"/>
  <c r="F24" i="61"/>
  <c r="F23" i="61"/>
  <c r="F22" i="61"/>
  <c r="F21" i="61"/>
  <c r="F20" i="61"/>
  <c r="F19" i="61"/>
  <c r="F18" i="61"/>
  <c r="F17" i="61"/>
  <c r="F16" i="61"/>
  <c r="F12" i="61"/>
  <c r="F11" i="61"/>
  <c r="F10" i="61"/>
  <c r="F9" i="61"/>
  <c r="F8" i="61"/>
  <c r="F7" i="61"/>
  <c r="F6" i="61"/>
  <c r="F5" i="61"/>
  <c r="H289" i="61" l="1"/>
  <c r="H345" i="61"/>
  <c r="H265" i="61"/>
  <c r="H50" i="61"/>
  <c r="H344" i="61"/>
  <c r="H337" i="61"/>
  <c r="H343" i="61"/>
  <c r="H329" i="61"/>
  <c r="H284" i="61"/>
  <c r="H283" i="61"/>
  <c r="H26" i="61" l="1"/>
  <c r="H214" i="61" l="1"/>
  <c r="H213" i="61"/>
  <c r="H218" i="61" l="1"/>
  <c r="I218" i="61" s="1"/>
  <c r="H216" i="61"/>
  <c r="H217" i="61"/>
  <c r="J217" i="61" s="1"/>
  <c r="H215" i="61"/>
  <c r="I216" i="61" s="1"/>
  <c r="E351" i="61" l="1"/>
  <c r="H322" i="61"/>
  <c r="H321" i="61"/>
  <c r="H320" i="61"/>
  <c r="J320" i="61" s="1"/>
  <c r="H307" i="61"/>
  <c r="H306" i="61"/>
  <c r="H305" i="61"/>
  <c r="H304" i="61"/>
  <c r="H303" i="61"/>
  <c r="H319" i="61" l="1"/>
  <c r="H317" i="61" l="1"/>
  <c r="J317" i="61" s="1"/>
  <c r="H49" i="61" l="1"/>
  <c r="H318" i="61"/>
  <c r="I318" i="61" s="1"/>
  <c r="H316" i="61" l="1"/>
  <c r="H315" i="61"/>
  <c r="H314" i="61"/>
  <c r="H313" i="61"/>
  <c r="H312" i="61"/>
  <c r="I316" i="61" l="1"/>
  <c r="H210" i="61" l="1"/>
  <c r="H209" i="61"/>
  <c r="H206" i="61"/>
  <c r="H205" i="61"/>
  <c r="H212" i="61" l="1"/>
  <c r="H207" i="61"/>
  <c r="H211" i="61"/>
  <c r="J212" i="61" s="1"/>
  <c r="H208" i="61"/>
  <c r="H67" i="61" l="1"/>
  <c r="H65" i="61"/>
  <c r="H64" i="61"/>
  <c r="H61" i="61" l="1"/>
  <c r="H66" i="61"/>
  <c r="H63" i="61"/>
  <c r="H62" i="61"/>
  <c r="H12" i="61" l="1"/>
  <c r="H11" i="61"/>
  <c r="H10" i="61"/>
  <c r="H9" i="61"/>
  <c r="H204" i="61" l="1"/>
  <c r="H51" i="61" l="1"/>
  <c r="H244" i="61" l="1"/>
  <c r="H311" i="61"/>
  <c r="H310" i="61"/>
  <c r="H309" i="61"/>
  <c r="H308" i="61"/>
  <c r="H302" i="61"/>
  <c r="H300" i="61"/>
  <c r="H298" i="61"/>
  <c r="H296" i="61"/>
  <c r="H294" i="61"/>
  <c r="H288" i="61"/>
  <c r="H287" i="61"/>
  <c r="H286" i="61"/>
  <c r="H285" i="61"/>
  <c r="H282" i="61"/>
  <c r="H281" i="61"/>
  <c r="H280" i="61"/>
  <c r="H275" i="61"/>
  <c r="H274" i="61"/>
  <c r="H273" i="61"/>
  <c r="H272" i="61"/>
  <c r="H271" i="61"/>
  <c r="H270" i="61"/>
  <c r="H269" i="61"/>
  <c r="H268" i="61"/>
  <c r="H267" i="61"/>
  <c r="H259" i="61"/>
  <c r="H203" i="61"/>
  <c r="H202" i="61"/>
  <c r="H201" i="61"/>
  <c r="H200" i="61"/>
  <c r="H199" i="61"/>
  <c r="H197" i="61"/>
  <c r="H195" i="61"/>
  <c r="H194" i="61"/>
  <c r="F4" i="61"/>
  <c r="A248" i="61"/>
  <c r="A249" i="61" s="1"/>
  <c r="A250" i="61" s="1"/>
  <c r="A251" i="61" s="1"/>
  <c r="A252" i="61" s="1"/>
  <c r="A253" i="61" s="1"/>
  <c r="A56" i="61"/>
  <c r="A57" i="61" s="1"/>
  <c r="A58" i="61" s="1"/>
  <c r="A59" i="61" s="1"/>
  <c r="A60" i="61" s="1"/>
  <c r="A61" i="61" s="1"/>
  <c r="A62" i="61" s="1"/>
  <c r="A63" i="61" s="1"/>
  <c r="A64" i="61" s="1"/>
  <c r="A65" i="61" s="1"/>
  <c r="A66" i="61" s="1"/>
  <c r="A67" i="61" s="1"/>
  <c r="A68" i="61" s="1"/>
  <c r="A69" i="61" s="1"/>
  <c r="A70" i="61" s="1"/>
  <c r="A71" i="61" s="1"/>
  <c r="A72" i="61" s="1"/>
  <c r="A73" i="61" s="1"/>
  <c r="A74" i="61" s="1"/>
  <c r="A75" i="61" s="1"/>
  <c r="A76" i="61" s="1"/>
  <c r="A77" i="61" s="1"/>
  <c r="A78" i="61" s="1"/>
  <c r="A79" i="61" s="1"/>
  <c r="A80" i="61" s="1"/>
  <c r="A81" i="61" s="1"/>
  <c r="A82" i="61" s="1"/>
  <c r="A83" i="61" s="1"/>
  <c r="A84" i="61" s="1"/>
  <c r="A85" i="61" s="1"/>
  <c r="A86" i="61" s="1"/>
  <c r="A87" i="61" s="1"/>
  <c r="A88" i="61" s="1"/>
  <c r="A89" i="61" s="1"/>
  <c r="A90" i="61" s="1"/>
  <c r="A91" i="61" s="1"/>
  <c r="A92" i="61" s="1"/>
  <c r="A93" i="61" s="1"/>
  <c r="A94" i="61" s="1"/>
  <c r="A95" i="61" s="1"/>
  <c r="A96" i="61" s="1"/>
  <c r="A97" i="61" s="1"/>
  <c r="A98" i="61" s="1"/>
  <c r="A99" i="61" s="1"/>
  <c r="A100" i="61" s="1"/>
  <c r="A101" i="61" s="1"/>
  <c r="A102" i="61" s="1"/>
  <c r="A103" i="61" s="1"/>
  <c r="A104" i="61" s="1"/>
  <c r="A105" i="61" s="1"/>
  <c r="A106" i="61" s="1"/>
  <c r="A107" i="61" s="1"/>
  <c r="A108" i="61" s="1"/>
  <c r="A109" i="61" s="1"/>
  <c r="A110" i="61" s="1"/>
  <c r="A111" i="61" s="1"/>
  <c r="A112" i="61" s="1"/>
  <c r="A113" i="61" s="1"/>
  <c r="A114" i="61" s="1"/>
  <c r="A115" i="61" s="1"/>
  <c r="A116" i="61" s="1"/>
  <c r="A117" i="61" s="1"/>
  <c r="A118" i="61" s="1"/>
  <c r="A119" i="61" s="1"/>
  <c r="A120" i="61" s="1"/>
  <c r="A121" i="61" s="1"/>
  <c r="A122" i="61" s="1"/>
  <c r="A123" i="61" s="1"/>
  <c r="A124" i="61" s="1"/>
  <c r="A125" i="61" s="1"/>
  <c r="A126" i="61" s="1"/>
  <c r="A127" i="61" s="1"/>
  <c r="A128" i="61" s="1"/>
  <c r="A129" i="61" s="1"/>
  <c r="A130" i="61" s="1"/>
  <c r="A131" i="61" s="1"/>
  <c r="A132" i="61" s="1"/>
  <c r="A133" i="61" s="1"/>
  <c r="A134" i="61" s="1"/>
  <c r="A135" i="61" s="1"/>
  <c r="A136" i="61" s="1"/>
  <c r="A137" i="61" s="1"/>
  <c r="A138" i="61" s="1"/>
  <c r="A139" i="61" s="1"/>
  <c r="A140" i="61" s="1"/>
  <c r="A141" i="61" s="1"/>
  <c r="A142" i="61" s="1"/>
  <c r="A143" i="61" s="1"/>
  <c r="A144" i="61" s="1"/>
  <c r="A145" i="61" s="1"/>
  <c r="A146" i="61" s="1"/>
  <c r="A147" i="61" s="1"/>
  <c r="A148" i="61" s="1"/>
  <c r="A149" i="61" s="1"/>
  <c r="A150" i="61" s="1"/>
  <c r="A151" i="61" s="1"/>
  <c r="A152" i="61" s="1"/>
  <c r="A153" i="61" s="1"/>
  <c r="A154" i="61" s="1"/>
  <c r="A155" i="61" s="1"/>
  <c r="A156" i="61" s="1"/>
  <c r="A157" i="61" s="1"/>
  <c r="A158" i="61" s="1"/>
  <c r="A159" i="61" s="1"/>
  <c r="A160" i="61" s="1"/>
  <c r="A161" i="61" s="1"/>
  <c r="A162" i="61" s="1"/>
  <c r="A163" i="61" s="1"/>
  <c r="A164" i="61" s="1"/>
  <c r="A165" i="61" s="1"/>
  <c r="A166" i="61" s="1"/>
  <c r="A167" i="61" s="1"/>
  <c r="A168" i="61" s="1"/>
  <c r="A169" i="61" s="1"/>
  <c r="A170" i="61" s="1"/>
  <c r="A171" i="61" s="1"/>
  <c r="A172" i="61" s="1"/>
  <c r="A173" i="61" s="1"/>
  <c r="A174" i="61" s="1"/>
  <c r="A175" i="61" s="1"/>
  <c r="A176" i="61" s="1"/>
  <c r="A177" i="61" s="1"/>
  <c r="A178" i="61" s="1"/>
  <c r="A179" i="61" s="1"/>
  <c r="A180" i="61" s="1"/>
  <c r="A181" i="61" s="1"/>
  <c r="A182" i="61" s="1"/>
  <c r="A183" i="61" s="1"/>
  <c r="A184" i="61" s="1"/>
  <c r="A185" i="61" s="1"/>
  <c r="A186" i="61" s="1"/>
  <c r="A187" i="61" s="1"/>
  <c r="A188" i="61" s="1"/>
  <c r="A189" i="61" s="1"/>
  <c r="A190" i="61" s="1"/>
  <c r="A191" i="61" s="1"/>
  <c r="A192" i="61" s="1"/>
  <c r="A193" i="61" s="1"/>
  <c r="A194" i="61" s="1"/>
  <c r="A195" i="61" s="1"/>
  <c r="A196" i="61" s="1"/>
  <c r="A197" i="61" s="1"/>
  <c r="A198" i="61" s="1"/>
  <c r="A199" i="61" s="1"/>
  <c r="A200" i="61" s="1"/>
  <c r="A201" i="61" s="1"/>
  <c r="A202" i="61" s="1"/>
  <c r="A203" i="61" s="1"/>
  <c r="A204" i="61" s="1"/>
  <c r="A205" i="61" s="1"/>
  <c r="A206" i="61" s="1"/>
  <c r="A207" i="61" s="1"/>
  <c r="A208" i="61" s="1"/>
  <c r="A209" i="61" s="1"/>
  <c r="A210" i="61" s="1"/>
  <c r="A211" i="61" s="1"/>
  <c r="A212" i="61" s="1"/>
  <c r="A213" i="61" s="1"/>
  <c r="A214" i="61" s="1"/>
  <c r="A215" i="61" s="1"/>
  <c r="A216" i="61" s="1"/>
  <c r="A217" i="61" s="1"/>
  <c r="A218" i="61" s="1"/>
  <c r="A219" i="61" s="1"/>
  <c r="A327" i="61"/>
  <c r="A328" i="61" s="1"/>
  <c r="A329" i="61" s="1"/>
  <c r="A330" i="61" s="1"/>
  <c r="A331" i="61" s="1"/>
  <c r="A332" i="61" s="1"/>
  <c r="A294" i="61"/>
  <c r="A296" i="61" s="1"/>
  <c r="A297" i="61" s="1"/>
  <c r="A298" i="61" s="1"/>
  <c r="A299" i="61" s="1"/>
  <c r="A300" i="61" s="1"/>
  <c r="A301" i="61" s="1"/>
  <c r="A302" i="61" s="1"/>
  <c r="A303" i="61" s="1"/>
  <c r="A304" i="61" s="1"/>
  <c r="A305" i="61" s="1"/>
  <c r="A306" i="61" s="1"/>
  <c r="A307" i="61" s="1"/>
  <c r="A308" i="61" s="1"/>
  <c r="A4" i="61"/>
  <c r="A5" i="61" s="1"/>
  <c r="A6" i="61" s="1"/>
  <c r="A7" i="61" s="1"/>
  <c r="A8" i="61" s="1"/>
  <c r="A9" i="61" s="1"/>
  <c r="A10" i="61" s="1"/>
  <c r="A11" i="61" s="1"/>
  <c r="A16" i="61"/>
  <c r="A17" i="61" s="1"/>
  <c r="A18" i="61" s="1"/>
  <c r="A19" i="61" s="1"/>
  <c r="A20" i="61" s="1"/>
  <c r="A21" i="61" s="1"/>
  <c r="A22" i="61" s="1"/>
  <c r="A23" i="61" s="1"/>
  <c r="A24" i="61" s="1"/>
  <c r="A25" i="61" s="1"/>
  <c r="A279" i="61"/>
  <c r="A280" i="61" s="1"/>
  <c r="A281" i="61" s="1"/>
  <c r="A282" i="61" s="1"/>
  <c r="A283" i="61" s="1"/>
  <c r="A284" i="61" s="1"/>
  <c r="A285" i="61" s="1"/>
  <c r="A286" i="61" s="1"/>
  <c r="A223" i="61"/>
  <c r="A224" i="61" s="1"/>
  <c r="A225" i="61" s="1"/>
  <c r="A226" i="61" s="1"/>
  <c r="A227" i="61" s="1"/>
  <c r="A228" i="61" s="1"/>
  <c r="A229" i="61" s="1"/>
  <c r="A230" i="61" s="1"/>
  <c r="A231" i="61" s="1"/>
  <c r="A232" i="61" s="1"/>
  <c r="A233" i="61" s="1"/>
  <c r="A234" i="61" s="1"/>
  <c r="A235" i="61" s="1"/>
  <c r="A236" i="61" s="1"/>
  <c r="A237" i="61" s="1"/>
  <c r="A238" i="61" s="1"/>
  <c r="A239" i="61" s="1"/>
  <c r="A240" i="61" s="1"/>
  <c r="A241" i="61" s="1"/>
  <c r="A242" i="61" s="1"/>
  <c r="A263" i="61"/>
  <c r="A264" i="61" s="1"/>
  <c r="A265" i="61" s="1"/>
  <c r="A266" i="61" s="1"/>
  <c r="A267" i="61" s="1"/>
  <c r="A268" i="61" s="1"/>
  <c r="A269" i="61" s="1"/>
  <c r="A270" i="61" s="1"/>
  <c r="A271" i="61" s="1"/>
  <c r="A272" i="61" s="1"/>
  <c r="A273" i="61" s="1"/>
  <c r="A274" i="61" s="1"/>
  <c r="A275" i="61" s="1"/>
  <c r="A33" i="61"/>
  <c r="A34" i="61" s="1"/>
  <c r="A35" i="61" s="1"/>
  <c r="A36" i="61" s="1"/>
  <c r="A37" i="61" s="1"/>
  <c r="A38" i="61" s="1"/>
  <c r="A39" i="61" s="1"/>
  <c r="A40" i="61" s="1"/>
  <c r="A41" i="61" s="1"/>
  <c r="A42" i="61" s="1"/>
  <c r="A43" i="61" s="1"/>
  <c r="A44" i="61" s="1"/>
  <c r="A45" i="61" s="1"/>
  <c r="A46" i="61" s="1"/>
  <c r="A47" i="61" s="1"/>
  <c r="A48" i="61" s="1"/>
  <c r="I276" i="61" l="1"/>
  <c r="J288" i="61"/>
  <c r="J314" i="61"/>
  <c r="F350" i="61"/>
  <c r="H290" i="61"/>
  <c r="H301" i="61"/>
  <c r="H297" i="61"/>
  <c r="H299" i="61"/>
  <c r="A309" i="61"/>
  <c r="A310" i="61" s="1"/>
  <c r="A311" i="61" s="1"/>
  <c r="A312" i="61" s="1"/>
  <c r="A313" i="61" s="1"/>
  <c r="A314" i="61" s="1"/>
  <c r="A315" i="61" s="1"/>
  <c r="A316" i="61" s="1"/>
  <c r="A317" i="61" s="1"/>
  <c r="A318" i="61" s="1"/>
  <c r="H266" i="61"/>
  <c r="H264" i="61"/>
  <c r="F351" i="61"/>
  <c r="H226" i="61"/>
  <c r="H233" i="61"/>
  <c r="H237" i="61"/>
  <c r="H242" i="61"/>
  <c r="H227" i="61"/>
  <c r="H234" i="61"/>
  <c r="H239" i="61"/>
  <c r="H224" i="61"/>
  <c r="H228" i="61"/>
  <c r="H231" i="61"/>
  <c r="H235" i="61"/>
  <c r="H240" i="61"/>
  <c r="H225" i="61"/>
  <c r="H229" i="61"/>
  <c r="H232" i="61"/>
  <c r="H241" i="61"/>
  <c r="H327" i="61"/>
  <c r="H31" i="61"/>
  <c r="H4" i="61"/>
  <c r="H8" i="61"/>
  <c r="H18" i="61"/>
  <c r="H22" i="61"/>
  <c r="H36" i="61"/>
  <c r="H41" i="61"/>
  <c r="H45" i="61"/>
  <c r="H56" i="61"/>
  <c r="H60" i="61"/>
  <c r="H71" i="61"/>
  <c r="H75" i="61"/>
  <c r="H79" i="61"/>
  <c r="H83" i="61"/>
  <c r="H87" i="61"/>
  <c r="H91" i="61"/>
  <c r="H95" i="61"/>
  <c r="H98" i="61"/>
  <c r="H102" i="61"/>
  <c r="H106" i="61"/>
  <c r="H110" i="61"/>
  <c r="H114" i="61"/>
  <c r="H118" i="61"/>
  <c r="H122" i="61"/>
  <c r="H126" i="61"/>
  <c r="H130" i="61"/>
  <c r="H134" i="61"/>
  <c r="H138" i="61"/>
  <c r="H142" i="61"/>
  <c r="H146" i="61"/>
  <c r="H150" i="61"/>
  <c r="H154" i="61"/>
  <c r="H162" i="61"/>
  <c r="H170" i="61"/>
  <c r="H178" i="61"/>
  <c r="H186" i="61"/>
  <c r="H190" i="61"/>
  <c r="H250" i="61"/>
  <c r="H254" i="61"/>
  <c r="H258" i="61"/>
  <c r="H295" i="61"/>
  <c r="H5" i="61"/>
  <c r="H13" i="61"/>
  <c r="H19" i="61"/>
  <c r="H23" i="61"/>
  <c r="H33" i="61"/>
  <c r="H37" i="61"/>
  <c r="H42" i="61"/>
  <c r="H46" i="61"/>
  <c r="H57" i="61"/>
  <c r="H68" i="61"/>
  <c r="H72" i="61"/>
  <c r="H76" i="61"/>
  <c r="H80" i="61"/>
  <c r="H84" i="61"/>
  <c r="H88" i="61"/>
  <c r="H92" i="61"/>
  <c r="H99" i="61"/>
  <c r="H107" i="61"/>
  <c r="H111" i="61"/>
  <c r="H115" i="61"/>
  <c r="H119" i="61"/>
  <c r="H123" i="61"/>
  <c r="H127" i="61"/>
  <c r="H131" i="61"/>
  <c r="H135" i="61"/>
  <c r="H139" i="61"/>
  <c r="H143" i="61"/>
  <c r="H147" i="61"/>
  <c r="H151" i="61"/>
  <c r="H155" i="61"/>
  <c r="H159" i="61"/>
  <c r="H163" i="61"/>
  <c r="H167" i="61"/>
  <c r="H171" i="61"/>
  <c r="H175" i="61"/>
  <c r="H179" i="61"/>
  <c r="H183" i="61"/>
  <c r="H187" i="61"/>
  <c r="H191" i="61"/>
  <c r="H251" i="61"/>
  <c r="H255" i="61"/>
  <c r="H38" i="61"/>
  <c r="H6" i="61"/>
  <c r="H16" i="61"/>
  <c r="H20" i="61"/>
  <c r="H24" i="61"/>
  <c r="H34" i="61"/>
  <c r="H39" i="61"/>
  <c r="H43" i="61"/>
  <c r="H47" i="61"/>
  <c r="H58" i="61"/>
  <c r="H73" i="61"/>
  <c r="H81" i="61"/>
  <c r="H85" i="61"/>
  <c r="H89" i="61"/>
  <c r="H96" i="61"/>
  <c r="H100" i="61"/>
  <c r="H104" i="61"/>
  <c r="H108" i="61"/>
  <c r="H112" i="61"/>
  <c r="H120" i="61"/>
  <c r="H124" i="61"/>
  <c r="H128" i="61"/>
  <c r="H132" i="61"/>
  <c r="H136" i="61"/>
  <c r="H144" i="61"/>
  <c r="H152" i="61"/>
  <c r="H160" i="61"/>
  <c r="H168" i="61"/>
  <c r="H176" i="61"/>
  <c r="H184" i="61"/>
  <c r="H248" i="61"/>
  <c r="H252" i="61"/>
  <c r="H256" i="61"/>
  <c r="H263" i="61"/>
  <c r="H25" i="61"/>
  <c r="H7" i="61"/>
  <c r="H17" i="61"/>
  <c r="H21" i="61"/>
  <c r="H35" i="61"/>
  <c r="H40" i="61"/>
  <c r="H44" i="61"/>
  <c r="H48" i="61"/>
  <c r="H59" i="61"/>
  <c r="H70" i="61"/>
  <c r="H74" i="61"/>
  <c r="H78" i="61"/>
  <c r="H82" i="61"/>
  <c r="H86" i="61"/>
  <c r="H90" i="61"/>
  <c r="H94" i="61"/>
  <c r="H97" i="61"/>
  <c r="H101" i="61"/>
  <c r="H105" i="61"/>
  <c r="H109" i="61"/>
  <c r="H113" i="61"/>
  <c r="H117" i="61"/>
  <c r="H121" i="61"/>
  <c r="H125" i="61"/>
  <c r="H129" i="61"/>
  <c r="H133" i="61"/>
  <c r="H137" i="61"/>
  <c r="H141" i="61"/>
  <c r="H145" i="61"/>
  <c r="H149" i="61"/>
  <c r="H153" i="61"/>
  <c r="H157" i="61"/>
  <c r="H161" i="61"/>
  <c r="H165" i="61"/>
  <c r="H169" i="61"/>
  <c r="H173" i="61"/>
  <c r="H177" i="61"/>
  <c r="H181" i="61"/>
  <c r="H185" i="61"/>
  <c r="H189" i="61"/>
  <c r="H193" i="61"/>
  <c r="H249" i="61"/>
  <c r="H253" i="61"/>
  <c r="H257" i="61"/>
  <c r="I257" i="61" s="1"/>
  <c r="H279" i="61"/>
  <c r="I279" i="61" s="1"/>
  <c r="H238" i="61"/>
  <c r="H180" i="61"/>
  <c r="H93" i="61"/>
  <c r="H188" i="61"/>
  <c r="H230" i="61"/>
  <c r="H243" i="61"/>
  <c r="H182" i="61"/>
  <c r="H196" i="61"/>
  <c r="H174" i="61"/>
  <c r="H164" i="61"/>
  <c r="H158" i="61"/>
  <c r="H172" i="61"/>
  <c r="H69" i="61"/>
  <c r="H77" i="61"/>
  <c r="H236" i="61"/>
  <c r="H223" i="61"/>
  <c r="H198" i="61"/>
  <c r="H192" i="61"/>
  <c r="H166" i="61"/>
  <c r="H156" i="61"/>
  <c r="H148" i="61"/>
  <c r="H140" i="61"/>
  <c r="H116" i="61"/>
  <c r="H103" i="61"/>
  <c r="J256" i="61" l="1"/>
  <c r="J269" i="61"/>
  <c r="I306" i="61"/>
  <c r="I252" i="61"/>
  <c r="I210" i="61"/>
  <c r="I159" i="61"/>
  <c r="J190" i="61"/>
  <c r="H291" i="61"/>
  <c r="H220" i="61"/>
  <c r="H52" i="61"/>
  <c r="K52" i="61" s="1"/>
  <c r="K354" i="61" s="1"/>
  <c r="H276" i="61"/>
  <c r="H14" i="61"/>
  <c r="I14" i="61" s="1"/>
  <c r="H350" i="61"/>
  <c r="J350" i="61" s="1"/>
  <c r="H28" i="61"/>
  <c r="I28" i="61" s="1"/>
  <c r="H260" i="61"/>
  <c r="H245" i="61"/>
  <c r="I245" i="61" s="1"/>
  <c r="H324" i="61"/>
  <c r="I354" i="61" l="1"/>
  <c r="J354" i="61"/>
  <c r="M354" i="61" l="1"/>
  <c r="I218" i="52"/>
  <c r="K218" i="52" s="1"/>
  <c r="G224" i="52"/>
  <c r="I196" i="52"/>
  <c r="K196" i="52" s="1"/>
  <c r="I19" i="52" l="1"/>
  <c r="K19" i="52" s="1"/>
  <c r="I20" i="52"/>
  <c r="K20" i="52" s="1"/>
  <c r="I21" i="52"/>
  <c r="K21" i="52" s="1"/>
  <c r="F230" i="52"/>
  <c r="I173" i="52" l="1"/>
  <c r="K173" i="52" s="1"/>
  <c r="I172" i="52"/>
  <c r="K172" i="52" s="1"/>
  <c r="I171" i="52"/>
  <c r="K171" i="52" s="1"/>
  <c r="I170" i="52"/>
  <c r="K170" i="52" s="1"/>
  <c r="I169" i="52"/>
  <c r="K169" i="52" s="1"/>
  <c r="I168" i="52"/>
  <c r="K168" i="52" s="1"/>
  <c r="I167" i="52"/>
  <c r="K167" i="52" s="1"/>
  <c r="I166" i="52"/>
  <c r="K166" i="52" s="1"/>
  <c r="I165" i="52"/>
  <c r="K165" i="52" s="1"/>
  <c r="I164" i="52"/>
  <c r="K164" i="52" s="1"/>
  <c r="I163" i="52"/>
  <c r="K163" i="52" s="1"/>
  <c r="I162" i="52"/>
  <c r="K162" i="52" s="1"/>
  <c r="I161" i="52"/>
  <c r="K161" i="52" s="1"/>
  <c r="I160" i="52"/>
  <c r="K160" i="52" s="1"/>
  <c r="I159" i="52"/>
  <c r="K159" i="52" s="1"/>
  <c r="I158" i="52"/>
  <c r="K158" i="52" s="1"/>
  <c r="I157" i="52"/>
  <c r="K157" i="52" s="1"/>
  <c r="I156" i="52"/>
  <c r="K156" i="52" s="1"/>
  <c r="I155" i="52"/>
  <c r="K155" i="52" s="1"/>
  <c r="I154" i="52"/>
  <c r="K154" i="52" s="1"/>
  <c r="I153" i="52"/>
  <c r="K153" i="52" s="1"/>
  <c r="I152" i="52"/>
  <c r="K152" i="52" s="1"/>
  <c r="I151" i="52"/>
  <c r="K151" i="52" s="1"/>
  <c r="I150" i="52"/>
  <c r="K150" i="52" s="1"/>
  <c r="I149" i="52"/>
  <c r="K149" i="52" s="1"/>
  <c r="I148" i="52"/>
  <c r="K148" i="52" s="1"/>
  <c r="I147" i="52"/>
  <c r="K147" i="52" s="1"/>
  <c r="I11" i="52"/>
  <c r="K11" i="52" s="1"/>
  <c r="I10" i="52"/>
  <c r="K10" i="52" s="1"/>
  <c r="B225" i="52" l="1"/>
  <c r="B226" i="52" s="1"/>
  <c r="B227" i="52" s="1"/>
  <c r="B228" i="52" s="1"/>
  <c r="B229" i="52" s="1"/>
  <c r="B230" i="52" s="1"/>
  <c r="B231" i="52" s="1"/>
  <c r="B232" i="52" s="1"/>
  <c r="B233" i="52" s="1"/>
  <c r="B178" i="52"/>
  <c r="B179" i="52" s="1"/>
  <c r="B180" i="52" s="1"/>
  <c r="B181" i="52" s="1"/>
  <c r="B182" i="52" s="1"/>
  <c r="B183" i="52" s="1"/>
  <c r="B184" i="52" s="1"/>
  <c r="B185" i="52" s="1"/>
  <c r="B186" i="52" s="1"/>
  <c r="B187" i="52" s="1"/>
  <c r="B188" i="52" s="1"/>
  <c r="B189" i="52" s="1"/>
  <c r="B190" i="52" s="1"/>
  <c r="B191" i="52" s="1"/>
  <c r="B192" i="52" s="1"/>
  <c r="B193" i="52" s="1"/>
  <c r="B194" i="52" s="1"/>
  <c r="B195" i="52" s="1"/>
  <c r="B196" i="52" s="1"/>
  <c r="B197" i="52" s="1"/>
  <c r="B198" i="52" s="1"/>
  <c r="B199" i="52" s="1"/>
  <c r="B200" i="52" s="1"/>
  <c r="B201" i="52" s="1"/>
  <c r="B202" i="52" s="1"/>
  <c r="B203" i="52" s="1"/>
  <c r="B204" i="52" s="1"/>
  <c r="B205" i="52" s="1"/>
  <c r="B206" i="52" s="1"/>
  <c r="B207" i="52" s="1"/>
  <c r="B208" i="52" s="1"/>
  <c r="B209" i="52" s="1"/>
  <c r="B210" i="52" s="1"/>
  <c r="B211" i="52" s="1"/>
  <c r="B212" i="52" s="1"/>
  <c r="B213" i="52" s="1"/>
  <c r="B214" i="52" s="1"/>
  <c r="B215" i="52" s="1"/>
  <c r="B216" i="52" s="1"/>
  <c r="B217" i="52" s="1"/>
  <c r="B218" i="52" s="1"/>
  <c r="B7" i="52"/>
  <c r="B8" i="52" s="1"/>
  <c r="B9" i="52" s="1"/>
  <c r="B10" i="52" s="1"/>
  <c r="B11" i="52" s="1"/>
  <c r="B12" i="52" s="1"/>
  <c r="B13" i="52" s="1"/>
  <c r="B14" i="52" s="1"/>
  <c r="B15" i="52" s="1"/>
  <c r="B16" i="52" s="1"/>
  <c r="B17" i="52" s="1"/>
  <c r="B18" i="52" s="1"/>
  <c r="B19" i="52" s="1"/>
  <c r="B20" i="52" s="1"/>
  <c r="B21" i="52" s="1"/>
  <c r="B22" i="52" s="1"/>
  <c r="B23" i="52" s="1"/>
  <c r="B24" i="52" s="1"/>
  <c r="B25" i="52" s="1"/>
  <c r="B26" i="52" s="1"/>
  <c r="B27" i="52" s="1"/>
  <c r="B28" i="52" s="1"/>
  <c r="B29" i="52" s="1"/>
  <c r="B30" i="52" s="1"/>
  <c r="B31" i="52" s="1"/>
  <c r="B32" i="52" s="1"/>
  <c r="B33" i="52" s="1"/>
  <c r="B34" i="52" s="1"/>
  <c r="B35" i="52" s="1"/>
  <c r="B36" i="52" s="1"/>
  <c r="B37" i="52" s="1"/>
  <c r="B38" i="52" s="1"/>
  <c r="B39" i="52" s="1"/>
  <c r="B40" i="52" s="1"/>
  <c r="B41" i="52" s="1"/>
  <c r="B42" i="52" s="1"/>
  <c r="B43" i="52" s="1"/>
  <c r="B44" i="52" s="1"/>
  <c r="B45" i="52" s="1"/>
  <c r="B46" i="52" s="1"/>
  <c r="B47" i="52" s="1"/>
  <c r="B48" i="52" s="1"/>
  <c r="B49" i="52" s="1"/>
  <c r="B50" i="52" s="1"/>
  <c r="B51" i="52" s="1"/>
  <c r="B52" i="52" s="1"/>
  <c r="B53" i="52" s="1"/>
  <c r="B54" i="52" s="1"/>
  <c r="B55" i="52" s="1"/>
  <c r="B56" i="52" s="1"/>
  <c r="B57" i="52" s="1"/>
  <c r="B58" i="52" s="1"/>
  <c r="B59" i="52" s="1"/>
  <c r="B60" i="52" s="1"/>
  <c r="B61" i="52" s="1"/>
  <c r="B62" i="52" s="1"/>
  <c r="B63" i="52" s="1"/>
  <c r="B64" i="52" s="1"/>
  <c r="B65" i="52" s="1"/>
  <c r="B66" i="52" s="1"/>
  <c r="B67" i="52" s="1"/>
  <c r="B68" i="52" s="1"/>
  <c r="B69" i="52" s="1"/>
  <c r="B70" i="52" s="1"/>
  <c r="B71" i="52" s="1"/>
  <c r="B72" i="52" s="1"/>
  <c r="B73" i="52" s="1"/>
  <c r="B74" i="52" s="1"/>
  <c r="B75" i="52" s="1"/>
  <c r="B76" i="52" s="1"/>
  <c r="B77" i="52" s="1"/>
  <c r="B78" i="52" s="1"/>
  <c r="B79" i="52" s="1"/>
  <c r="B80" i="52" s="1"/>
  <c r="B81" i="52" s="1"/>
  <c r="B82" i="52" s="1"/>
  <c r="B83" i="52" s="1"/>
  <c r="B84" i="52" s="1"/>
  <c r="B85" i="52" s="1"/>
  <c r="B86" i="52" s="1"/>
  <c r="B87" i="52" s="1"/>
  <c r="B88" i="52" s="1"/>
  <c r="B89" i="52" s="1"/>
  <c r="B90" i="52" s="1"/>
  <c r="B91" i="52" s="1"/>
  <c r="B92" i="52" s="1"/>
  <c r="B93" i="52" s="1"/>
  <c r="B94" i="52" s="1"/>
  <c r="B95" i="52" s="1"/>
  <c r="B96" i="52" s="1"/>
  <c r="B97" i="52" s="1"/>
  <c r="B98" i="52" s="1"/>
  <c r="B99" i="52" s="1"/>
  <c r="B100" i="52" s="1"/>
  <c r="B101" i="52" s="1"/>
  <c r="B102" i="52" s="1"/>
  <c r="B103" i="52" s="1"/>
  <c r="B104" i="52" s="1"/>
  <c r="B105" i="52" s="1"/>
  <c r="B106" i="52" s="1"/>
  <c r="B107" i="52" s="1"/>
  <c r="B108" i="52" s="1"/>
  <c r="B109" i="52" s="1"/>
  <c r="B110" i="52" s="1"/>
  <c r="B111" i="52" s="1"/>
  <c r="B112" i="52" s="1"/>
  <c r="B113" i="52" s="1"/>
  <c r="B114" i="52" s="1"/>
  <c r="B115" i="52" s="1"/>
  <c r="B116" i="52" s="1"/>
  <c r="B117" i="52" s="1"/>
  <c r="B118" i="52" s="1"/>
  <c r="B119" i="52" s="1"/>
  <c r="B120" i="52" s="1"/>
  <c r="B121" i="52" s="1"/>
  <c r="B122" i="52" s="1"/>
  <c r="B123" i="52" s="1"/>
  <c r="B124" i="52" s="1"/>
  <c r="B125" i="52" s="1"/>
  <c r="B126" i="52" s="1"/>
  <c r="B127" i="52" s="1"/>
  <c r="B128" i="52" s="1"/>
  <c r="B129" i="52" s="1"/>
  <c r="B130" i="52" s="1"/>
  <c r="B131" i="52" s="1"/>
  <c r="B132" i="52" s="1"/>
  <c r="B133" i="52" s="1"/>
  <c r="B134" i="52" s="1"/>
  <c r="B135" i="52" s="1"/>
  <c r="B136" i="52" s="1"/>
  <c r="B137" i="52" s="1"/>
  <c r="B138" i="52" s="1"/>
  <c r="B139" i="52" s="1"/>
  <c r="B140" i="52" s="1"/>
  <c r="B141" i="52" s="1"/>
  <c r="B142" i="52" s="1"/>
  <c r="B143" i="52" s="1"/>
  <c r="B144" i="52" s="1"/>
  <c r="B145" i="52" s="1"/>
  <c r="B146" i="52" s="1"/>
  <c r="B147" i="52" s="1"/>
  <c r="B148" i="52" s="1"/>
  <c r="B149" i="52" s="1"/>
  <c r="B150" i="52" s="1"/>
  <c r="B151" i="52" s="1"/>
  <c r="B152" i="52" s="1"/>
  <c r="B153" i="52" s="1"/>
  <c r="B154" i="52" s="1"/>
  <c r="B155" i="52" s="1"/>
  <c r="B156" i="52" s="1"/>
  <c r="B157" i="52" s="1"/>
  <c r="B158" i="52" s="1"/>
  <c r="B159" i="52" s="1"/>
  <c r="B160" i="52" s="1"/>
  <c r="B161" i="52" s="1"/>
  <c r="B162" i="52" s="1"/>
  <c r="B163" i="52" s="1"/>
  <c r="B164" i="52" s="1"/>
  <c r="B165" i="52" s="1"/>
  <c r="B166" i="52" s="1"/>
  <c r="B167" i="52" s="1"/>
  <c r="I232" i="52"/>
  <c r="I231" i="52"/>
  <c r="K231" i="52" s="1"/>
  <c r="I230" i="52"/>
  <c r="K230" i="52" s="1"/>
  <c r="I229" i="52"/>
  <c r="K229" i="52" s="1"/>
  <c r="I228" i="52"/>
  <c r="K228" i="52" s="1"/>
  <c r="I227" i="52"/>
  <c r="K227" i="52" s="1"/>
  <c r="I226" i="52"/>
  <c r="I225" i="52"/>
  <c r="K225" i="52" s="1"/>
  <c r="I224" i="52"/>
  <c r="K224" i="52" s="1"/>
  <c r="I217" i="52"/>
  <c r="I216" i="52"/>
  <c r="I215" i="52"/>
  <c r="K215" i="52" s="1"/>
  <c r="I214" i="52"/>
  <c r="K214" i="52" s="1"/>
  <c r="I213" i="52"/>
  <c r="I212" i="52"/>
  <c r="K212" i="52" s="1"/>
  <c r="I211" i="52"/>
  <c r="K211" i="52" s="1"/>
  <c r="I210" i="52"/>
  <c r="I209" i="52"/>
  <c r="I208" i="52"/>
  <c r="I207" i="52"/>
  <c r="K207" i="52" s="1"/>
  <c r="I206" i="52"/>
  <c r="K206" i="52" s="1"/>
  <c r="I205" i="52"/>
  <c r="I204" i="52"/>
  <c r="K204" i="52" s="1"/>
  <c r="I203" i="52"/>
  <c r="K203" i="52" s="1"/>
  <c r="I202" i="52"/>
  <c r="I201" i="52"/>
  <c r="I200" i="52"/>
  <c r="I199" i="52"/>
  <c r="K199" i="52" s="1"/>
  <c r="I198" i="52"/>
  <c r="K198" i="52" s="1"/>
  <c r="I197" i="52"/>
  <c r="I195" i="52"/>
  <c r="K195" i="52" s="1"/>
  <c r="I194" i="52"/>
  <c r="K194" i="52" s="1"/>
  <c r="I193" i="52"/>
  <c r="K193" i="52" s="1"/>
  <c r="I192" i="52"/>
  <c r="I191" i="52"/>
  <c r="K191" i="52" s="1"/>
  <c r="I190" i="52"/>
  <c r="K190" i="52" s="1"/>
  <c r="I189" i="52"/>
  <c r="K189" i="52" s="1"/>
  <c r="I188" i="52"/>
  <c r="I187" i="52"/>
  <c r="K187" i="52" s="1"/>
  <c r="I186" i="52"/>
  <c r="K186" i="52" s="1"/>
  <c r="I185" i="52"/>
  <c r="K185" i="52" s="1"/>
  <c r="I184" i="52"/>
  <c r="I183" i="52"/>
  <c r="I182" i="52"/>
  <c r="K182" i="52" s="1"/>
  <c r="I181" i="52"/>
  <c r="I180" i="52"/>
  <c r="I179" i="52"/>
  <c r="I178" i="52"/>
  <c r="K178" i="52" s="1"/>
  <c r="I177" i="52"/>
  <c r="K177" i="52" s="1"/>
  <c r="I146" i="52"/>
  <c r="K146" i="52" s="1"/>
  <c r="I145" i="52"/>
  <c r="K145" i="52" s="1"/>
  <c r="I144" i="52"/>
  <c r="K144" i="52" s="1"/>
  <c r="I143" i="52"/>
  <c r="K143" i="52" s="1"/>
  <c r="I142" i="52"/>
  <c r="K142" i="52" s="1"/>
  <c r="I141" i="52"/>
  <c r="K141" i="52" s="1"/>
  <c r="I140" i="52"/>
  <c r="K140" i="52" s="1"/>
  <c r="I139" i="52"/>
  <c r="K139" i="52" s="1"/>
  <c r="I138" i="52"/>
  <c r="K138" i="52" s="1"/>
  <c r="I137" i="52"/>
  <c r="K137" i="52" s="1"/>
  <c r="I136" i="52"/>
  <c r="K136" i="52" s="1"/>
  <c r="I135" i="52"/>
  <c r="K135" i="52" s="1"/>
  <c r="I134" i="52"/>
  <c r="K134" i="52" s="1"/>
  <c r="I133" i="52"/>
  <c r="K133" i="52" s="1"/>
  <c r="I132" i="52"/>
  <c r="K132" i="52" s="1"/>
  <c r="I131" i="52"/>
  <c r="K131" i="52" s="1"/>
  <c r="I130" i="52"/>
  <c r="K130" i="52" s="1"/>
  <c r="I129" i="52"/>
  <c r="K129" i="52" s="1"/>
  <c r="I128" i="52"/>
  <c r="K128" i="52" s="1"/>
  <c r="I127" i="52"/>
  <c r="K127" i="52" s="1"/>
  <c r="I126" i="52"/>
  <c r="K126" i="52" s="1"/>
  <c r="I125" i="52"/>
  <c r="K125" i="52" s="1"/>
  <c r="I124" i="52"/>
  <c r="K124" i="52" s="1"/>
  <c r="I123" i="52"/>
  <c r="K123" i="52" s="1"/>
  <c r="I122" i="52"/>
  <c r="K122" i="52" s="1"/>
  <c r="I121" i="52"/>
  <c r="K121" i="52" s="1"/>
  <c r="I120" i="52"/>
  <c r="K120" i="52" s="1"/>
  <c r="I119" i="52"/>
  <c r="K119" i="52" s="1"/>
  <c r="I118" i="52"/>
  <c r="K118" i="52" s="1"/>
  <c r="I117" i="52"/>
  <c r="K117" i="52" s="1"/>
  <c r="I116" i="52"/>
  <c r="K116" i="52" s="1"/>
  <c r="I115" i="52"/>
  <c r="K115" i="52" s="1"/>
  <c r="I114" i="52"/>
  <c r="K114" i="52" s="1"/>
  <c r="I113" i="52"/>
  <c r="K113" i="52" s="1"/>
  <c r="I112" i="52"/>
  <c r="K112" i="52" s="1"/>
  <c r="I111" i="52"/>
  <c r="K111" i="52" s="1"/>
  <c r="I110" i="52"/>
  <c r="K110" i="52" s="1"/>
  <c r="I109" i="52"/>
  <c r="K109" i="52" s="1"/>
  <c r="I108" i="52"/>
  <c r="K108" i="52" s="1"/>
  <c r="I107" i="52"/>
  <c r="K107" i="52" s="1"/>
  <c r="I106" i="52"/>
  <c r="K106" i="52" s="1"/>
  <c r="I105" i="52"/>
  <c r="K105" i="52" s="1"/>
  <c r="I104" i="52"/>
  <c r="K104" i="52" s="1"/>
  <c r="I103" i="52"/>
  <c r="K103" i="52" s="1"/>
  <c r="I102" i="52"/>
  <c r="K102" i="52" s="1"/>
  <c r="I101" i="52"/>
  <c r="K101" i="52" s="1"/>
  <c r="I100" i="52"/>
  <c r="K100" i="52" s="1"/>
  <c r="I99" i="52"/>
  <c r="K99" i="52" s="1"/>
  <c r="I98" i="52"/>
  <c r="K98" i="52" s="1"/>
  <c r="I97" i="52"/>
  <c r="K97" i="52" s="1"/>
  <c r="I96" i="52"/>
  <c r="K96" i="52" s="1"/>
  <c r="I95" i="52"/>
  <c r="K95" i="52" s="1"/>
  <c r="I94" i="52"/>
  <c r="K94" i="52" s="1"/>
  <c r="I93" i="52"/>
  <c r="K93" i="52" s="1"/>
  <c r="I92" i="52"/>
  <c r="K92" i="52" s="1"/>
  <c r="I91" i="52"/>
  <c r="K91" i="52" s="1"/>
  <c r="I90" i="52"/>
  <c r="K90" i="52" s="1"/>
  <c r="I89" i="52"/>
  <c r="K89" i="52" s="1"/>
  <c r="I88" i="52"/>
  <c r="K88" i="52" s="1"/>
  <c r="I87" i="52"/>
  <c r="K87" i="52" s="1"/>
  <c r="I86" i="52"/>
  <c r="K86" i="52" s="1"/>
  <c r="I85" i="52"/>
  <c r="K85" i="52" s="1"/>
  <c r="I84" i="52"/>
  <c r="K84" i="52" s="1"/>
  <c r="I83" i="52"/>
  <c r="K83" i="52" s="1"/>
  <c r="I82" i="52"/>
  <c r="K82" i="52" s="1"/>
  <c r="I81" i="52"/>
  <c r="K81" i="52" s="1"/>
  <c r="I80" i="52"/>
  <c r="K80" i="52" s="1"/>
  <c r="I79" i="52"/>
  <c r="K79" i="52" s="1"/>
  <c r="I78" i="52"/>
  <c r="K78" i="52" s="1"/>
  <c r="I77" i="52"/>
  <c r="K77" i="52" s="1"/>
  <c r="I76" i="52"/>
  <c r="K76" i="52" s="1"/>
  <c r="I75" i="52"/>
  <c r="K75" i="52" s="1"/>
  <c r="I74" i="52"/>
  <c r="K74" i="52" s="1"/>
  <c r="I73" i="52"/>
  <c r="K73" i="52" s="1"/>
  <c r="I72" i="52"/>
  <c r="K72" i="52" s="1"/>
  <c r="I71" i="52"/>
  <c r="K71" i="52" s="1"/>
  <c r="I70" i="52"/>
  <c r="K70" i="52" s="1"/>
  <c r="I69" i="52"/>
  <c r="K69" i="52" s="1"/>
  <c r="I68" i="52"/>
  <c r="K68" i="52" s="1"/>
  <c r="I67" i="52"/>
  <c r="K67" i="52" s="1"/>
  <c r="I66" i="52"/>
  <c r="K66" i="52" s="1"/>
  <c r="I65" i="52"/>
  <c r="K65" i="52" s="1"/>
  <c r="I64" i="52"/>
  <c r="K64" i="52" s="1"/>
  <c r="I63" i="52"/>
  <c r="K63" i="52" s="1"/>
  <c r="I62" i="52"/>
  <c r="K62" i="52" s="1"/>
  <c r="I61" i="52"/>
  <c r="K61" i="52" s="1"/>
  <c r="I60" i="52"/>
  <c r="K60" i="52" s="1"/>
  <c r="I59" i="52"/>
  <c r="K59" i="52" s="1"/>
  <c r="I58" i="52"/>
  <c r="K58" i="52" s="1"/>
  <c r="I57" i="52"/>
  <c r="K57" i="52" s="1"/>
  <c r="I56" i="52"/>
  <c r="K56" i="52" s="1"/>
  <c r="I55" i="52"/>
  <c r="I54" i="52"/>
  <c r="K54" i="52" s="1"/>
  <c r="I53" i="52"/>
  <c r="K53" i="52" s="1"/>
  <c r="I52" i="52"/>
  <c r="K52" i="52" s="1"/>
  <c r="I51" i="52"/>
  <c r="K51" i="52" s="1"/>
  <c r="I50" i="52"/>
  <c r="K50" i="52" s="1"/>
  <c r="I49" i="52"/>
  <c r="K49" i="52" s="1"/>
  <c r="I48" i="52"/>
  <c r="K48" i="52" s="1"/>
  <c r="I47" i="52"/>
  <c r="K47" i="52" s="1"/>
  <c r="I46" i="52"/>
  <c r="K46" i="52" s="1"/>
  <c r="I45" i="52"/>
  <c r="K45" i="52" s="1"/>
  <c r="I44" i="52"/>
  <c r="K44" i="52" s="1"/>
  <c r="I43" i="52"/>
  <c r="K43" i="52" s="1"/>
  <c r="I42" i="52"/>
  <c r="K42" i="52" s="1"/>
  <c r="I41" i="52"/>
  <c r="K41" i="52" s="1"/>
  <c r="I40" i="52"/>
  <c r="K40" i="52" s="1"/>
  <c r="I39" i="52"/>
  <c r="K39" i="52" s="1"/>
  <c r="I38" i="52"/>
  <c r="K38" i="52" s="1"/>
  <c r="I37" i="52"/>
  <c r="K37" i="52" s="1"/>
  <c r="I36" i="52"/>
  <c r="K36" i="52" s="1"/>
  <c r="I35" i="52"/>
  <c r="K35" i="52" s="1"/>
  <c r="I34" i="52"/>
  <c r="K34" i="52" s="1"/>
  <c r="I33" i="52"/>
  <c r="K33" i="52" s="1"/>
  <c r="I32" i="52"/>
  <c r="K32" i="52" s="1"/>
  <c r="I31" i="52"/>
  <c r="K31" i="52" s="1"/>
  <c r="I30" i="52"/>
  <c r="K30" i="52" s="1"/>
  <c r="I29" i="52"/>
  <c r="K29" i="52" s="1"/>
  <c r="I28" i="52"/>
  <c r="K28" i="52" s="1"/>
  <c r="I27" i="52"/>
  <c r="K27" i="52" s="1"/>
  <c r="I26" i="52"/>
  <c r="K26" i="52" s="1"/>
  <c r="I25" i="52"/>
  <c r="K25" i="52" s="1"/>
  <c r="I24" i="52"/>
  <c r="K24" i="52" s="1"/>
  <c r="I23" i="52"/>
  <c r="K23" i="52" s="1"/>
  <c r="I22" i="52"/>
  <c r="K22" i="52" s="1"/>
  <c r="I18" i="52"/>
  <c r="K18" i="52" s="1"/>
  <c r="I17" i="52"/>
  <c r="K17" i="52" s="1"/>
  <c r="I16" i="52"/>
  <c r="K16" i="52" s="1"/>
  <c r="I15" i="52"/>
  <c r="K15" i="52" s="1"/>
  <c r="I14" i="52"/>
  <c r="K14" i="52" s="1"/>
  <c r="I13" i="52"/>
  <c r="K13" i="52" s="1"/>
  <c r="I12" i="52"/>
  <c r="K12" i="52" s="1"/>
  <c r="I9" i="52"/>
  <c r="K9" i="52" s="1"/>
  <c r="I8" i="52"/>
  <c r="K8" i="52" s="1"/>
  <c r="I7" i="52"/>
  <c r="K7" i="52" s="1"/>
  <c r="K226" i="52"/>
  <c r="K217" i="52"/>
  <c r="K216" i="52"/>
  <c r="K213" i="52"/>
  <c r="K210" i="52"/>
  <c r="K209" i="52"/>
  <c r="K208" i="52"/>
  <c r="K205" i="52"/>
  <c r="K202" i="52"/>
  <c r="K201" i="52"/>
  <c r="K200" i="52"/>
  <c r="K197" i="52"/>
  <c r="K192" i="52"/>
  <c r="K188" i="52"/>
  <c r="K184" i="52"/>
  <c r="K183" i="52"/>
  <c r="K181" i="52"/>
  <c r="K180" i="52"/>
  <c r="K179" i="52"/>
  <c r="K55" i="52"/>
  <c r="I6" i="52"/>
  <c r="K6" i="52" s="1"/>
  <c r="K175" i="52" l="1"/>
  <c r="P238" i="52"/>
  <c r="R238" i="52" s="1"/>
  <c r="P237" i="52"/>
  <c r="R237" i="52" s="1"/>
  <c r="L233" i="52"/>
  <c r="K233" i="52"/>
  <c r="K236" i="52" s="1"/>
  <c r="K219" i="52"/>
  <c r="K220" i="52" s="1"/>
  <c r="K238" i="52" l="1"/>
  <c r="H351" i="61" l="1"/>
</calcChain>
</file>

<file path=xl/comments1.xml><?xml version="1.0" encoding="utf-8"?>
<comments xmlns="http://schemas.openxmlformats.org/spreadsheetml/2006/main">
  <authors>
    <author>Author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expired</t>
        </r>
      </text>
    </comment>
  </commentList>
</comments>
</file>

<file path=xl/sharedStrings.xml><?xml version="1.0" encoding="utf-8"?>
<sst xmlns="http://schemas.openxmlformats.org/spreadsheetml/2006/main" count="2728" uniqueCount="1074">
  <si>
    <t>Particulars</t>
  </si>
  <si>
    <t>Specification</t>
  </si>
  <si>
    <t xml:space="preserve">Rate </t>
  </si>
  <si>
    <t>Amount</t>
  </si>
  <si>
    <t>Minral Water ( 1.5 Lit )</t>
  </si>
  <si>
    <t>Bottle</t>
  </si>
  <si>
    <t>Nestle Milk Pak</t>
  </si>
  <si>
    <t>1 - Litre</t>
  </si>
  <si>
    <t>Packet</t>
  </si>
  <si>
    <t>Baby corn</t>
  </si>
  <si>
    <t>Bamboo Shoot (565 grm)</t>
  </si>
  <si>
    <t>Tin</t>
  </si>
  <si>
    <t>Per Kg</t>
  </si>
  <si>
    <t>Beef Minced</t>
  </si>
  <si>
    <t>Corn Flour</t>
  </si>
  <si>
    <t>Cooking Oil</t>
  </si>
  <si>
    <t>Nescoffee</t>
  </si>
  <si>
    <t>Corn Flakes</t>
  </si>
  <si>
    <t>Chilli Souce</t>
  </si>
  <si>
    <t>Chilli Garlic Souce</t>
  </si>
  <si>
    <t>China Salt</t>
  </si>
  <si>
    <t xml:space="preserve">Chicken </t>
  </si>
  <si>
    <t>Baked Been</t>
  </si>
  <si>
    <t>Chat Masala</t>
  </si>
  <si>
    <t>Fish</t>
  </si>
  <si>
    <t>Kg</t>
  </si>
  <si>
    <t>Green Tea</t>
  </si>
  <si>
    <t>HP Sauce</t>
  </si>
  <si>
    <t>Ice Cream</t>
  </si>
  <si>
    <t>Lit</t>
  </si>
  <si>
    <t>Mushroom</t>
  </si>
  <si>
    <t>Mayonnice</t>
  </si>
  <si>
    <t>Mustard</t>
  </si>
  <si>
    <t>Mutton</t>
  </si>
  <si>
    <t xml:space="preserve">Brown Rice </t>
  </si>
  <si>
    <t>Per Kg.</t>
  </si>
  <si>
    <t>Porridge</t>
  </si>
  <si>
    <t>Per Packet</t>
  </si>
  <si>
    <t>Pine Apple</t>
  </si>
  <si>
    <t>Sweet Corn</t>
  </si>
  <si>
    <t>Salt</t>
  </si>
  <si>
    <t>Tobbasco</t>
  </si>
  <si>
    <t>Tomato Ketchup</t>
  </si>
  <si>
    <t>Jeely</t>
  </si>
  <si>
    <t>Foil Paper</t>
  </si>
  <si>
    <t>Brown Flour</t>
  </si>
  <si>
    <t>Pan Cake Syrap</t>
  </si>
  <si>
    <t>Low Fat Candle Sugar</t>
  </si>
  <si>
    <t>Chicken Pates</t>
  </si>
  <si>
    <t>Cheese Slies</t>
  </si>
  <si>
    <t>Spinach</t>
  </si>
  <si>
    <t>Dal Channa</t>
  </si>
  <si>
    <t>Dal Mong</t>
  </si>
  <si>
    <t>Brocly</t>
  </si>
  <si>
    <t>Ice Berg</t>
  </si>
  <si>
    <t>Cabbege</t>
  </si>
  <si>
    <t>Pickle ( Achar )</t>
  </si>
  <si>
    <t>Potato</t>
  </si>
  <si>
    <t>Onion</t>
  </si>
  <si>
    <t>Tomato</t>
  </si>
  <si>
    <t>Capsicum</t>
  </si>
  <si>
    <t>Green Pease</t>
  </si>
  <si>
    <t>Cucumber</t>
  </si>
  <si>
    <t>Carrot</t>
  </si>
  <si>
    <t>Ginger</t>
  </si>
  <si>
    <t>Garlic</t>
  </si>
  <si>
    <t>Green Chilli</t>
  </si>
  <si>
    <t>Lemon</t>
  </si>
  <si>
    <t>Dal Masoor</t>
  </si>
  <si>
    <t>Choc. Popos</t>
  </si>
  <si>
    <t>Dal Mash Chilka</t>
  </si>
  <si>
    <t>White Chana</t>
  </si>
  <si>
    <t>Black Chana</t>
  </si>
  <si>
    <t>Tea Bages</t>
  </si>
  <si>
    <t>Biscuits</t>
  </si>
  <si>
    <t>Mini Bar</t>
  </si>
  <si>
    <t>Chips</t>
  </si>
  <si>
    <t>Kit Kat</t>
  </si>
  <si>
    <t>Per Piece</t>
  </si>
  <si>
    <t>Peanuts</t>
  </si>
  <si>
    <t>Dal Mash (wash)</t>
  </si>
  <si>
    <t>per kg</t>
  </si>
  <si>
    <t>Basin</t>
  </si>
  <si>
    <t>FenuGreek (Mathi)</t>
  </si>
  <si>
    <t>Pan Cake Mix</t>
  </si>
  <si>
    <t>Kitchen exp.</t>
  </si>
  <si>
    <t>Chaba Juice</t>
  </si>
  <si>
    <t>230 ml</t>
  </si>
  <si>
    <t>Iceing Sugar</t>
  </si>
  <si>
    <t xml:space="preserve">Nestle Plain Yogurt </t>
  </si>
  <si>
    <t>Roll</t>
  </si>
  <si>
    <t>Pcs</t>
  </si>
  <si>
    <t>Cottage Cheese Low Fat</t>
  </si>
  <si>
    <t>Packet(Pcs 112)</t>
  </si>
  <si>
    <t>Samosa Patti</t>
  </si>
  <si>
    <t>Butter</t>
  </si>
  <si>
    <t>Packet (pcs 100)</t>
  </si>
  <si>
    <t>Small Cardimum</t>
  </si>
  <si>
    <t>Hotel Rice</t>
  </si>
  <si>
    <t>Staff Rice</t>
  </si>
  <si>
    <t>Dal Mash</t>
  </si>
  <si>
    <t>Lunch Box</t>
  </si>
  <si>
    <t>Pcs (1 Lit.)</t>
  </si>
  <si>
    <t>Pcs (1.1/2)</t>
  </si>
  <si>
    <t>Vim</t>
  </si>
  <si>
    <t>Liquid soap</t>
  </si>
  <si>
    <t>Shoper bags dram</t>
  </si>
  <si>
    <t>kg</t>
  </si>
  <si>
    <t xml:space="preserve">Shoper bags </t>
  </si>
  <si>
    <t>Bun</t>
  </si>
  <si>
    <t xml:space="preserve">Baryani Masala </t>
  </si>
  <si>
    <t>Weeta Bax</t>
  </si>
  <si>
    <t>Firni</t>
  </si>
  <si>
    <t>Quaker</t>
  </si>
  <si>
    <t>Green Tea Bags</t>
  </si>
  <si>
    <t>Red Chilli (Powder)</t>
  </si>
  <si>
    <t>Beef saucesges</t>
  </si>
  <si>
    <t>Chicken Saucesges</t>
  </si>
  <si>
    <t>Sugar Sachet</t>
  </si>
  <si>
    <t>Sugar</t>
  </si>
  <si>
    <t>Per Kg.(2kg)</t>
  </si>
  <si>
    <t>Nescoffee Gold</t>
  </si>
  <si>
    <t>Honey Comb</t>
  </si>
  <si>
    <t>Honey</t>
  </si>
  <si>
    <t>Packet 1000 gm</t>
  </si>
  <si>
    <t>Bread</t>
  </si>
  <si>
    <t>Kelloggs froot Loops</t>
  </si>
  <si>
    <t>Cheerios cereal Toast</t>
  </si>
  <si>
    <t>Pakcet</t>
  </si>
  <si>
    <t>Cold Drink coke</t>
  </si>
  <si>
    <t>zeera(white)</t>
  </si>
  <si>
    <t>2 kg pouch</t>
  </si>
  <si>
    <t xml:space="preserve">Egg Pudding </t>
  </si>
  <si>
    <t>Ghee</t>
  </si>
  <si>
    <t>Pakced (Dalda)</t>
  </si>
  <si>
    <t>Grand Total</t>
  </si>
  <si>
    <t>Per Bages 20kg</t>
  </si>
  <si>
    <t>Bottle 700ml</t>
  </si>
  <si>
    <t>Packet 100gm</t>
  </si>
  <si>
    <t>Nestle ( Everyday )</t>
  </si>
  <si>
    <t>Packet/Tin</t>
  </si>
  <si>
    <t>Clove</t>
  </si>
  <si>
    <t>Tomato Paste</t>
  </si>
  <si>
    <t>Yallow Colour</t>
  </si>
  <si>
    <t>Dry coriander Seed</t>
  </si>
  <si>
    <t>Baking powder</t>
  </si>
  <si>
    <t xml:space="preserve">Maida </t>
  </si>
  <si>
    <t>Large Cardimum</t>
  </si>
  <si>
    <t>Dar Chini</t>
  </si>
  <si>
    <t>Turmeric   (Haldi)</t>
  </si>
  <si>
    <t>Fat</t>
  </si>
  <si>
    <t>French Fries</t>
  </si>
  <si>
    <t>Fresh Beans</t>
  </si>
  <si>
    <t>Chicken Wings</t>
  </si>
  <si>
    <t>Buket 4kg</t>
  </si>
  <si>
    <t>PVC Roll</t>
  </si>
  <si>
    <t>Roll Phatti</t>
  </si>
  <si>
    <t>Dal Mong (wash)</t>
  </si>
  <si>
    <t xml:space="preserve">Bottle </t>
  </si>
  <si>
    <t>Packet 1.2kg</t>
  </si>
  <si>
    <t>Lit (Balti 2 Kg)</t>
  </si>
  <si>
    <t>Bear</t>
  </si>
  <si>
    <t>Chocolate Salab</t>
  </si>
  <si>
    <t>White Pepper</t>
  </si>
  <si>
    <t>Almond</t>
  </si>
  <si>
    <t>Kishmish</t>
  </si>
  <si>
    <t>Red Chilli (Whole)</t>
  </si>
  <si>
    <t>Eggs Omega 3</t>
  </si>
  <si>
    <t>Fish sauce</t>
  </si>
  <si>
    <t>Olive Oil Extra Vergin</t>
  </si>
  <si>
    <t>Tin 1000ml</t>
  </si>
  <si>
    <t>Justaright</t>
  </si>
  <si>
    <t>Packet  1000gm</t>
  </si>
  <si>
    <t>Beef Fillets</t>
  </si>
  <si>
    <t>Dozen</t>
  </si>
  <si>
    <t>Box</t>
  </si>
  <si>
    <t>Cane</t>
  </si>
  <si>
    <t>Soya Sauce (Kiko Men</t>
  </si>
  <si>
    <t>Spigatee</t>
  </si>
  <si>
    <t>Pasta</t>
  </si>
  <si>
    <t>Salan Masala</t>
  </si>
  <si>
    <t>Mama Sita Sauce</t>
  </si>
  <si>
    <t>Nehari Masala</t>
  </si>
  <si>
    <t>Caster Sugar</t>
  </si>
  <si>
    <t>Chicken Powder</t>
  </si>
  <si>
    <t>Anchovis Fish</t>
  </si>
  <si>
    <t>Coco Nut Milk</t>
  </si>
  <si>
    <t>Tuina Fish</t>
  </si>
  <si>
    <t xml:space="preserve">Desi Ghee </t>
  </si>
  <si>
    <t>Black Mushroom</t>
  </si>
  <si>
    <t>Red Vine</t>
  </si>
  <si>
    <t>Bottle (500)</t>
  </si>
  <si>
    <t>Fig</t>
  </si>
  <si>
    <t>BB Q Sauce</t>
  </si>
  <si>
    <t>Balsmico Sauce</t>
  </si>
  <si>
    <t>Black Pepper</t>
  </si>
  <si>
    <t>1 carton = 8 packet</t>
  </si>
  <si>
    <t>Vineger (American Garden)</t>
  </si>
  <si>
    <t>Jam Home Made</t>
  </si>
  <si>
    <t>Flour bag (Ata)</t>
  </si>
  <si>
    <t>Packet 5kg each</t>
  </si>
  <si>
    <t>Japanies Rice (Sunwhite )</t>
  </si>
  <si>
    <t>Pakorrian</t>
  </si>
  <si>
    <t>Dates</t>
  </si>
  <si>
    <t>Squash</t>
  </si>
  <si>
    <t>Account Head</t>
  </si>
  <si>
    <t>Seesam Oil</t>
  </si>
  <si>
    <t>Bottle 500ml</t>
  </si>
  <si>
    <t>Thai Rice Vermecili</t>
  </si>
  <si>
    <t>Pack 200gm</t>
  </si>
  <si>
    <t>Scotch Brite</t>
  </si>
  <si>
    <t>Ekka-300</t>
  </si>
  <si>
    <t>Choclate Dana</t>
  </si>
  <si>
    <t>Black Olive</t>
  </si>
  <si>
    <t>Green Olive</t>
  </si>
  <si>
    <t>Tahina Paste</t>
  </si>
  <si>
    <t>Misso Paste</t>
  </si>
  <si>
    <t>White Choclate</t>
  </si>
  <si>
    <t>Kabry Coco Powder</t>
  </si>
  <si>
    <t>Choclate Powder</t>
  </si>
  <si>
    <t>Bottle 455gm</t>
  </si>
  <si>
    <t>Bottle 600gm</t>
  </si>
  <si>
    <t>Yeast</t>
  </si>
  <si>
    <t>Chicken Breast</t>
  </si>
  <si>
    <t>Dal Mong Chilka</t>
  </si>
  <si>
    <t>Hot Sauce</t>
  </si>
  <si>
    <t>100gm</t>
  </si>
  <si>
    <t>Carrot for Juice</t>
  </si>
  <si>
    <t>MINIR BAR ITEMS</t>
  </si>
  <si>
    <t>Openig Stock</t>
  </si>
  <si>
    <t>S. No.</t>
  </si>
  <si>
    <t>Kitchen Raw Material Stock, March 2018.</t>
  </si>
  <si>
    <t xml:space="preserve">Purchase </t>
  </si>
  <si>
    <t>Issue</t>
  </si>
  <si>
    <t>Pack 500gm</t>
  </si>
  <si>
    <t>Bottle 4.2 ML</t>
  </si>
  <si>
    <t>Minral Water Small ( 0.5 Lit )</t>
  </si>
  <si>
    <t>Closing Stock</t>
  </si>
  <si>
    <t>Guest Exp. Complimentary</t>
  </si>
  <si>
    <t>Mutton Quorma</t>
  </si>
  <si>
    <t>Chicken Tikka</t>
  </si>
  <si>
    <t>Chicken Kabab</t>
  </si>
  <si>
    <t>Order (4 pcs)</t>
  </si>
  <si>
    <t>Order (2 pcs)</t>
  </si>
  <si>
    <t>Order (250gm)</t>
  </si>
  <si>
    <t>Order (200gm)</t>
  </si>
  <si>
    <t>Order (150gm)</t>
  </si>
  <si>
    <t>Order (100gm)</t>
  </si>
  <si>
    <t>Beef Steak</t>
  </si>
  <si>
    <t>gm</t>
  </si>
  <si>
    <t>Chicken Quorma</t>
  </si>
  <si>
    <t>Mutton Handi</t>
  </si>
  <si>
    <t>Mutton Karahi</t>
  </si>
  <si>
    <t>Order (225gm)</t>
  </si>
  <si>
    <t>Order (325gm)</t>
  </si>
  <si>
    <t>Pack</t>
  </si>
  <si>
    <t>Grm</t>
  </si>
  <si>
    <t>Coco Pops</t>
  </si>
  <si>
    <t>Super Kernal Zarafa Rice(50kg)</t>
  </si>
  <si>
    <t>Bag</t>
  </si>
  <si>
    <t xml:space="preserve">Prema Yogurt </t>
  </si>
  <si>
    <t>400g</t>
  </si>
  <si>
    <t>Milk pack Yogut (pouch)</t>
  </si>
  <si>
    <t>500g</t>
  </si>
  <si>
    <t>Per Packet (40)</t>
  </si>
  <si>
    <t>Brown Sugar (Mother Choice</t>
  </si>
  <si>
    <t>300g</t>
  </si>
  <si>
    <t>Warcester Sauce Imp.</t>
  </si>
  <si>
    <t>Bottle 295ml</t>
  </si>
  <si>
    <t>White Viniger (A/G)</t>
  </si>
  <si>
    <t>750ml</t>
  </si>
  <si>
    <t>Bottle 225gm</t>
  </si>
  <si>
    <t>400gm</t>
  </si>
  <si>
    <t>Red Kidney Bean</t>
  </si>
  <si>
    <t>Bread Crums</t>
  </si>
  <si>
    <t>500gm</t>
  </si>
  <si>
    <t>White Lobia</t>
  </si>
  <si>
    <t>DaalMassar</t>
  </si>
  <si>
    <t>Badya khatai</t>
  </si>
  <si>
    <t>50gm</t>
  </si>
  <si>
    <t>Kasuri Methi (national)</t>
  </si>
  <si>
    <t>packet</t>
  </si>
  <si>
    <t>Corn flour(small) rafan</t>
  </si>
  <si>
    <t>Chedder Cheese( adam's)</t>
  </si>
  <si>
    <t>2kg</t>
  </si>
  <si>
    <t>Lemon juice Mitchels 300ml</t>
  </si>
  <si>
    <t>Cling Film30 Cm food Grade</t>
  </si>
  <si>
    <t>Canderal sachets each box 50 pcs</t>
  </si>
  <si>
    <t>box</t>
  </si>
  <si>
    <t>Nestle Juice 1000ml (Apple)</t>
  </si>
  <si>
    <t>Nestle Juice 1000ml (Orange)</t>
  </si>
  <si>
    <t>Juice ( Nestle ) Small 200ml</t>
  </si>
  <si>
    <t>Nescafe Classic Jar</t>
  </si>
  <si>
    <t>pkt</t>
  </si>
  <si>
    <t>Milk pack cream 200ml</t>
  </si>
  <si>
    <t>Tea Black leaves Lipton</t>
  </si>
  <si>
    <t>Chicken Bone less</t>
  </si>
  <si>
    <t>Jar</t>
  </si>
  <si>
    <t>pack</t>
  </si>
  <si>
    <t>Per kg</t>
  </si>
  <si>
    <t>Received</t>
  </si>
  <si>
    <t>Total</t>
  </si>
  <si>
    <t>950 gm</t>
  </si>
  <si>
    <t>Bottle 1.5 lit</t>
  </si>
  <si>
    <t>bottle</t>
  </si>
  <si>
    <t xml:space="preserve">Custard Powder </t>
  </si>
  <si>
    <t>pcs</t>
  </si>
  <si>
    <t>Perrier Water 330ml</t>
  </si>
  <si>
    <t>Coke Tin</t>
  </si>
  <si>
    <t>Sprite Tin</t>
  </si>
  <si>
    <t>Pringles Patato Chips Original 40g</t>
  </si>
  <si>
    <t>Pringles S.Cream &amp; Onion</t>
  </si>
  <si>
    <t>Mars Chocolate</t>
  </si>
  <si>
    <t>LU Oreo Original H/p</t>
  </si>
  <si>
    <t>Nimko</t>
  </si>
  <si>
    <t>Pkt</t>
  </si>
  <si>
    <t>Firni powder</t>
  </si>
  <si>
    <t>Butter Fruit Cake</t>
  </si>
  <si>
    <t>Butter Cookies</t>
  </si>
  <si>
    <t>Apple</t>
  </si>
  <si>
    <t>Banana</t>
  </si>
  <si>
    <t>Musammi</t>
  </si>
  <si>
    <t>500 grm</t>
  </si>
  <si>
    <t>grm</t>
  </si>
  <si>
    <t>Grocery</t>
  </si>
  <si>
    <t xml:space="preserve">Sauce </t>
  </si>
  <si>
    <t xml:space="preserve">Nestle </t>
  </si>
  <si>
    <t xml:space="preserve">Tea </t>
  </si>
  <si>
    <t>Vegetable's</t>
  </si>
  <si>
    <t xml:space="preserve">Fruit's </t>
  </si>
  <si>
    <t>Meat</t>
  </si>
  <si>
    <t>Nestle Milk pack Yogut (pouch)</t>
  </si>
  <si>
    <t>Chicken Samosa mini 24pc</t>
  </si>
  <si>
    <t>Beef Bird Vege Samosa 432g</t>
  </si>
  <si>
    <t>chicken Cheese Samosa 20p</t>
  </si>
  <si>
    <t xml:space="preserve">Salad patta </t>
  </si>
  <si>
    <t>Mint</t>
  </si>
  <si>
    <t>Salt &amp; Masala</t>
  </si>
  <si>
    <t>Biryani masala</t>
  </si>
  <si>
    <t>lil bundel</t>
  </si>
  <si>
    <t>Fruit plater</t>
  </si>
  <si>
    <t>Hara dhaniya</t>
  </si>
  <si>
    <t>Palak</t>
  </si>
  <si>
    <t>Tin 4 kg</t>
  </si>
  <si>
    <t>Box (4 pkt )</t>
  </si>
  <si>
    <t xml:space="preserve"> punjab Butter</t>
  </si>
  <si>
    <t>Sweet for party(gulab jamun)(mix)</t>
  </si>
  <si>
    <t>Chedder Cheese( adam's) mozerrela</t>
  </si>
  <si>
    <t>Hotel Rice (zarafa)</t>
  </si>
  <si>
    <t>Macroni</t>
  </si>
  <si>
    <t>1kg</t>
  </si>
  <si>
    <t>Per Packet (100)</t>
  </si>
  <si>
    <t xml:space="preserve">chilli powder </t>
  </si>
  <si>
    <t>Beef for nehari</t>
  </si>
  <si>
    <t>Chicken knor cubes</t>
  </si>
  <si>
    <t>Nestle Juice 1000ml (Mango)</t>
  </si>
  <si>
    <t>Chocolate Rings</t>
  </si>
  <si>
    <t>Frootoooz Rings</t>
  </si>
  <si>
    <t>Milo whole Grain</t>
  </si>
  <si>
    <t>Sweet potato</t>
  </si>
  <si>
    <t>Tin 4000ml</t>
  </si>
  <si>
    <t>Dal Channa (order)</t>
  </si>
  <si>
    <t xml:space="preserve">Melon </t>
  </si>
  <si>
    <t>Round candles</t>
  </si>
  <si>
    <t>bottle 3 kg</t>
  </si>
  <si>
    <t>Mustard (french classic yellow)</t>
  </si>
  <si>
    <t>Kishmish (irani 250 g)</t>
  </si>
  <si>
    <t>Almond (usa 500gm)</t>
  </si>
  <si>
    <t>Weeta Bix</t>
  </si>
  <si>
    <t>Bottle 4kg</t>
  </si>
  <si>
    <t>Corn Flour (Rafhan)</t>
  </si>
  <si>
    <t>Large Cardimum (100 gm)</t>
  </si>
  <si>
    <t>Clove (100gm)</t>
  </si>
  <si>
    <t>Packet 790 gm</t>
  </si>
  <si>
    <t>Chilli Souce ( Shezan 800gm)</t>
  </si>
  <si>
    <t>Kitchen Knife</t>
  </si>
  <si>
    <t>Basket bags</t>
  </si>
  <si>
    <t>Zipper bags</t>
  </si>
  <si>
    <t>Per Kg.(1.5kg)</t>
  </si>
  <si>
    <t>Beef Chuk for patty (8 patty in 1.5kg)</t>
  </si>
  <si>
    <t>100g</t>
  </si>
  <si>
    <t>Beer</t>
  </si>
  <si>
    <t>Sandwich packing box</t>
  </si>
  <si>
    <t>Dar Chini 100 gm</t>
  </si>
  <si>
    <t>White Pepper 100 gm</t>
  </si>
  <si>
    <t>Hot Sauce A/G</t>
  </si>
  <si>
    <t>Scotch Brite Foam</t>
  </si>
  <si>
    <t>Daily Fresh rice 2k</t>
  </si>
  <si>
    <t>2kg bag</t>
  </si>
  <si>
    <t>Vermecilli National</t>
  </si>
  <si>
    <t>Rooh Afza</t>
  </si>
  <si>
    <t>mozeralla cheese</t>
  </si>
  <si>
    <t>2kg bundle</t>
  </si>
  <si>
    <t>Cane 16 lit</t>
  </si>
  <si>
    <t>Per Kg 50 kg</t>
  </si>
  <si>
    <t>Dates For Staff</t>
  </si>
  <si>
    <t>Dates for staff</t>
  </si>
  <si>
    <t>Plum (Alo Bukhara)</t>
  </si>
  <si>
    <t>Tukh Malanga</t>
  </si>
  <si>
    <t>Goond Kateera</t>
  </si>
  <si>
    <t>imli</t>
  </si>
  <si>
    <t>Peach</t>
  </si>
  <si>
    <t>Milk whole</t>
  </si>
  <si>
    <t>Detol Surface Cleaner</t>
  </si>
  <si>
    <t>1 kg pkt</t>
  </si>
  <si>
    <t>Bread Crums (Uncle Brains)</t>
  </si>
  <si>
    <t>Brown Sugar (Mother Choice)</t>
  </si>
  <si>
    <t>Chicken Powder Knor</t>
  </si>
  <si>
    <t>Chicken Sausages</t>
  </si>
  <si>
    <t>Dry Fruit (kaju) (250g)</t>
  </si>
  <si>
    <t>Baked Been 415g</t>
  </si>
  <si>
    <t>Tomato Paste 850 g</t>
  </si>
  <si>
    <t>Mushroom 400g</t>
  </si>
  <si>
    <t xml:space="preserve">National Mix Pickle ( Achar ) </t>
  </si>
  <si>
    <t>Cooking Oil (season 16 lit)</t>
  </si>
  <si>
    <t>Box 900g</t>
  </si>
  <si>
    <t>Chilli Garlic Souce (Mitchel 825gm)</t>
  </si>
  <si>
    <t>pkt (950g)</t>
  </si>
  <si>
    <t>Green Tea Bags (Lipton)</t>
  </si>
  <si>
    <t>Tea Bages (Lipton</t>
  </si>
  <si>
    <t>Box 100 pcs</t>
  </si>
  <si>
    <t>Gobi</t>
  </si>
  <si>
    <t xml:space="preserve">Bitter ground </t>
  </si>
  <si>
    <t xml:space="preserve">Gloves </t>
  </si>
  <si>
    <t>Mango per kg</t>
  </si>
  <si>
    <t>Spring onion</t>
  </si>
  <si>
    <t>Permesan cheese</t>
  </si>
  <si>
    <t>Morteen spray</t>
  </si>
  <si>
    <t>Bottle 325ml</t>
  </si>
  <si>
    <t>Butter papper</t>
  </si>
  <si>
    <t>500 grm pkt</t>
  </si>
  <si>
    <t>Coke Can Zero</t>
  </si>
  <si>
    <t>can</t>
  </si>
  <si>
    <t>Salad packing box 6h</t>
  </si>
  <si>
    <t>Drum stick packing box s13</t>
  </si>
  <si>
    <t>Zuccuni</t>
  </si>
  <si>
    <t>Nur Pur Butter</t>
  </si>
  <si>
    <t>Spigatee/Egg Noodles</t>
  </si>
  <si>
    <r>
      <t>Bringel/</t>
    </r>
    <r>
      <rPr>
        <sz val="12"/>
        <color rgb="FF0070C0"/>
        <rFont val="Calibri"/>
        <family val="2"/>
        <scheme val="minor"/>
      </rPr>
      <t>lady finger</t>
    </r>
  </si>
  <si>
    <t>Beet root</t>
  </si>
  <si>
    <t>Mortedella Slice</t>
  </si>
  <si>
    <t>Fresh corn</t>
  </si>
  <si>
    <t>Fresh Corn</t>
  </si>
  <si>
    <t>Green Apple for Juice</t>
  </si>
  <si>
    <t>Per Charga</t>
  </si>
  <si>
    <t>Green caps</t>
  </si>
  <si>
    <t>Steel jali</t>
  </si>
  <si>
    <t>Peanut butter</t>
  </si>
  <si>
    <t>Nutella chocolate</t>
  </si>
  <si>
    <t>jar</t>
  </si>
  <si>
    <t xml:space="preserve">Suji </t>
  </si>
  <si>
    <t>Chicken  whole Charga</t>
  </si>
  <si>
    <t>Puck Cream</t>
  </si>
  <si>
    <t>Polac Milk</t>
  </si>
  <si>
    <t>Richis Cream</t>
  </si>
  <si>
    <t>Soya Sauce (Shangrila</t>
  </si>
  <si>
    <t>Bottle 800ml</t>
  </si>
  <si>
    <t>Sweet Corn 800g</t>
  </si>
  <si>
    <t>Orange</t>
  </si>
  <si>
    <t>Fruiter (orange)</t>
  </si>
  <si>
    <t>Grapes</t>
  </si>
  <si>
    <t>Pomigrant.</t>
  </si>
  <si>
    <t>Staff Roti From Out Side</t>
  </si>
  <si>
    <t>Tournip</t>
  </si>
  <si>
    <t>Egg plant</t>
  </si>
  <si>
    <t>Wings for Staff</t>
  </si>
  <si>
    <t>Spirit</t>
  </si>
  <si>
    <t>Bottle 473ml</t>
  </si>
  <si>
    <t>4000 g pouched</t>
  </si>
  <si>
    <t>Perrier Juice  Peach And cherry 100ml</t>
  </si>
  <si>
    <t>Nescafe classic large jar for machine</t>
  </si>
  <si>
    <t>Everyday 2kg pouch.</t>
  </si>
  <si>
    <t>495 gm</t>
  </si>
  <si>
    <t>Lemon ice tea</t>
  </si>
  <si>
    <t>Orange ice tea</t>
  </si>
  <si>
    <t>Cardimum tea</t>
  </si>
  <si>
    <t>500 gm</t>
  </si>
  <si>
    <t>Nestle water 19 lit Bottel</t>
  </si>
  <si>
    <t>19 lit</t>
  </si>
  <si>
    <t>Bonous Surf</t>
  </si>
  <si>
    <t>230ml</t>
  </si>
  <si>
    <t>lit</t>
  </si>
  <si>
    <t>Small Cardimum (100gm)</t>
  </si>
  <si>
    <t>250g</t>
  </si>
  <si>
    <t>Snickers</t>
  </si>
  <si>
    <t>Guava</t>
  </si>
  <si>
    <t xml:space="preserve">Date </t>
  </si>
  <si>
    <t>Item</t>
  </si>
  <si>
    <t>Price</t>
  </si>
  <si>
    <t>10.1.19</t>
  </si>
  <si>
    <t>Casting soda</t>
  </si>
  <si>
    <t>Despin Tablet</t>
  </si>
  <si>
    <t>Bandage</t>
  </si>
  <si>
    <t>Pyodine</t>
  </si>
  <si>
    <t>Buscopan</t>
  </si>
  <si>
    <t>Panadol</t>
  </si>
  <si>
    <t>Panadol extra</t>
  </si>
  <si>
    <t xml:space="preserve">Arinac </t>
  </si>
  <si>
    <t>Sunny Plast</t>
  </si>
  <si>
    <t>11.1.19</t>
  </si>
  <si>
    <t>Match box</t>
  </si>
  <si>
    <t>15.1.19</t>
  </si>
  <si>
    <t>Ginger Powder</t>
  </si>
  <si>
    <t>16.1.19</t>
  </si>
  <si>
    <t>lurpak Butter 200g</t>
  </si>
  <si>
    <t>Phedelphia Cheese 200g</t>
  </si>
  <si>
    <t>17.1.19</t>
  </si>
  <si>
    <t>Mal Mal Cloth 5 gaz</t>
  </si>
  <si>
    <t>18.1.19</t>
  </si>
  <si>
    <t>Duster small for resturant. 8 pcs</t>
  </si>
  <si>
    <t xml:space="preserve">Tea spoon </t>
  </si>
  <si>
    <t>Glass 225ml</t>
  </si>
  <si>
    <t>Hot coffe Mug</t>
  </si>
  <si>
    <t>19.1.19</t>
  </si>
  <si>
    <t xml:space="preserve">Duster Towel </t>
  </si>
  <si>
    <t>Coals (koila)</t>
  </si>
  <si>
    <t>juicer Machine fillter</t>
  </si>
  <si>
    <t>juicer machine top cover</t>
  </si>
  <si>
    <t>masala machine baring after repair</t>
  </si>
  <si>
    <t>Juice Machine Tapa</t>
  </si>
  <si>
    <t>juice Machine Grip Change and servic</t>
  </si>
  <si>
    <t>22.1.19</t>
  </si>
  <si>
    <t>Gas pipe ft</t>
  </si>
  <si>
    <t>Gas pipe clump</t>
  </si>
  <si>
    <t>Gas pipe T.</t>
  </si>
  <si>
    <t>Fries Stainer spider</t>
  </si>
  <si>
    <t>Bleach</t>
  </si>
  <si>
    <t>23.1.19</t>
  </si>
  <si>
    <t xml:space="preserve">Sweets </t>
  </si>
  <si>
    <t>600g</t>
  </si>
  <si>
    <t>Methi dana</t>
  </si>
  <si>
    <t xml:space="preserve">Face Mask </t>
  </si>
  <si>
    <t>24.1.19</t>
  </si>
  <si>
    <t>Basin leaves</t>
  </si>
  <si>
    <t>Bell Pepper</t>
  </si>
  <si>
    <t>Tooth pick packet</t>
  </si>
  <si>
    <t>29.1.19</t>
  </si>
  <si>
    <t>79 malt</t>
  </si>
  <si>
    <t>parsaley leaves</t>
  </si>
  <si>
    <t>Butter 60g</t>
  </si>
  <si>
    <t>Qty</t>
  </si>
  <si>
    <t>Kitchen exp</t>
  </si>
  <si>
    <t>Guest comp</t>
  </si>
  <si>
    <t>Mini bar</t>
  </si>
  <si>
    <t>06.2.19</t>
  </si>
  <si>
    <t>Hand wash liqued</t>
  </si>
  <si>
    <t>9.2.19</t>
  </si>
  <si>
    <t>Wire Hand bursh</t>
  </si>
  <si>
    <t>11.2.19</t>
  </si>
  <si>
    <t>Cotton Rolls</t>
  </si>
  <si>
    <t>12.2.19</t>
  </si>
  <si>
    <t>Strawberry</t>
  </si>
  <si>
    <t>14.2.19</t>
  </si>
  <si>
    <t>Basil leaves</t>
  </si>
  <si>
    <t xml:space="preserve">Charcol </t>
  </si>
  <si>
    <t>10kg</t>
  </si>
  <si>
    <t>16.2.19</t>
  </si>
  <si>
    <t>Beef Qeema</t>
  </si>
  <si>
    <t>2.5 kg</t>
  </si>
  <si>
    <t>18.2.19</t>
  </si>
  <si>
    <t>Tortilla Bread</t>
  </si>
  <si>
    <t>Soft mind candy pkt</t>
  </si>
  <si>
    <t xml:space="preserve">candy </t>
  </si>
  <si>
    <t xml:space="preserve">Received </t>
  </si>
  <si>
    <t>19.2.19</t>
  </si>
  <si>
    <t>Origano 500g</t>
  </si>
  <si>
    <t xml:space="preserve">Wiper </t>
  </si>
  <si>
    <t>Plastic Basket</t>
  </si>
  <si>
    <t>23.2.19</t>
  </si>
  <si>
    <t>Blue band Margarine spread</t>
  </si>
  <si>
    <t>800g box</t>
  </si>
  <si>
    <t>1.2.19</t>
  </si>
  <si>
    <t>Malt 79</t>
  </si>
  <si>
    <t xml:space="preserve">Tea Stainer </t>
  </si>
  <si>
    <t>Polithin bags</t>
  </si>
  <si>
    <t>Strawberry For Juice</t>
  </si>
  <si>
    <t>2.3.19</t>
  </si>
  <si>
    <t>6.3.19</t>
  </si>
  <si>
    <t>8.3.19</t>
  </si>
  <si>
    <t>Astra</t>
  </si>
  <si>
    <t>Buffet Dishes polish</t>
  </si>
  <si>
    <t>12.3.19</t>
  </si>
  <si>
    <t>Coconut milk tin</t>
  </si>
  <si>
    <t>14.3.19</t>
  </si>
  <si>
    <t>muffin cases</t>
  </si>
  <si>
    <t>15.3.19</t>
  </si>
  <si>
    <t>16.3.19</t>
  </si>
  <si>
    <t>potato Pealer</t>
  </si>
  <si>
    <t>Tin Cutter</t>
  </si>
  <si>
    <t>18.3.19</t>
  </si>
  <si>
    <t>Silver spring loaf</t>
  </si>
  <si>
    <t>Beef T. bone steak</t>
  </si>
  <si>
    <t>546g</t>
  </si>
  <si>
    <t>eeef Brisket</t>
  </si>
  <si>
    <t>388g</t>
  </si>
  <si>
    <t>1.5kg</t>
  </si>
  <si>
    <t>Rib Steak</t>
  </si>
  <si>
    <t>480g</t>
  </si>
  <si>
    <t>21.3.19</t>
  </si>
  <si>
    <t>Papaya</t>
  </si>
  <si>
    <t xml:space="preserve">Khalifa khatai </t>
  </si>
  <si>
    <t>4kg</t>
  </si>
  <si>
    <t>22.3.19</t>
  </si>
  <si>
    <t>23.3.19</t>
  </si>
  <si>
    <t>24.3.19</t>
  </si>
  <si>
    <t>Richis Toping cream</t>
  </si>
  <si>
    <t>25.3.19</t>
  </si>
  <si>
    <t>Plastic Slicer small</t>
  </si>
  <si>
    <t>Sonex Frying Pan</t>
  </si>
  <si>
    <t>Sonex frying pan 22</t>
  </si>
  <si>
    <t>26.3.19</t>
  </si>
  <si>
    <t>French Musturd small botttle</t>
  </si>
  <si>
    <t>27.3.19</t>
  </si>
  <si>
    <t>28.3.19</t>
  </si>
  <si>
    <t>29.3.19</t>
  </si>
  <si>
    <t>3.4.19</t>
  </si>
  <si>
    <t>Strawberry for jam</t>
  </si>
  <si>
    <t>24 kg</t>
  </si>
  <si>
    <t xml:space="preserve">Plastic Chair </t>
  </si>
  <si>
    <t>10.4.19</t>
  </si>
  <si>
    <t>7.4.19</t>
  </si>
  <si>
    <t>5.4.19</t>
  </si>
  <si>
    <t>4.4.19</t>
  </si>
  <si>
    <t>30kg</t>
  </si>
  <si>
    <t>Energy Drink</t>
  </si>
  <si>
    <t>Sale Qty</t>
  </si>
  <si>
    <t>Sale Amount</t>
  </si>
  <si>
    <t>Opening Stock</t>
  </si>
  <si>
    <t>15.4.19</t>
  </si>
  <si>
    <t xml:space="preserve">Beef Qeema </t>
  </si>
  <si>
    <t>4.4 kg</t>
  </si>
  <si>
    <t>16.4.19</t>
  </si>
  <si>
    <t>18.4.19</t>
  </si>
  <si>
    <t>Imli</t>
  </si>
  <si>
    <t>22.4.19</t>
  </si>
  <si>
    <t>Rock Melon/water melon</t>
  </si>
  <si>
    <t>23.4.19</t>
  </si>
  <si>
    <t>24.4.19</t>
  </si>
  <si>
    <t xml:space="preserve">Dating Wraping Roll </t>
  </si>
  <si>
    <t>Radish small round</t>
  </si>
  <si>
    <t>25.4.19</t>
  </si>
  <si>
    <t>26.4.19</t>
  </si>
  <si>
    <t>27.4.19</t>
  </si>
  <si>
    <t>Mortin jumbo Coil</t>
  </si>
  <si>
    <t>29.4.19</t>
  </si>
  <si>
    <t>30.4.19</t>
  </si>
  <si>
    <t>Fly killer Stick</t>
  </si>
  <si>
    <t>4.5.19</t>
  </si>
  <si>
    <t>Anar dana</t>
  </si>
  <si>
    <t>Bistro Goblet 370ml</t>
  </si>
  <si>
    <t>Flora Jug</t>
  </si>
  <si>
    <t>Toyo Glass 225 ml</t>
  </si>
  <si>
    <t>7.5.19</t>
  </si>
  <si>
    <t>6.5.19</t>
  </si>
  <si>
    <t>Serving bowl 22cm</t>
  </si>
  <si>
    <t>Fort Dish 26 cm</t>
  </si>
  <si>
    <t>Fort plater 30 cm</t>
  </si>
  <si>
    <t>Fort Ramekin</t>
  </si>
  <si>
    <t>8.5.19</t>
  </si>
  <si>
    <t>Bell pepper</t>
  </si>
  <si>
    <t>9.5.19</t>
  </si>
  <si>
    <t>10.5.19</t>
  </si>
  <si>
    <t>Ajwain seeds</t>
  </si>
  <si>
    <t>Anar dana 100 g</t>
  </si>
  <si>
    <t>11.5.19</t>
  </si>
  <si>
    <t>Tortilla Bread 18 pcs</t>
  </si>
  <si>
    <t>13.5.19</t>
  </si>
  <si>
    <t>Chef scrapper 12cm</t>
  </si>
  <si>
    <t>Opening balance</t>
  </si>
  <si>
    <t>Date</t>
  </si>
  <si>
    <t>K.ot</t>
  </si>
  <si>
    <t>Sale</t>
  </si>
  <si>
    <t>15kg</t>
  </si>
  <si>
    <t>Description</t>
  </si>
  <si>
    <t>Mutton Detail</t>
  </si>
  <si>
    <t>1 Qorma sale</t>
  </si>
  <si>
    <t>1 karahi sale</t>
  </si>
  <si>
    <t>1 Karahi sale</t>
  </si>
  <si>
    <t>2 Qorma sale</t>
  </si>
  <si>
    <t xml:space="preserve"> Handi</t>
  </si>
  <si>
    <t xml:space="preserve"> Qorma</t>
  </si>
  <si>
    <t xml:space="preserve"> karahi</t>
  </si>
  <si>
    <t>21.5.19</t>
  </si>
  <si>
    <t>17.5.19</t>
  </si>
  <si>
    <t>23.5.19</t>
  </si>
  <si>
    <t>Cake base 9*9</t>
  </si>
  <si>
    <t>Rh Green tea  Cup</t>
  </si>
  <si>
    <t>100+50</t>
  </si>
  <si>
    <t>Rh Ramekin Dish s</t>
  </si>
  <si>
    <t>Rh Mug</t>
  </si>
  <si>
    <t>24.5.19</t>
  </si>
  <si>
    <t>Peprica Powder 25 g</t>
  </si>
  <si>
    <t>25.5.19</t>
  </si>
  <si>
    <t>30.5.19</t>
  </si>
  <si>
    <t>Tortilla Bread 8 pcs</t>
  </si>
  <si>
    <t>31.5.19</t>
  </si>
  <si>
    <t>7.6.19</t>
  </si>
  <si>
    <t>Rani Juice 240 ml</t>
  </si>
  <si>
    <t>11.6.19</t>
  </si>
  <si>
    <t>tortillas breaD</t>
  </si>
  <si>
    <t>12.6.19</t>
  </si>
  <si>
    <t>lighter gun</t>
  </si>
  <si>
    <t>match box</t>
  </si>
  <si>
    <t>Falsa For juice</t>
  </si>
  <si>
    <t>15.6.19</t>
  </si>
  <si>
    <t>18.6.19</t>
  </si>
  <si>
    <t>19.6.19</t>
  </si>
  <si>
    <t>22.6.19</t>
  </si>
  <si>
    <t>25.6.19</t>
  </si>
  <si>
    <t>lemon Squeezer</t>
  </si>
  <si>
    <t>27.6.19</t>
  </si>
  <si>
    <t>1.7.19</t>
  </si>
  <si>
    <t xml:space="preserve">onion </t>
  </si>
  <si>
    <t>3.7.19</t>
  </si>
  <si>
    <t>Glint Steel cleaner</t>
  </si>
  <si>
    <t>Emergency Light</t>
  </si>
  <si>
    <t>5.7.19</t>
  </si>
  <si>
    <t>4.7.19</t>
  </si>
  <si>
    <t>Mutton paya</t>
  </si>
  <si>
    <t>Steel wire Bursh</t>
  </si>
  <si>
    <t>8.7.19</t>
  </si>
  <si>
    <t>Juicer machine repaired</t>
  </si>
  <si>
    <t xml:space="preserve">8 Qorma and one handi for Party </t>
  </si>
  <si>
    <t>Remaing orders</t>
  </si>
  <si>
    <t>Mutton Received</t>
  </si>
  <si>
    <t>4.5 kg use for partry</t>
  </si>
  <si>
    <t>Total orders</t>
  </si>
  <si>
    <t xml:space="preserve">1 Qorma sale </t>
  </si>
  <si>
    <t>2 Qorma Sale</t>
  </si>
  <si>
    <t>1 Qorma sale, 2 karahi sale</t>
  </si>
  <si>
    <t>2 Karahi sale</t>
  </si>
  <si>
    <t xml:space="preserve"> </t>
  </si>
  <si>
    <t>3 Qorma and 1 karahi sale</t>
  </si>
  <si>
    <t>1 karahi, 1 Qorma sale</t>
  </si>
  <si>
    <t>2 Qorma , 1 karahi sale</t>
  </si>
  <si>
    <t>1 karahi , 1 Qorma</t>
  </si>
  <si>
    <t>Remaining Orders</t>
  </si>
  <si>
    <t>Total Remaining</t>
  </si>
  <si>
    <t>1 Handi sale</t>
  </si>
  <si>
    <t xml:space="preserve">2 karahi, 1 Qorma </t>
  </si>
  <si>
    <t>one handi use in karahi order due to less portion of karahi</t>
  </si>
  <si>
    <t>Total sale orders</t>
  </si>
  <si>
    <t>Remaining Order</t>
  </si>
  <si>
    <t>11.7.19</t>
  </si>
  <si>
    <t>Royal Salmon 200g</t>
  </si>
  <si>
    <t>10.7.19</t>
  </si>
  <si>
    <t>meetha Soda</t>
  </si>
  <si>
    <t xml:space="preserve">Total Orders </t>
  </si>
  <si>
    <t xml:space="preserve">1 biryani sale with handi  </t>
  </si>
  <si>
    <t>Total Order Sale</t>
  </si>
  <si>
    <t>15.7.19</t>
  </si>
  <si>
    <t>Chef Special Noozel set</t>
  </si>
  <si>
    <t>Bras Chef Special Noozel</t>
  </si>
  <si>
    <t>Nescafe 3 in one 25g</t>
  </si>
  <si>
    <t xml:space="preserve">Total sale </t>
  </si>
  <si>
    <t>18.7.19</t>
  </si>
  <si>
    <t xml:space="preserve">Tea Cups </t>
  </si>
  <si>
    <t>20.7.19</t>
  </si>
  <si>
    <t>23.7.19</t>
  </si>
  <si>
    <t>olive oil Botte for buffet</t>
  </si>
  <si>
    <t>2 Qorma 1 karahi sale</t>
  </si>
  <si>
    <t>Raita paking box 85 ml 14 nmbr</t>
  </si>
  <si>
    <t xml:space="preserve">25.7.19 </t>
  </si>
  <si>
    <t>gulab jamun</t>
  </si>
  <si>
    <t>30 pcs</t>
  </si>
  <si>
    <t xml:space="preserve">26.7.19 </t>
  </si>
  <si>
    <t>Capper 100 g bottle</t>
  </si>
  <si>
    <t>3 Qorma sale</t>
  </si>
  <si>
    <t>1 Qorma, 1 karahi sale</t>
  </si>
  <si>
    <t>2.8.19</t>
  </si>
  <si>
    <t>1.8.19</t>
  </si>
  <si>
    <t xml:space="preserve">Cleaning bUrsh </t>
  </si>
  <si>
    <t>Egg Slicer</t>
  </si>
  <si>
    <t>3.8.19</t>
  </si>
  <si>
    <t>Juicer machine jug repaired</t>
  </si>
  <si>
    <t>Juicer jug</t>
  </si>
  <si>
    <t>5.8.19</t>
  </si>
  <si>
    <t>Cooking Oil can 4.5 lit</t>
  </si>
  <si>
    <t>Cooking Oil can 10 lit</t>
  </si>
  <si>
    <t>09.8.19</t>
  </si>
  <si>
    <t>Mortin Coil</t>
  </si>
  <si>
    <t>Staff T.Shirt</t>
  </si>
  <si>
    <t>10.8.19</t>
  </si>
  <si>
    <t>16.8.19</t>
  </si>
  <si>
    <t>17.8.19</t>
  </si>
  <si>
    <t xml:space="preserve">chopper repair </t>
  </si>
  <si>
    <t>18.8.19</t>
  </si>
  <si>
    <t xml:space="preserve">Tortillas small </t>
  </si>
  <si>
    <t>Tortillas large</t>
  </si>
  <si>
    <t>Liqued Bleach</t>
  </si>
  <si>
    <t>21.8.19</t>
  </si>
  <si>
    <t>Mal Mal Cloth 4 gaz</t>
  </si>
  <si>
    <t>22.8.19</t>
  </si>
  <si>
    <t>Dust catcher Plastic Tray</t>
  </si>
  <si>
    <t>2 karahi sale</t>
  </si>
  <si>
    <t>1 Qorma 1 karahi sale</t>
  </si>
  <si>
    <t>23.8.19</t>
  </si>
  <si>
    <t xml:space="preserve">panadol  </t>
  </si>
  <si>
    <t>27.8.19</t>
  </si>
  <si>
    <t>Tikka Grill 2f</t>
  </si>
  <si>
    <t>Tubelight 2 pcs</t>
  </si>
  <si>
    <t>15.1kg</t>
  </si>
  <si>
    <t>28.8.19</t>
  </si>
  <si>
    <t>29.8.19</t>
  </si>
  <si>
    <t>Punjabi Biryani masala</t>
  </si>
  <si>
    <t>Punjab Tikka masala</t>
  </si>
  <si>
    <t>30.8.19</t>
  </si>
  <si>
    <t>Cake base  3 Pound</t>
  </si>
  <si>
    <t>31.8.19</t>
  </si>
  <si>
    <t xml:space="preserve">Plastic balti </t>
  </si>
  <si>
    <t>pink Food colour</t>
  </si>
  <si>
    <t>Soap Dispensor</t>
  </si>
  <si>
    <t>4.9.19</t>
  </si>
  <si>
    <t>Electronic Kitchen Bloor ampler</t>
  </si>
  <si>
    <t>Juicer machine cover</t>
  </si>
  <si>
    <t>Juicer machine jali</t>
  </si>
  <si>
    <t>5.9.19</t>
  </si>
  <si>
    <t>7.9.19</t>
  </si>
  <si>
    <t>11.9.19</t>
  </si>
  <si>
    <t>French Honey Dijon Mustrud 340g</t>
  </si>
  <si>
    <t>mixed Fruit jam 325 g</t>
  </si>
  <si>
    <t>Mitchels Oranger jam 325g</t>
  </si>
  <si>
    <t>Mitchels Fig jam 325 g</t>
  </si>
  <si>
    <t>Mitchels Strawberry jam 325g</t>
  </si>
  <si>
    <t>1 Qorma Sale with karahi order</t>
  </si>
  <si>
    <t>12.9.19</t>
  </si>
  <si>
    <t>13.9.19</t>
  </si>
  <si>
    <t>mascarpone Cheese 250g</t>
  </si>
  <si>
    <t>Almond Essence</t>
  </si>
  <si>
    <t>14.9.19</t>
  </si>
  <si>
    <t xml:space="preserve">Phyneil </t>
  </si>
  <si>
    <t>Acrylic jam jar</t>
  </si>
  <si>
    <t>Qeema machine jali repair</t>
  </si>
  <si>
    <t>16.9.19</t>
  </si>
  <si>
    <t>Insects killer racket</t>
  </si>
  <si>
    <t>17.9.19</t>
  </si>
  <si>
    <t>Mitchels Strawberry jam 1050g</t>
  </si>
  <si>
    <t>mitchels Apple jam 1050g</t>
  </si>
  <si>
    <t>Mitchels Oranger jam 1050 g</t>
  </si>
  <si>
    <t>19.9.19</t>
  </si>
  <si>
    <t>Ucsan Salad spiner</t>
  </si>
  <si>
    <t>B /K Turner</t>
  </si>
  <si>
    <t>B/K Rice Spoon xl</t>
  </si>
  <si>
    <t>B/k Erving Fork</t>
  </si>
  <si>
    <t>uitility Basket</t>
  </si>
  <si>
    <t>Stakable Basket</t>
  </si>
  <si>
    <t>Chef Stainer</t>
  </si>
  <si>
    <t>Keef</t>
  </si>
  <si>
    <t>20.9.19</t>
  </si>
  <si>
    <t>Mitchels Mix Fruit  jam 1050g</t>
  </si>
  <si>
    <t>Fauji Barley</t>
  </si>
  <si>
    <t>23.9.19</t>
  </si>
  <si>
    <t>Sonix frying pan 20cm</t>
  </si>
  <si>
    <t>Sonix frying  pan 26cm</t>
  </si>
  <si>
    <t>Scale For Weight</t>
  </si>
  <si>
    <t>Geans Pent for Staff</t>
  </si>
  <si>
    <t>24.9.19</t>
  </si>
  <si>
    <t>Dimond Tea Spoon 8 dzn</t>
  </si>
  <si>
    <t>26.9.19</t>
  </si>
  <si>
    <t xml:space="preserve">Chokar </t>
  </si>
  <si>
    <t xml:space="preserve">Gluton </t>
  </si>
  <si>
    <t xml:space="preserve">Apron For chef </t>
  </si>
  <si>
    <t>Prema Milk</t>
  </si>
  <si>
    <t>Lemon Essence</t>
  </si>
  <si>
    <t>28.9.19</t>
  </si>
  <si>
    <t>Kalwanji 100g</t>
  </si>
  <si>
    <t>30.9.19</t>
  </si>
  <si>
    <t>Yoyo Card holder</t>
  </si>
  <si>
    <t>bottle opner</t>
  </si>
  <si>
    <t xml:space="preserve">1 qorma sale  </t>
  </si>
  <si>
    <t>1 karahi</t>
  </si>
  <si>
    <t>2 karahi 1 qorma</t>
  </si>
  <si>
    <t>3 qorma</t>
  </si>
  <si>
    <t>2 qorma 1 karahi</t>
  </si>
  <si>
    <t>1 qorma sale</t>
  </si>
  <si>
    <t>1  karahi</t>
  </si>
  <si>
    <t>1.10.19</t>
  </si>
  <si>
    <t>classic nes</t>
  </si>
  <si>
    <t>juice 200ml</t>
  </si>
  <si>
    <t>juice 1000ml</t>
  </si>
  <si>
    <t xml:space="preserve">milk pack </t>
  </si>
  <si>
    <t>cardamum</t>
  </si>
  <si>
    <t>2.10.19</t>
  </si>
  <si>
    <t xml:space="preserve">Lock for kitchen </t>
  </si>
  <si>
    <t>Chicken breast</t>
  </si>
  <si>
    <t>black current</t>
  </si>
  <si>
    <t>3.10.19</t>
  </si>
  <si>
    <t>4.10.19</t>
  </si>
  <si>
    <t>5.10.19</t>
  </si>
  <si>
    <t>Murabba</t>
  </si>
  <si>
    <t>walnut</t>
  </si>
  <si>
    <t>6.10.19</t>
  </si>
  <si>
    <t>7.10.19</t>
  </si>
  <si>
    <t>9.10.19</t>
  </si>
  <si>
    <t>Dating wraping machine gh-689</t>
  </si>
  <si>
    <t>10.10.19</t>
  </si>
  <si>
    <t>Hand bursh</t>
  </si>
  <si>
    <t>11.10.19</t>
  </si>
  <si>
    <t>Chef juice despensor</t>
  </si>
  <si>
    <t>Persimons (Japani phal</t>
  </si>
  <si>
    <t>Sesame seeds</t>
  </si>
  <si>
    <t>17.10.19</t>
  </si>
  <si>
    <t>Asharfi murabba</t>
  </si>
  <si>
    <t>Beef Mince</t>
  </si>
  <si>
    <t>18.10.19</t>
  </si>
  <si>
    <t>Beef Muqadam</t>
  </si>
  <si>
    <t>return</t>
  </si>
  <si>
    <t>22.10.19</t>
  </si>
  <si>
    <t>Steel drain Jali</t>
  </si>
  <si>
    <t>23.10.19</t>
  </si>
  <si>
    <t>Scraper (Naila</t>
  </si>
  <si>
    <t>Gray dust bin medium 45 Tr</t>
  </si>
  <si>
    <t xml:space="preserve">Sole Fish </t>
  </si>
  <si>
    <t xml:space="preserve">Digital meter tmp 10 </t>
  </si>
  <si>
    <t>Digital meter Htc</t>
  </si>
  <si>
    <t>Grape fruit</t>
  </si>
  <si>
    <t>24.10.19</t>
  </si>
  <si>
    <t>plastic Drain Jali</t>
  </si>
  <si>
    <t>25.10.19</t>
  </si>
  <si>
    <t>Spectulla</t>
  </si>
  <si>
    <t>Minral water small (330ml)</t>
  </si>
  <si>
    <t>1apple,2 banana, 25grm Grapes/  1 Pomigrant/ Mussami/peach/strawberry</t>
  </si>
  <si>
    <t>Beef Muqaddam</t>
  </si>
  <si>
    <t>Guest.comp</t>
  </si>
  <si>
    <t>Dal mongChilka</t>
  </si>
  <si>
    <t>26.10.19</t>
  </si>
  <si>
    <t>juice Despensor</t>
  </si>
  <si>
    <t>28.10.19</t>
  </si>
  <si>
    <t>hand wash container</t>
  </si>
  <si>
    <t>30.10.19</t>
  </si>
  <si>
    <t>31.10.19</t>
  </si>
  <si>
    <t>4.11.19</t>
  </si>
  <si>
    <t xml:space="preserve">Radish  </t>
  </si>
  <si>
    <t>5.11.19</t>
  </si>
  <si>
    <t>baking Soda</t>
  </si>
  <si>
    <t>6.11.19</t>
  </si>
  <si>
    <t>Radish</t>
  </si>
  <si>
    <t>PVC Roll 45cm</t>
  </si>
  <si>
    <t>12.11.19</t>
  </si>
  <si>
    <t>Origano leaves</t>
  </si>
  <si>
    <t>Rosemary leaves</t>
  </si>
  <si>
    <t>Demeclass powder</t>
  </si>
  <si>
    <t>13.11.19</t>
  </si>
  <si>
    <t>14.11.19</t>
  </si>
  <si>
    <t>18.11.19</t>
  </si>
  <si>
    <t>Black Currant 100g</t>
  </si>
  <si>
    <t>19.11.19</t>
  </si>
  <si>
    <t xml:space="preserve">Malmal </t>
  </si>
  <si>
    <t>25.11.19</t>
  </si>
  <si>
    <t>Philips LeD bulb</t>
  </si>
  <si>
    <t>Detol Surface  Cleaner</t>
  </si>
  <si>
    <t>28.11.19</t>
  </si>
  <si>
    <t>Orange juice machine. With motor</t>
  </si>
  <si>
    <t>29.11.19</t>
  </si>
  <si>
    <t>Handwash liqued</t>
  </si>
  <si>
    <t>3.12.19</t>
  </si>
  <si>
    <t>Origano</t>
  </si>
  <si>
    <t>puck cheese cream</t>
  </si>
  <si>
    <t>Blue band spread</t>
  </si>
  <si>
    <t>5.12.19</t>
  </si>
  <si>
    <t>1000g</t>
  </si>
  <si>
    <t>15.12.19</t>
  </si>
  <si>
    <t>lemon leaves</t>
  </si>
  <si>
    <t>50g</t>
  </si>
  <si>
    <t>noor kachri powder</t>
  </si>
  <si>
    <t>Thai red Curry paste</t>
  </si>
  <si>
    <t>16.12.19</t>
  </si>
  <si>
    <t>17.12.19</t>
  </si>
  <si>
    <t>Tempura powder</t>
  </si>
  <si>
    <t>sambal oeleck285g</t>
  </si>
  <si>
    <t>Prawans</t>
  </si>
  <si>
    <t>Jambo Water filter</t>
  </si>
  <si>
    <t>19.12.19</t>
  </si>
  <si>
    <t>Bambo stick</t>
  </si>
  <si>
    <t>20.12.19</t>
  </si>
  <si>
    <t>Prawans 8/12</t>
  </si>
  <si>
    <t>wasabi powder</t>
  </si>
  <si>
    <t>sprout tin</t>
  </si>
  <si>
    <t>Fresh mushrooms</t>
  </si>
  <si>
    <t>Polak Milk</t>
  </si>
  <si>
    <t>pill tomato</t>
  </si>
  <si>
    <t>Us Mayonies</t>
  </si>
  <si>
    <t>Garlic powder</t>
  </si>
  <si>
    <t>Thai chilli sauce</t>
  </si>
  <si>
    <t>21.12.19</t>
  </si>
  <si>
    <t>Bird Red chilli</t>
  </si>
  <si>
    <t>Thai chilli paste</t>
  </si>
  <si>
    <t>tomyum Paste</t>
  </si>
  <si>
    <t>23.12.19</t>
  </si>
  <si>
    <t>26.12.19</t>
  </si>
  <si>
    <t>Gurad ultimate Rice 1kg</t>
  </si>
  <si>
    <t>28.12.19</t>
  </si>
  <si>
    <t>Sure thai Red curry 400g</t>
  </si>
  <si>
    <t>30.12.19</t>
  </si>
  <si>
    <t>everday 4g</t>
  </si>
  <si>
    <t>3.1.20</t>
  </si>
  <si>
    <t>4.1.20</t>
  </si>
  <si>
    <t>9.1.20</t>
  </si>
  <si>
    <t>Red carpet matt</t>
  </si>
  <si>
    <t>11.1.20</t>
  </si>
  <si>
    <t>Hot and cold pack</t>
  </si>
  <si>
    <t xml:space="preserve">bandage </t>
  </si>
  <si>
    <t>Bascopan tablet</t>
  </si>
  <si>
    <t>Cupcake cases medium size</t>
  </si>
  <si>
    <t>China door lock</t>
  </si>
  <si>
    <t>18.1.20</t>
  </si>
  <si>
    <t>17.1.20</t>
  </si>
  <si>
    <t>16.1.20</t>
  </si>
  <si>
    <t>stra pky</t>
  </si>
  <si>
    <t>20.1.20</t>
  </si>
  <si>
    <t>koila</t>
  </si>
  <si>
    <t>21.1.20</t>
  </si>
  <si>
    <t>24.1.20</t>
  </si>
  <si>
    <t>27.1.20</t>
  </si>
  <si>
    <t>Mal mal kapra 5ghaz</t>
  </si>
  <si>
    <t>Dal Mong (wash)order</t>
  </si>
  <si>
    <t>29.1.20</t>
  </si>
  <si>
    <t>Dessert Spoon  2 dzn</t>
  </si>
  <si>
    <t>Mix jam Mitchels</t>
  </si>
  <si>
    <t>3.2.20</t>
  </si>
  <si>
    <t>Energy Drink  Detail February 20</t>
  </si>
  <si>
    <t>5.2.20</t>
  </si>
  <si>
    <t>Tomato Ketchup1kg pouch</t>
  </si>
  <si>
    <t>8.2.20</t>
  </si>
  <si>
    <t>Fresh parsaley</t>
  </si>
  <si>
    <t>lemon Grass</t>
  </si>
  <si>
    <t>Dried Rosemarry</t>
  </si>
  <si>
    <t xml:space="preserve">Syiracha sauce </t>
  </si>
  <si>
    <t>Tomato purree</t>
  </si>
  <si>
    <t>10.2.20</t>
  </si>
  <si>
    <t>15.2.20</t>
  </si>
  <si>
    <t>17.2.20</t>
  </si>
  <si>
    <t>18.2.20</t>
  </si>
  <si>
    <t xml:space="preserve">Malmal Cloth </t>
  </si>
  <si>
    <t>Funnel seeds 100g</t>
  </si>
  <si>
    <t>Sarso oil 250g</t>
  </si>
  <si>
    <t>25.2.20</t>
  </si>
  <si>
    <t>26.2.20</t>
  </si>
  <si>
    <t>27.2.20</t>
  </si>
  <si>
    <t>29.2.20</t>
  </si>
  <si>
    <t>Green Curry paste 400g</t>
  </si>
  <si>
    <t>COCONUT MILK POWDER</t>
  </si>
  <si>
    <t>Fresh noodles</t>
  </si>
  <si>
    <t>Water filter changed</t>
  </si>
  <si>
    <t>Energy Drink  Detai March 20</t>
  </si>
  <si>
    <t>3.3.20</t>
  </si>
  <si>
    <t>4.3.20</t>
  </si>
  <si>
    <t>6.3.20</t>
  </si>
  <si>
    <t>office chair</t>
  </si>
  <si>
    <t>9.3.20</t>
  </si>
  <si>
    <t xml:space="preserve">unuts muffin </t>
  </si>
  <si>
    <t>4 pcs</t>
  </si>
  <si>
    <t>10.3.20</t>
  </si>
  <si>
    <t xml:space="preserve">Red color </t>
  </si>
  <si>
    <t>Thai coconut milk</t>
  </si>
  <si>
    <t>Fruit cocktail</t>
  </si>
  <si>
    <t>Red and white redish</t>
  </si>
  <si>
    <t>Café leaf</t>
  </si>
  <si>
    <t>fangasius fish</t>
  </si>
  <si>
    <t>2k</t>
  </si>
  <si>
    <t>11.3.20</t>
  </si>
  <si>
    <t xml:space="preserve"> 100g</t>
  </si>
  <si>
    <t xml:space="preserve">Dry Origano </t>
  </si>
  <si>
    <t>Strawberry muffin box 12 pcs</t>
  </si>
  <si>
    <t>Chocolate muffin Box 12 pcs</t>
  </si>
  <si>
    <t>12.3.20</t>
  </si>
  <si>
    <t>Dry Tarragon hurb</t>
  </si>
  <si>
    <t xml:space="preserve">noodle pasta </t>
  </si>
  <si>
    <t xml:space="preserve">Guard Saila rice </t>
  </si>
  <si>
    <t>14.3.20</t>
  </si>
  <si>
    <t xml:space="preserve">Face mask </t>
  </si>
  <si>
    <t>Cheetos pkt</t>
  </si>
  <si>
    <t xml:space="preserve">kurkure pkt </t>
  </si>
  <si>
    <t>Closig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</si>
</sst>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_(* #,##0.0_);_(* \(#,##0.0\);_(* &quot;-&quot;??_);_(@_)"/>
    <numFmt numFmtId="167" formatCode="_(* #,##0.000_);_(* \(#,##0.00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6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211">
    <xf numFmtId="0" fontId="0" fillId="0" borderId="0" xfId="0"/>
    <xf numFmtId="0" fontId="2" fillId="0" borderId="0" xfId="0" applyFont="1"/>
    <xf numFmtId="0" fontId="4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8" fillId="0" borderId="1" xfId="1" applyNumberFormat="1" applyFont="1" applyFill="1" applyBorder="1"/>
    <xf numFmtId="0" fontId="0" fillId="0" borderId="0" xfId="0" applyFill="1"/>
    <xf numFmtId="0" fontId="7" fillId="0" borderId="0" xfId="0" applyFont="1" applyFill="1"/>
    <xf numFmtId="0" fontId="0" fillId="0" borderId="0" xfId="0" applyFill="1" applyBorder="1"/>
    <xf numFmtId="164" fontId="8" fillId="0" borderId="0" xfId="1" applyNumberFormat="1" applyFont="1"/>
    <xf numFmtId="164" fontId="8" fillId="0" borderId="0" xfId="1" applyNumberFormat="1" applyFont="1" applyFill="1"/>
    <xf numFmtId="164" fontId="8" fillId="0" borderId="3" xfId="1" applyNumberFormat="1" applyFont="1" applyFill="1" applyBorder="1"/>
    <xf numFmtId="9" fontId="0" fillId="0" borderId="0" xfId="0" applyNumberFormat="1" applyFill="1"/>
    <xf numFmtId="164" fontId="8" fillId="0" borderId="5" xfId="1" applyNumberFormat="1" applyFont="1" applyFill="1" applyBorder="1"/>
    <xf numFmtId="164" fontId="8" fillId="0" borderId="6" xfId="1" applyNumberFormat="1" applyFont="1" applyFill="1" applyBorder="1"/>
    <xf numFmtId="0" fontId="0" fillId="0" borderId="0" xfId="0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/>
    <xf numFmtId="0" fontId="11" fillId="0" borderId="1" xfId="0" applyFont="1" applyFill="1" applyBorder="1" applyAlignment="1">
      <alignment horizontal="left"/>
    </xf>
    <xf numFmtId="0" fontId="4" fillId="0" borderId="1" xfId="0" applyFont="1" applyFill="1" applyBorder="1"/>
    <xf numFmtId="43" fontId="0" fillId="0" borderId="0" xfId="0" applyNumberFormat="1"/>
    <xf numFmtId="43" fontId="10" fillId="0" borderId="1" xfId="1" applyFont="1" applyFill="1" applyBorder="1"/>
    <xf numFmtId="43" fontId="4" fillId="0" borderId="1" xfId="1" applyFont="1" applyFill="1" applyBorder="1"/>
    <xf numFmtId="43" fontId="8" fillId="0" borderId="0" xfId="1" applyFont="1" applyFill="1" applyBorder="1" applyAlignment="1">
      <alignment horizontal="center"/>
    </xf>
    <xf numFmtId="43" fontId="8" fillId="0" borderId="0" xfId="1" applyFont="1" applyAlignment="1">
      <alignment horizontal="center"/>
    </xf>
    <xf numFmtId="164" fontId="0" fillId="0" borderId="0" xfId="0" applyNumberFormat="1" applyFill="1"/>
    <xf numFmtId="0" fontId="12" fillId="0" borderId="5" xfId="0" applyFont="1" applyFill="1" applyBorder="1" applyAlignment="1">
      <alignment horizontal="center"/>
    </xf>
    <xf numFmtId="0" fontId="12" fillId="0" borderId="5" xfId="0" applyFont="1" applyFill="1" applyBorder="1"/>
    <xf numFmtId="43" fontId="4" fillId="0" borderId="5" xfId="1" applyFont="1" applyFill="1" applyBorder="1"/>
    <xf numFmtId="164" fontId="8" fillId="0" borderId="10" xfId="1" applyNumberFormat="1" applyFont="1" applyFill="1" applyBorder="1"/>
    <xf numFmtId="0" fontId="12" fillId="0" borderId="3" xfId="0" applyFont="1" applyFill="1" applyBorder="1"/>
    <xf numFmtId="164" fontId="5" fillId="0" borderId="0" xfId="0" applyNumberFormat="1" applyFont="1" applyFill="1" applyBorder="1" applyAlignment="1"/>
    <xf numFmtId="165" fontId="5" fillId="0" borderId="0" xfId="0" applyNumberFormat="1" applyFont="1" applyFill="1" applyBorder="1" applyAlignment="1"/>
    <xf numFmtId="0" fontId="12" fillId="0" borderId="3" xfId="0" applyFont="1" applyFill="1" applyBorder="1" applyAlignment="1">
      <alignment horizontal="center"/>
    </xf>
    <xf numFmtId="43" fontId="10" fillId="0" borderId="3" xfId="1" applyFont="1" applyFill="1" applyBorder="1"/>
    <xf numFmtId="0" fontId="6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164" fontId="10" fillId="0" borderId="1" xfId="1" applyNumberFormat="1" applyFont="1" applyFill="1" applyBorder="1"/>
    <xf numFmtId="165" fontId="5" fillId="0" borderId="0" xfId="0" applyNumberFormat="1" applyFont="1" applyFill="1" applyBorder="1" applyAlignment="1">
      <alignment horizontal="center"/>
    </xf>
    <xf numFmtId="164" fontId="10" fillId="0" borderId="2" xfId="1" applyNumberFormat="1" applyFont="1" applyFill="1" applyBorder="1"/>
    <xf numFmtId="164" fontId="10" fillId="0" borderId="6" xfId="1" applyNumberFormat="1" applyFont="1" applyFill="1" applyBorder="1"/>
    <xf numFmtId="43" fontId="10" fillId="0" borderId="6" xfId="1" applyFont="1" applyFill="1" applyBorder="1"/>
    <xf numFmtId="43" fontId="4" fillId="0" borderId="2" xfId="1" applyFont="1" applyFill="1" applyBorder="1"/>
    <xf numFmtId="43" fontId="4" fillId="0" borderId="6" xfId="1" applyFont="1" applyFill="1" applyBorder="1"/>
    <xf numFmtId="43" fontId="10" fillId="0" borderId="5" xfId="1" applyFont="1" applyFill="1" applyBorder="1"/>
    <xf numFmtId="0" fontId="13" fillId="2" borderId="4" xfId="0" applyFont="1" applyFill="1" applyBorder="1"/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/>
    <xf numFmtId="43" fontId="14" fillId="5" borderId="8" xfId="1" applyFont="1" applyFill="1" applyBorder="1"/>
    <xf numFmtId="0" fontId="0" fillId="4" borderId="16" xfId="0" applyFill="1" applyBorder="1" applyAlignment="1">
      <alignment horizontal="center"/>
    </xf>
    <xf numFmtId="0" fontId="0" fillId="4" borderId="17" xfId="0" applyFill="1" applyBorder="1"/>
    <xf numFmtId="43" fontId="7" fillId="4" borderId="17" xfId="1" applyFont="1" applyFill="1" applyBorder="1"/>
    <xf numFmtId="0" fontId="15" fillId="4" borderId="17" xfId="0" applyFont="1" applyFill="1" applyBorder="1"/>
    <xf numFmtId="164" fontId="16" fillId="4" borderId="18" xfId="1" applyNumberFormat="1" applyFont="1" applyFill="1" applyBorder="1"/>
    <xf numFmtId="0" fontId="12" fillId="0" borderId="11" xfId="0" applyFont="1" applyFill="1" applyBorder="1" applyAlignment="1">
      <alignment horizontal="center"/>
    </xf>
    <xf numFmtId="0" fontId="12" fillId="0" borderId="11" xfId="0" applyFont="1" applyFill="1" applyBorder="1"/>
    <xf numFmtId="43" fontId="4" fillId="0" borderId="11" xfId="1" applyFont="1" applyFill="1" applyBorder="1"/>
    <xf numFmtId="43" fontId="4" fillId="0" borderId="10" xfId="1" applyFont="1" applyFill="1" applyBorder="1"/>
    <xf numFmtId="164" fontId="9" fillId="0" borderId="11" xfId="1" applyNumberFormat="1" applyFont="1" applyFill="1" applyBorder="1"/>
    <xf numFmtId="164" fontId="8" fillId="5" borderId="9" xfId="1" applyNumberFormat="1" applyFont="1" applyFill="1" applyBorder="1"/>
    <xf numFmtId="0" fontId="5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164" fontId="10" fillId="3" borderId="1" xfId="1" applyNumberFormat="1" applyFont="1" applyFill="1" applyBorder="1"/>
    <xf numFmtId="164" fontId="8" fillId="3" borderId="1" xfId="1" applyNumberFormat="1" applyFont="1" applyFill="1" applyBorder="1"/>
    <xf numFmtId="43" fontId="10" fillId="3" borderId="1" xfId="1" applyFont="1" applyFill="1" applyBorder="1"/>
    <xf numFmtId="164" fontId="8" fillId="3" borderId="3" xfId="1" applyNumberFormat="1" applyFont="1" applyFill="1" applyBorder="1"/>
    <xf numFmtId="43" fontId="10" fillId="3" borderId="5" xfId="1" applyFont="1" applyFill="1" applyBorder="1"/>
    <xf numFmtId="164" fontId="8" fillId="3" borderId="5" xfId="1" applyNumberFormat="1" applyFont="1" applyFill="1" applyBorder="1"/>
    <xf numFmtId="43" fontId="4" fillId="3" borderId="2" xfId="1" applyFont="1" applyFill="1" applyBorder="1"/>
    <xf numFmtId="43" fontId="8" fillId="0" borderId="1" xfId="1" applyFont="1" applyBorder="1" applyAlignment="1">
      <alignment horizontal="center"/>
    </xf>
    <xf numFmtId="164" fontId="5" fillId="0" borderId="8" xfId="0" applyNumberFormat="1" applyFont="1" applyFill="1" applyBorder="1" applyAlignment="1">
      <alignment horizontal="center" vertical="center" wrapText="1"/>
    </xf>
    <xf numFmtId="164" fontId="6" fillId="0" borderId="10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164" fontId="8" fillId="0" borderId="2" xfId="1" applyNumberFormat="1" applyFont="1" applyFill="1" applyBorder="1"/>
    <xf numFmtId="164" fontId="7" fillId="0" borderId="2" xfId="1" applyNumberFormat="1" applyFont="1" applyFill="1" applyBorder="1"/>
    <xf numFmtId="164" fontId="9" fillId="0" borderId="8" xfId="1" applyNumberFormat="1" applyFont="1" applyFill="1" applyBorder="1"/>
    <xf numFmtId="164" fontId="8" fillId="0" borderId="17" xfId="1" applyNumberFormat="1" applyFont="1" applyFill="1" applyBorder="1"/>
    <xf numFmtId="166" fontId="10" fillId="0" borderId="1" xfId="1" applyNumberFormat="1" applyFont="1" applyFill="1" applyBorder="1"/>
    <xf numFmtId="166" fontId="10" fillId="3" borderId="1" xfId="1" applyNumberFormat="1" applyFont="1" applyFill="1" applyBorder="1"/>
    <xf numFmtId="167" fontId="10" fillId="0" borderId="1" xfId="1" applyNumberFormat="1" applyFont="1" applyFill="1" applyBorder="1"/>
    <xf numFmtId="164" fontId="9" fillId="5" borderId="9" xfId="1" applyNumberFormat="1" applyFont="1" applyFill="1" applyBorder="1"/>
    <xf numFmtId="166" fontId="10" fillId="0" borderId="6" xfId="1" applyNumberFormat="1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/>
    <xf numFmtId="0" fontId="13" fillId="6" borderId="10" xfId="0" applyFont="1" applyFill="1" applyBorder="1" applyAlignment="1">
      <alignment horizontal="center"/>
    </xf>
    <xf numFmtId="0" fontId="13" fillId="6" borderId="11" xfId="0" applyFont="1" applyFill="1" applyBorder="1"/>
    <xf numFmtId="0" fontId="5" fillId="0" borderId="20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13" fillId="2" borderId="2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3" fillId="5" borderId="22" xfId="0" applyFont="1" applyFill="1" applyBorder="1" applyAlignment="1">
      <alignment horizontal="center"/>
    </xf>
    <xf numFmtId="0" fontId="13" fillId="5" borderId="23" xfId="0" applyFont="1" applyFill="1" applyBorder="1"/>
    <xf numFmtId="0" fontId="7" fillId="0" borderId="0" xfId="0" applyFont="1" applyFill="1" applyBorder="1"/>
    <xf numFmtId="164" fontId="9" fillId="0" borderId="1" xfId="1" applyNumberFormat="1" applyFont="1" applyFill="1" applyBorder="1"/>
    <xf numFmtId="164" fontId="9" fillId="6" borderId="1" xfId="1" applyNumberFormat="1" applyFont="1" applyFill="1" applyBorder="1"/>
    <xf numFmtId="164" fontId="8" fillId="6" borderId="1" xfId="1" applyNumberFormat="1" applyFont="1" applyFill="1" applyBorder="1"/>
    <xf numFmtId="164" fontId="7" fillId="0" borderId="1" xfId="1" applyNumberFormat="1" applyFont="1" applyFill="1" applyBorder="1"/>
    <xf numFmtId="164" fontId="9" fillId="5" borderId="1" xfId="1" applyNumberFormat="1" applyFont="1" applyFill="1" applyBorder="1"/>
    <xf numFmtId="164" fontId="8" fillId="4" borderId="1" xfId="1" applyNumberFormat="1" applyFont="1" applyFill="1" applyBorder="1"/>
    <xf numFmtId="164" fontId="0" fillId="0" borderId="0" xfId="0" applyNumberFormat="1"/>
    <xf numFmtId="0" fontId="6" fillId="3" borderId="24" xfId="0" applyFont="1" applyFill="1" applyBorder="1" applyAlignment="1">
      <alignment horizontal="center" vertical="center" wrapText="1"/>
    </xf>
    <xf numFmtId="164" fontId="8" fillId="3" borderId="24" xfId="1" applyNumberFormat="1" applyFont="1" applyFill="1" applyBorder="1"/>
    <xf numFmtId="164" fontId="8" fillId="0" borderId="24" xfId="1" applyNumberFormat="1" applyFont="1" applyFill="1" applyBorder="1"/>
    <xf numFmtId="164" fontId="8" fillId="6" borderId="24" xfId="1" applyNumberFormat="1" applyFont="1" applyFill="1" applyBorder="1"/>
    <xf numFmtId="164" fontId="16" fillId="4" borderId="24" xfId="1" applyNumberFormat="1" applyFont="1" applyFill="1" applyBorder="1"/>
    <xf numFmtId="0" fontId="7" fillId="0" borderId="1" xfId="0" applyFont="1" applyFill="1" applyBorder="1"/>
    <xf numFmtId="0" fontId="0" fillId="0" borderId="1" xfId="0" applyFill="1" applyBorder="1" applyAlignment="1">
      <alignment horizontal="center"/>
    </xf>
    <xf numFmtId="43" fontId="14" fillId="5" borderId="25" xfId="1" applyFont="1" applyFill="1" applyBorder="1"/>
    <xf numFmtId="43" fontId="14" fillId="5" borderId="27" xfId="1" applyFont="1" applyFill="1" applyBorder="1"/>
    <xf numFmtId="164" fontId="14" fillId="5" borderId="27" xfId="1" applyNumberFormat="1" applyFont="1" applyFill="1" applyBorder="1"/>
    <xf numFmtId="0" fontId="5" fillId="0" borderId="0" xfId="0" applyFont="1" applyFill="1" applyBorder="1" applyAlignment="1">
      <alignment horizontal="center" wrapText="1"/>
    </xf>
    <xf numFmtId="43" fontId="0" fillId="0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18" fillId="0" borderId="0" xfId="0" applyNumberFormat="1" applyFont="1" applyBorder="1"/>
    <xf numFmtId="0" fontId="5" fillId="0" borderId="0" xfId="0" applyFont="1" applyFill="1" applyBorder="1" applyAlignment="1">
      <alignment horizontal="center" vertical="center" wrapText="1"/>
    </xf>
    <xf numFmtId="0" fontId="12" fillId="0" borderId="24" xfId="0" applyFont="1" applyFill="1" applyBorder="1"/>
    <xf numFmtId="0" fontId="12" fillId="0" borderId="0" xfId="0" applyFont="1" applyFill="1" applyBorder="1"/>
    <xf numFmtId="0" fontId="12" fillId="0" borderId="28" xfId="0" applyFont="1" applyFill="1" applyBorder="1"/>
    <xf numFmtId="0" fontId="13" fillId="5" borderId="29" xfId="0" applyFont="1" applyFill="1" applyBorder="1"/>
    <xf numFmtId="0" fontId="12" fillId="0" borderId="30" xfId="0" applyFont="1" applyFill="1" applyBorder="1"/>
    <xf numFmtId="0" fontId="6" fillId="0" borderId="24" xfId="0" applyFont="1" applyFill="1" applyBorder="1" applyAlignment="1">
      <alignment horizontal="center" vertical="center" wrapText="1"/>
    </xf>
    <xf numFmtId="0" fontId="13" fillId="5" borderId="31" xfId="0" applyFont="1" applyFill="1" applyBorder="1"/>
    <xf numFmtId="0" fontId="13" fillId="6" borderId="15" xfId="0" applyFont="1" applyFill="1" applyBorder="1"/>
    <xf numFmtId="0" fontId="0" fillId="0" borderId="24" xfId="0" applyBorder="1"/>
    <xf numFmtId="0" fontId="4" fillId="0" borderId="24" xfId="0" applyFont="1" applyFill="1" applyBorder="1"/>
    <xf numFmtId="0" fontId="0" fillId="4" borderId="32" xfId="0" applyFill="1" applyBorder="1"/>
    <xf numFmtId="164" fontId="9" fillId="5" borderId="24" xfId="1" applyNumberFormat="1" applyFont="1" applyFill="1" applyBorder="1"/>
    <xf numFmtId="164" fontId="20" fillId="4" borderId="1" xfId="1" applyNumberFormat="1" applyFont="1" applyFill="1" applyBorder="1"/>
    <xf numFmtId="164" fontId="20" fillId="4" borderId="33" xfId="1" applyNumberFormat="1" applyFont="1" applyFill="1" applyBorder="1"/>
    <xf numFmtId="164" fontId="12" fillId="0" borderId="0" xfId="0" applyNumberFormat="1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164" fontId="18" fillId="2" borderId="0" xfId="0" applyNumberFormat="1" applyFont="1" applyFill="1" applyBorder="1"/>
    <xf numFmtId="164" fontId="18" fillId="7" borderId="0" xfId="0" applyNumberFormat="1" applyFont="1" applyFill="1" applyBorder="1"/>
    <xf numFmtId="164" fontId="18" fillId="8" borderId="0" xfId="0" applyNumberFormat="1" applyFont="1" applyFill="1" applyBorder="1"/>
    <xf numFmtId="164" fontId="21" fillId="9" borderId="0" xfId="0" applyNumberFormat="1" applyFont="1" applyFill="1"/>
    <xf numFmtId="0" fontId="22" fillId="0" borderId="0" xfId="0" applyFont="1"/>
    <xf numFmtId="16" fontId="0" fillId="0" borderId="1" xfId="0" applyNumberFormat="1" applyBorder="1"/>
    <xf numFmtId="0" fontId="15" fillId="0" borderId="0" xfId="0" applyFont="1"/>
    <xf numFmtId="0" fontId="0" fillId="0" borderId="0" xfId="0" applyFont="1"/>
    <xf numFmtId="16" fontId="0" fillId="0" borderId="0" xfId="0" applyNumberFormat="1"/>
    <xf numFmtId="0" fontId="0" fillId="0" borderId="0" xfId="0" applyAlignment="1"/>
    <xf numFmtId="0" fontId="18" fillId="0" borderId="0" xfId="0" applyFont="1" applyFill="1"/>
    <xf numFmtId="0" fontId="18" fillId="8" borderId="0" xfId="0" applyFont="1" applyFill="1"/>
    <xf numFmtId="0" fontId="0" fillId="8" borderId="0" xfId="0" applyFill="1"/>
    <xf numFmtId="16" fontId="0" fillId="0" borderId="0" xfId="0" applyNumberFormat="1" applyFill="1"/>
    <xf numFmtId="0" fontId="15" fillId="2" borderId="1" xfId="0" applyFont="1" applyFill="1" applyBorder="1"/>
    <xf numFmtId="0" fontId="24" fillId="0" borderId="0" xfId="0" applyFont="1"/>
    <xf numFmtId="0" fontId="26" fillId="0" borderId="0" xfId="0" applyFont="1"/>
    <xf numFmtId="0" fontId="0" fillId="2" borderId="28" xfId="0" applyFill="1" applyBorder="1"/>
    <xf numFmtId="0" fontId="0" fillId="2" borderId="34" xfId="0" applyFill="1" applyBorder="1"/>
    <xf numFmtId="0" fontId="0" fillId="2" borderId="6" xfId="0" applyFill="1" applyBorder="1"/>
    <xf numFmtId="0" fontId="0" fillId="0" borderId="15" xfId="0" applyFill="1" applyBorder="1"/>
    <xf numFmtId="0" fontId="0" fillId="0" borderId="10" xfId="0" applyFill="1" applyBorder="1"/>
    <xf numFmtId="0" fontId="0" fillId="8" borderId="15" xfId="0" applyFill="1" applyBorder="1"/>
    <xf numFmtId="0" fontId="0" fillId="8" borderId="0" xfId="0" applyFill="1" applyBorder="1"/>
    <xf numFmtId="0" fontId="0" fillId="8" borderId="10" xfId="0" applyFill="1" applyBorder="1"/>
    <xf numFmtId="0" fontId="18" fillId="11" borderId="15" xfId="0" applyFont="1" applyFill="1" applyBorder="1"/>
    <xf numFmtId="0" fontId="18" fillId="11" borderId="0" xfId="0" applyFont="1" applyFill="1" applyBorder="1"/>
    <xf numFmtId="0" fontId="18" fillId="11" borderId="10" xfId="0" applyFont="1" applyFill="1" applyBorder="1"/>
    <xf numFmtId="0" fontId="0" fillId="0" borderId="15" xfId="0" applyBorder="1"/>
    <xf numFmtId="0" fontId="0" fillId="0" borderId="10" xfId="0" applyBorder="1"/>
    <xf numFmtId="0" fontId="0" fillId="2" borderId="35" xfId="0" applyFill="1" applyBorder="1"/>
    <xf numFmtId="0" fontId="0" fillId="2" borderId="26" xfId="0" applyFill="1" applyBorder="1"/>
    <xf numFmtId="0" fontId="0" fillId="11" borderId="30" xfId="0" applyFill="1" applyBorder="1"/>
    <xf numFmtId="0" fontId="0" fillId="11" borderId="35" xfId="0" applyFill="1" applyBorder="1"/>
    <xf numFmtId="0" fontId="18" fillId="11" borderId="35" xfId="0" applyFont="1" applyFill="1" applyBorder="1"/>
    <xf numFmtId="0" fontId="15" fillId="11" borderId="35" xfId="0" applyFont="1" applyFill="1" applyBorder="1"/>
    <xf numFmtId="0" fontId="15" fillId="11" borderId="26" xfId="0" applyFont="1" applyFill="1" applyBorder="1"/>
    <xf numFmtId="0" fontId="18" fillId="2" borderId="30" xfId="0" applyFont="1" applyFill="1" applyBorder="1"/>
    <xf numFmtId="0" fontId="0" fillId="11" borderId="26" xfId="0" applyFill="1" applyBorder="1"/>
    <xf numFmtId="0" fontId="18" fillId="8" borderId="28" xfId="0" applyFont="1" applyFill="1" applyBorder="1"/>
    <xf numFmtId="0" fontId="18" fillId="8" borderId="34" xfId="0" applyFont="1" applyFill="1" applyBorder="1"/>
    <xf numFmtId="0" fontId="18" fillId="8" borderId="6" xfId="0" applyFont="1" applyFill="1" applyBorder="1"/>
    <xf numFmtId="0" fontId="0" fillId="12" borderId="30" xfId="0" applyFill="1" applyBorder="1"/>
    <xf numFmtId="0" fontId="0" fillId="12" borderId="35" xfId="0" applyFill="1" applyBorder="1"/>
    <xf numFmtId="0" fontId="0" fillId="12" borderId="26" xfId="0" applyFill="1" applyBorder="1"/>
    <xf numFmtId="0" fontId="18" fillId="2" borderId="28" xfId="0" applyFont="1" applyFill="1" applyBorder="1"/>
    <xf numFmtId="0" fontId="0" fillId="8" borderId="35" xfId="0" applyFill="1" applyBorder="1"/>
    <xf numFmtId="0" fontId="0" fillId="8" borderId="26" xfId="0" applyFill="1" applyBorder="1"/>
    <xf numFmtId="0" fontId="18" fillId="8" borderId="30" xfId="0" applyFont="1" applyFill="1" applyBorder="1"/>
    <xf numFmtId="0" fontId="2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6" fillId="8" borderId="0" xfId="0" applyFont="1" applyFill="1"/>
    <xf numFmtId="46" fontId="0" fillId="0" borderId="0" xfId="0" applyNumberFormat="1"/>
    <xf numFmtId="0" fontId="18" fillId="0" borderId="0" xfId="0" applyFont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9" sqref="C9"/>
    </sheetView>
  </sheetViews>
  <sheetFormatPr defaultColWidth="9.28515625" defaultRowHeight="15" x14ac:dyDescent="0.25"/>
  <cols>
    <col min="1" max="1" width="1.85546875" customWidth="1"/>
    <col min="2" max="2" width="5.7109375" style="15" customWidth="1"/>
    <col min="3" max="3" width="33.28515625" customWidth="1"/>
    <col min="4" max="4" width="29.140625" customWidth="1"/>
    <col min="5" max="5" width="18.5703125" customWidth="1"/>
    <col min="6" max="6" width="10.42578125" style="24" bestFit="1" customWidth="1"/>
    <col min="7" max="7" width="11.7109375" style="24" customWidth="1"/>
    <col min="8" max="9" width="10.42578125" style="24" customWidth="1"/>
    <col min="10" max="10" width="10.140625" style="10" customWidth="1"/>
    <col min="11" max="11" width="15.7109375" style="9" customWidth="1"/>
  </cols>
  <sheetData>
    <row r="1" spans="2:12" ht="15.75" thickBot="1" x14ac:dyDescent="0.3"/>
    <row r="2" spans="2:12" s="1" customFormat="1" ht="24" customHeight="1" thickBot="1" x14ac:dyDescent="0.35">
      <c r="B2" s="206" t="s">
        <v>231</v>
      </c>
      <c r="C2" s="207"/>
      <c r="D2" s="207"/>
      <c r="E2" s="207"/>
      <c r="F2" s="207"/>
      <c r="G2" s="207"/>
      <c r="H2" s="207"/>
      <c r="I2" s="207"/>
      <c r="J2" s="207"/>
      <c r="K2" s="208"/>
    </row>
    <row r="3" spans="2:12" s="2" customFormat="1" ht="16.5" thickBot="1" x14ac:dyDescent="0.3">
      <c r="B3" s="209"/>
      <c r="C3" s="209"/>
      <c r="D3" s="209"/>
      <c r="E3" s="209"/>
      <c r="F3" s="209"/>
      <c r="G3" s="42"/>
      <c r="H3" s="42"/>
      <c r="I3" s="42"/>
      <c r="J3" s="31"/>
      <c r="K3" s="32"/>
    </row>
    <row r="4" spans="2:12" s="3" customFormat="1" ht="32.25" thickBot="1" x14ac:dyDescent="0.3">
      <c r="B4" s="40" t="s">
        <v>230</v>
      </c>
      <c r="C4" s="35" t="s">
        <v>0</v>
      </c>
      <c r="D4" s="36" t="s">
        <v>205</v>
      </c>
      <c r="E4" s="35" t="s">
        <v>1</v>
      </c>
      <c r="F4" s="36" t="s">
        <v>229</v>
      </c>
      <c r="G4" s="36" t="s">
        <v>232</v>
      </c>
      <c r="H4" s="36" t="s">
        <v>233</v>
      </c>
      <c r="I4" s="64" t="s">
        <v>237</v>
      </c>
      <c r="J4" s="76" t="s">
        <v>2</v>
      </c>
      <c r="K4" s="65" t="s">
        <v>3</v>
      </c>
      <c r="L4" s="4"/>
    </row>
    <row r="5" spans="2:12" s="3" customFormat="1" ht="12.75" customHeight="1" x14ac:dyDescent="0.25">
      <c r="B5" s="37"/>
      <c r="C5" s="38"/>
      <c r="D5" s="39"/>
      <c r="E5" s="38"/>
      <c r="F5" s="38"/>
      <c r="G5" s="37"/>
      <c r="H5" s="37"/>
      <c r="I5" s="66"/>
      <c r="J5" s="77"/>
      <c r="K5" s="67"/>
      <c r="L5" s="4"/>
    </row>
    <row r="6" spans="2:12" s="3" customFormat="1" ht="15.75" x14ac:dyDescent="0.25">
      <c r="B6" s="16">
        <v>1</v>
      </c>
      <c r="C6" s="17" t="s">
        <v>6</v>
      </c>
      <c r="D6" s="17" t="s">
        <v>85</v>
      </c>
      <c r="E6" s="17" t="s">
        <v>7</v>
      </c>
      <c r="F6" s="41">
        <v>36</v>
      </c>
      <c r="G6" s="41">
        <v>360</v>
      </c>
      <c r="H6" s="41"/>
      <c r="I6" s="68">
        <f>F6+G6-H6</f>
        <v>396</v>
      </c>
      <c r="J6" s="78">
        <v>122.67</v>
      </c>
      <c r="K6" s="69">
        <f>I6*J6</f>
        <v>48577.32</v>
      </c>
      <c r="L6" s="4"/>
    </row>
    <row r="7" spans="2:12" s="6" customFormat="1" ht="15.75" x14ac:dyDescent="0.25">
      <c r="B7" s="16">
        <f>B6+1</f>
        <v>2</v>
      </c>
      <c r="C7" s="17" t="s">
        <v>4</v>
      </c>
      <c r="D7" s="17" t="s">
        <v>85</v>
      </c>
      <c r="E7" s="17" t="s">
        <v>5</v>
      </c>
      <c r="F7" s="41">
        <v>132</v>
      </c>
      <c r="G7" s="41"/>
      <c r="H7" s="41"/>
      <c r="I7" s="68">
        <f>F7+G7-H7</f>
        <v>132</v>
      </c>
      <c r="J7" s="5">
        <v>40</v>
      </c>
      <c r="K7" s="69">
        <f>I7*J7</f>
        <v>5280</v>
      </c>
    </row>
    <row r="8" spans="2:12" s="6" customFormat="1" ht="15.75" x14ac:dyDescent="0.25">
      <c r="B8" s="16">
        <f>B7+1</f>
        <v>3</v>
      </c>
      <c r="C8" s="17" t="s">
        <v>195</v>
      </c>
      <c r="D8" s="17" t="s">
        <v>85</v>
      </c>
      <c r="E8" s="17" t="s">
        <v>12</v>
      </c>
      <c r="F8" s="83">
        <v>1.5</v>
      </c>
      <c r="G8" s="41">
        <v>2</v>
      </c>
      <c r="H8" s="41"/>
      <c r="I8" s="84">
        <f t="shared" ref="I8:I70" si="0">F8+G8-H8</f>
        <v>3.5</v>
      </c>
      <c r="J8" s="5">
        <v>1188</v>
      </c>
      <c r="K8" s="69">
        <f>I8*J8</f>
        <v>4158</v>
      </c>
    </row>
    <row r="9" spans="2:12" s="6" customFormat="1" ht="15.75" x14ac:dyDescent="0.25">
      <c r="B9" s="16">
        <f t="shared" ref="B9:B72" si="1">B8+1</f>
        <v>4</v>
      </c>
      <c r="C9" s="17" t="s">
        <v>115</v>
      </c>
      <c r="D9" s="17" t="s">
        <v>85</v>
      </c>
      <c r="E9" s="17" t="s">
        <v>12</v>
      </c>
      <c r="F9" s="83">
        <v>1</v>
      </c>
      <c r="G9" s="41">
        <v>3</v>
      </c>
      <c r="H9" s="41"/>
      <c r="I9" s="68">
        <f t="shared" si="0"/>
        <v>4</v>
      </c>
      <c r="J9" s="5">
        <v>186</v>
      </c>
      <c r="K9" s="69">
        <f t="shared" ref="K9:K70" si="2">I9*J9</f>
        <v>744</v>
      </c>
    </row>
    <row r="10" spans="2:12" s="6" customFormat="1" ht="15.75" x14ac:dyDescent="0.25">
      <c r="B10" s="16">
        <f t="shared" si="1"/>
        <v>5</v>
      </c>
      <c r="C10" s="17" t="s">
        <v>97</v>
      </c>
      <c r="D10" s="17" t="s">
        <v>85</v>
      </c>
      <c r="E10" s="17" t="s">
        <v>256</v>
      </c>
      <c r="F10" s="85">
        <v>0.3</v>
      </c>
      <c r="G10" s="41"/>
      <c r="H10" s="41"/>
      <c r="I10" s="68">
        <f t="shared" si="0"/>
        <v>0.3</v>
      </c>
      <c r="J10" s="5">
        <v>2352</v>
      </c>
      <c r="K10" s="69">
        <f t="shared" si="2"/>
        <v>705.6</v>
      </c>
    </row>
    <row r="11" spans="2:12" s="6" customFormat="1" ht="15.75" x14ac:dyDescent="0.25">
      <c r="B11" s="16">
        <f t="shared" si="1"/>
        <v>6</v>
      </c>
      <c r="C11" s="17" t="s">
        <v>98</v>
      </c>
      <c r="D11" s="17" t="s">
        <v>85</v>
      </c>
      <c r="E11" s="17" t="s">
        <v>12</v>
      </c>
      <c r="F11" s="41">
        <v>12</v>
      </c>
      <c r="G11" s="43"/>
      <c r="H11" s="43"/>
      <c r="I11" s="68">
        <f t="shared" si="0"/>
        <v>12</v>
      </c>
      <c r="J11" s="79">
        <v>195</v>
      </c>
      <c r="K11" s="69">
        <f t="shared" si="2"/>
        <v>2340</v>
      </c>
    </row>
    <row r="12" spans="2:12" s="6" customFormat="1" ht="15.75" x14ac:dyDescent="0.25">
      <c r="B12" s="16">
        <f t="shared" si="1"/>
        <v>7</v>
      </c>
      <c r="C12" s="17" t="s">
        <v>104</v>
      </c>
      <c r="D12" s="17" t="s">
        <v>85</v>
      </c>
      <c r="E12" s="17" t="s">
        <v>12</v>
      </c>
      <c r="F12" s="41">
        <v>1</v>
      </c>
      <c r="G12" s="43">
        <v>12</v>
      </c>
      <c r="H12" s="43"/>
      <c r="I12" s="68">
        <f t="shared" si="0"/>
        <v>13</v>
      </c>
      <c r="J12" s="79">
        <v>62</v>
      </c>
      <c r="K12" s="69">
        <f t="shared" si="2"/>
        <v>806</v>
      </c>
    </row>
    <row r="13" spans="2:12" s="6" customFormat="1" ht="15.75" x14ac:dyDescent="0.25">
      <c r="B13" s="16">
        <f t="shared" si="1"/>
        <v>8</v>
      </c>
      <c r="C13" s="17" t="s">
        <v>106</v>
      </c>
      <c r="D13" s="17" t="s">
        <v>85</v>
      </c>
      <c r="E13" s="17" t="s">
        <v>12</v>
      </c>
      <c r="F13" s="41">
        <v>0</v>
      </c>
      <c r="G13" s="43"/>
      <c r="H13" s="43"/>
      <c r="I13" s="68">
        <f t="shared" si="0"/>
        <v>0</v>
      </c>
      <c r="J13" s="79">
        <v>280</v>
      </c>
      <c r="K13" s="69">
        <f t="shared" si="2"/>
        <v>0</v>
      </c>
    </row>
    <row r="14" spans="2:12" s="6" customFormat="1" ht="15.75" x14ac:dyDescent="0.25">
      <c r="B14" s="16">
        <f t="shared" si="1"/>
        <v>9</v>
      </c>
      <c r="C14" s="17" t="s">
        <v>108</v>
      </c>
      <c r="D14" s="17" t="s">
        <v>85</v>
      </c>
      <c r="E14" s="17" t="s">
        <v>12</v>
      </c>
      <c r="F14" s="41">
        <v>1</v>
      </c>
      <c r="G14" s="43"/>
      <c r="H14" s="43"/>
      <c r="I14" s="68">
        <f t="shared" si="0"/>
        <v>1</v>
      </c>
      <c r="J14" s="79">
        <v>280</v>
      </c>
      <c r="K14" s="69">
        <f t="shared" si="2"/>
        <v>280</v>
      </c>
    </row>
    <row r="15" spans="2:12" s="6" customFormat="1" ht="15.75" x14ac:dyDescent="0.25">
      <c r="B15" s="16">
        <f t="shared" si="1"/>
        <v>10</v>
      </c>
      <c r="C15" s="17" t="s">
        <v>105</v>
      </c>
      <c r="D15" s="17" t="s">
        <v>85</v>
      </c>
      <c r="E15" s="17" t="s">
        <v>29</v>
      </c>
      <c r="F15" s="41">
        <v>3</v>
      </c>
      <c r="G15" s="43"/>
      <c r="H15" s="43"/>
      <c r="I15" s="68">
        <f t="shared" si="0"/>
        <v>3</v>
      </c>
      <c r="J15" s="79">
        <v>40</v>
      </c>
      <c r="K15" s="69">
        <f t="shared" si="2"/>
        <v>120</v>
      </c>
    </row>
    <row r="16" spans="2:12" s="6" customFormat="1" ht="15.75" x14ac:dyDescent="0.25">
      <c r="B16" s="16">
        <f t="shared" si="1"/>
        <v>11</v>
      </c>
      <c r="C16" s="17" t="s">
        <v>241</v>
      </c>
      <c r="D16" s="17" t="s">
        <v>85</v>
      </c>
      <c r="E16" s="17" t="s">
        <v>242</v>
      </c>
      <c r="F16" s="41">
        <v>2</v>
      </c>
      <c r="G16" s="43"/>
      <c r="H16" s="43"/>
      <c r="I16" s="68">
        <f t="shared" si="0"/>
        <v>2</v>
      </c>
      <c r="J16" s="79">
        <v>126</v>
      </c>
      <c r="K16" s="69">
        <f t="shared" si="2"/>
        <v>252</v>
      </c>
    </row>
    <row r="17" spans="2:11" s="6" customFormat="1" ht="15.75" x14ac:dyDescent="0.25">
      <c r="B17" s="16">
        <f t="shared" si="1"/>
        <v>12</v>
      </c>
      <c r="C17" s="17" t="s">
        <v>240</v>
      </c>
      <c r="D17" s="17" t="s">
        <v>85</v>
      </c>
      <c r="E17" s="17" t="s">
        <v>243</v>
      </c>
      <c r="F17" s="41">
        <v>3</v>
      </c>
      <c r="G17" s="43"/>
      <c r="H17" s="43"/>
      <c r="I17" s="68">
        <f t="shared" si="0"/>
        <v>3</v>
      </c>
      <c r="J17" s="79">
        <v>280</v>
      </c>
      <c r="K17" s="69">
        <f t="shared" si="2"/>
        <v>840</v>
      </c>
    </row>
    <row r="18" spans="2:11" s="6" customFormat="1" ht="15.75" x14ac:dyDescent="0.25">
      <c r="B18" s="16">
        <f t="shared" si="1"/>
        <v>13</v>
      </c>
      <c r="C18" s="17" t="s">
        <v>250</v>
      </c>
      <c r="D18" s="17" t="s">
        <v>85</v>
      </c>
      <c r="E18" s="17" t="s">
        <v>244</v>
      </c>
      <c r="F18" s="41">
        <v>8</v>
      </c>
      <c r="G18" s="43"/>
      <c r="H18" s="43"/>
      <c r="I18" s="68">
        <f t="shared" si="0"/>
        <v>8</v>
      </c>
      <c r="J18" s="79">
        <v>200</v>
      </c>
      <c r="K18" s="69">
        <f t="shared" si="2"/>
        <v>1600</v>
      </c>
    </row>
    <row r="19" spans="2:11" s="6" customFormat="1" ht="15.75" x14ac:dyDescent="0.25">
      <c r="B19" s="16">
        <f t="shared" si="1"/>
        <v>14</v>
      </c>
      <c r="C19" s="17" t="s">
        <v>239</v>
      </c>
      <c r="D19" s="17" t="s">
        <v>85</v>
      </c>
      <c r="E19" s="17" t="s">
        <v>244</v>
      </c>
      <c r="F19" s="41">
        <v>4</v>
      </c>
      <c r="G19" s="43"/>
      <c r="H19" s="43"/>
      <c r="I19" s="68">
        <f t="shared" si="0"/>
        <v>4</v>
      </c>
      <c r="J19" s="79">
        <v>212</v>
      </c>
      <c r="K19" s="69">
        <f t="shared" si="2"/>
        <v>848</v>
      </c>
    </row>
    <row r="20" spans="2:11" s="6" customFormat="1" ht="15.75" x14ac:dyDescent="0.25">
      <c r="B20" s="16">
        <f t="shared" si="1"/>
        <v>15</v>
      </c>
      <c r="C20" s="17" t="s">
        <v>251</v>
      </c>
      <c r="D20" s="17" t="s">
        <v>85</v>
      </c>
      <c r="E20" s="17" t="s">
        <v>253</v>
      </c>
      <c r="F20" s="41">
        <v>3</v>
      </c>
      <c r="G20" s="43"/>
      <c r="H20" s="43"/>
      <c r="I20" s="68">
        <f t="shared" si="0"/>
        <v>3</v>
      </c>
      <c r="J20" s="79">
        <v>320</v>
      </c>
      <c r="K20" s="69">
        <f t="shared" si="2"/>
        <v>960</v>
      </c>
    </row>
    <row r="21" spans="2:11" s="6" customFormat="1" ht="15.75" x14ac:dyDescent="0.25">
      <c r="B21" s="16">
        <f t="shared" si="1"/>
        <v>16</v>
      </c>
      <c r="C21" s="17" t="s">
        <v>252</v>
      </c>
      <c r="D21" s="17" t="s">
        <v>85</v>
      </c>
      <c r="E21" s="17" t="s">
        <v>254</v>
      </c>
      <c r="F21" s="41">
        <v>4</v>
      </c>
      <c r="G21" s="43"/>
      <c r="H21" s="43"/>
      <c r="I21" s="68">
        <f t="shared" si="0"/>
        <v>4</v>
      </c>
      <c r="J21" s="79">
        <v>831</v>
      </c>
      <c r="K21" s="69">
        <f t="shared" si="2"/>
        <v>3324</v>
      </c>
    </row>
    <row r="22" spans="2:11" s="6" customFormat="1" ht="15.75" x14ac:dyDescent="0.25">
      <c r="B22" s="16">
        <f t="shared" si="1"/>
        <v>17</v>
      </c>
      <c r="C22" s="17" t="s">
        <v>50</v>
      </c>
      <c r="D22" s="17" t="s">
        <v>85</v>
      </c>
      <c r="E22" s="17" t="s">
        <v>244</v>
      </c>
      <c r="F22" s="41">
        <v>4</v>
      </c>
      <c r="G22" s="43"/>
      <c r="H22" s="43"/>
      <c r="I22" s="68">
        <f t="shared" si="0"/>
        <v>4</v>
      </c>
      <c r="J22" s="79">
        <v>122</v>
      </c>
      <c r="K22" s="69">
        <f t="shared" si="2"/>
        <v>488</v>
      </c>
    </row>
    <row r="23" spans="2:11" s="6" customFormat="1" ht="15.75" x14ac:dyDescent="0.25">
      <c r="B23" s="16">
        <f t="shared" si="1"/>
        <v>18</v>
      </c>
      <c r="C23" s="17" t="s">
        <v>51</v>
      </c>
      <c r="D23" s="17" t="s">
        <v>85</v>
      </c>
      <c r="E23" s="17" t="s">
        <v>245</v>
      </c>
      <c r="F23" s="41">
        <v>4</v>
      </c>
      <c r="G23" s="43"/>
      <c r="H23" s="43"/>
      <c r="I23" s="68">
        <f t="shared" si="0"/>
        <v>4</v>
      </c>
      <c r="J23" s="79">
        <v>90</v>
      </c>
      <c r="K23" s="69">
        <f t="shared" si="2"/>
        <v>360</v>
      </c>
    </row>
    <row r="24" spans="2:11" s="6" customFormat="1" ht="15.75" x14ac:dyDescent="0.25">
      <c r="B24" s="16">
        <f t="shared" si="1"/>
        <v>19</v>
      </c>
      <c r="C24" s="17" t="s">
        <v>52</v>
      </c>
      <c r="D24" s="17" t="s">
        <v>85</v>
      </c>
      <c r="E24" s="17" t="s">
        <v>245</v>
      </c>
      <c r="F24" s="41">
        <v>6</v>
      </c>
      <c r="G24" s="43"/>
      <c r="H24" s="43"/>
      <c r="I24" s="68">
        <f t="shared" si="0"/>
        <v>6</v>
      </c>
      <c r="J24" s="79">
        <v>90</v>
      </c>
      <c r="K24" s="69">
        <f t="shared" si="2"/>
        <v>540</v>
      </c>
    </row>
    <row r="25" spans="2:11" s="6" customFormat="1" ht="15.75" x14ac:dyDescent="0.25">
      <c r="B25" s="16">
        <f t="shared" si="1"/>
        <v>20</v>
      </c>
      <c r="C25" s="17" t="s">
        <v>100</v>
      </c>
      <c r="D25" s="17" t="s">
        <v>85</v>
      </c>
      <c r="E25" s="17" t="s">
        <v>245</v>
      </c>
      <c r="F25" s="41">
        <v>20</v>
      </c>
      <c r="G25" s="43"/>
      <c r="H25" s="43"/>
      <c r="I25" s="68">
        <f t="shared" si="0"/>
        <v>20</v>
      </c>
      <c r="J25" s="79">
        <v>100</v>
      </c>
      <c r="K25" s="69">
        <f t="shared" si="2"/>
        <v>2000</v>
      </c>
    </row>
    <row r="26" spans="2:11" s="6" customFormat="1" ht="15.75" x14ac:dyDescent="0.25">
      <c r="B26" s="16">
        <f t="shared" si="1"/>
        <v>21</v>
      </c>
      <c r="C26" s="17" t="s">
        <v>178</v>
      </c>
      <c r="D26" s="17" t="s">
        <v>85</v>
      </c>
      <c r="E26" s="17" t="s">
        <v>246</v>
      </c>
      <c r="F26" s="83">
        <v>1.5</v>
      </c>
      <c r="G26" s="43"/>
      <c r="H26" s="43"/>
      <c r="I26" s="68">
        <f t="shared" si="0"/>
        <v>1.5</v>
      </c>
      <c r="J26" s="79">
        <v>50</v>
      </c>
      <c r="K26" s="69">
        <f t="shared" si="2"/>
        <v>75</v>
      </c>
    </row>
    <row r="27" spans="2:11" s="6" customFormat="1" ht="15.75" x14ac:dyDescent="0.25">
      <c r="B27" s="16">
        <f t="shared" si="1"/>
        <v>22</v>
      </c>
      <c r="C27" s="17" t="s">
        <v>179</v>
      </c>
      <c r="D27" s="17" t="s">
        <v>85</v>
      </c>
      <c r="E27" s="17" t="s">
        <v>247</v>
      </c>
      <c r="F27" s="83">
        <v>0.5</v>
      </c>
      <c r="G27" s="43"/>
      <c r="H27" s="43"/>
      <c r="I27" s="68">
        <f t="shared" si="0"/>
        <v>0.5</v>
      </c>
      <c r="J27" s="79">
        <v>50</v>
      </c>
      <c r="K27" s="69">
        <f t="shared" si="2"/>
        <v>25</v>
      </c>
    </row>
    <row r="28" spans="2:11" s="6" customFormat="1" ht="15.75" x14ac:dyDescent="0.25">
      <c r="B28" s="16">
        <f t="shared" si="1"/>
        <v>23</v>
      </c>
      <c r="C28" s="17" t="s">
        <v>20</v>
      </c>
      <c r="D28" s="17" t="s">
        <v>85</v>
      </c>
      <c r="E28" s="17" t="s">
        <v>8</v>
      </c>
      <c r="F28" s="41">
        <v>0</v>
      </c>
      <c r="G28" s="43"/>
      <c r="H28" s="43"/>
      <c r="I28" s="68">
        <f t="shared" si="0"/>
        <v>0</v>
      </c>
      <c r="J28" s="79">
        <v>110</v>
      </c>
      <c r="K28" s="69">
        <f t="shared" si="2"/>
        <v>0</v>
      </c>
    </row>
    <row r="29" spans="2:11" s="6" customFormat="1" ht="15.75" x14ac:dyDescent="0.25">
      <c r="B29" s="16">
        <f t="shared" si="1"/>
        <v>24</v>
      </c>
      <c r="C29" s="17" t="s">
        <v>23</v>
      </c>
      <c r="D29" s="17" t="s">
        <v>85</v>
      </c>
      <c r="E29" s="17" t="s">
        <v>138</v>
      </c>
      <c r="F29" s="41">
        <v>3</v>
      </c>
      <c r="G29" s="43"/>
      <c r="H29" s="43"/>
      <c r="I29" s="68">
        <f t="shared" si="0"/>
        <v>3</v>
      </c>
      <c r="J29" s="79">
        <v>53.55</v>
      </c>
      <c r="K29" s="69">
        <f t="shared" si="2"/>
        <v>160.64999999999998</v>
      </c>
    </row>
    <row r="30" spans="2:11" s="6" customFormat="1" ht="15.75" x14ac:dyDescent="0.25">
      <c r="B30" s="16">
        <f t="shared" si="1"/>
        <v>25</v>
      </c>
      <c r="C30" s="17" t="s">
        <v>30</v>
      </c>
      <c r="D30" s="17" t="s">
        <v>85</v>
      </c>
      <c r="E30" s="17" t="s">
        <v>11</v>
      </c>
      <c r="F30" s="41">
        <v>12</v>
      </c>
      <c r="G30" s="43">
        <v>120</v>
      </c>
      <c r="H30" s="43"/>
      <c r="I30" s="68">
        <f t="shared" si="0"/>
        <v>132</v>
      </c>
      <c r="J30" s="79">
        <v>100</v>
      </c>
      <c r="K30" s="69">
        <f t="shared" si="2"/>
        <v>13200</v>
      </c>
    </row>
    <row r="31" spans="2:11" s="6" customFormat="1" ht="15.75" x14ac:dyDescent="0.25">
      <c r="B31" s="16">
        <f t="shared" si="1"/>
        <v>26</v>
      </c>
      <c r="C31" s="17" t="s">
        <v>40</v>
      </c>
      <c r="D31" s="17" t="s">
        <v>85</v>
      </c>
      <c r="E31" s="17" t="s">
        <v>8</v>
      </c>
      <c r="F31" s="41">
        <v>6</v>
      </c>
      <c r="G31" s="43">
        <v>18</v>
      </c>
      <c r="H31" s="43"/>
      <c r="I31" s="68">
        <f t="shared" si="0"/>
        <v>24</v>
      </c>
      <c r="J31" s="79">
        <v>30</v>
      </c>
      <c r="K31" s="69">
        <f t="shared" si="2"/>
        <v>720</v>
      </c>
    </row>
    <row r="32" spans="2:11" s="6" customFormat="1" ht="15.75" x14ac:dyDescent="0.25">
      <c r="B32" s="16">
        <f t="shared" si="1"/>
        <v>27</v>
      </c>
      <c r="C32" s="17" t="s">
        <v>89</v>
      </c>
      <c r="D32" s="17" t="s">
        <v>85</v>
      </c>
      <c r="E32" s="17" t="s">
        <v>8</v>
      </c>
      <c r="F32" s="41">
        <v>8</v>
      </c>
      <c r="G32" s="43">
        <v>10</v>
      </c>
      <c r="H32" s="43"/>
      <c r="I32" s="68">
        <f t="shared" si="0"/>
        <v>18</v>
      </c>
      <c r="J32" s="79">
        <v>90</v>
      </c>
      <c r="K32" s="69">
        <f t="shared" si="2"/>
        <v>1620</v>
      </c>
    </row>
    <row r="33" spans="2:12" s="6" customFormat="1" ht="15.75" x14ac:dyDescent="0.25">
      <c r="B33" s="16">
        <f t="shared" si="1"/>
        <v>28</v>
      </c>
      <c r="C33" s="17" t="s">
        <v>92</v>
      </c>
      <c r="D33" s="17" t="s">
        <v>85</v>
      </c>
      <c r="E33" s="17" t="s">
        <v>8</v>
      </c>
      <c r="F33" s="41">
        <v>6</v>
      </c>
      <c r="G33" s="43"/>
      <c r="H33" s="43"/>
      <c r="I33" s="68">
        <f t="shared" si="0"/>
        <v>6</v>
      </c>
      <c r="J33" s="79">
        <v>110</v>
      </c>
      <c r="K33" s="69">
        <f t="shared" si="2"/>
        <v>660</v>
      </c>
    </row>
    <row r="34" spans="2:12" s="6" customFormat="1" ht="15.75" x14ac:dyDescent="0.25">
      <c r="B34" s="16">
        <f t="shared" si="1"/>
        <v>29</v>
      </c>
      <c r="C34" s="17" t="s">
        <v>94</v>
      </c>
      <c r="D34" s="17" t="s">
        <v>85</v>
      </c>
      <c r="E34" s="17" t="s">
        <v>8</v>
      </c>
      <c r="F34" s="41">
        <v>2</v>
      </c>
      <c r="G34" s="43"/>
      <c r="H34" s="43"/>
      <c r="I34" s="68">
        <f t="shared" si="0"/>
        <v>2</v>
      </c>
      <c r="J34" s="79">
        <v>55</v>
      </c>
      <c r="K34" s="69">
        <f t="shared" si="2"/>
        <v>110</v>
      </c>
    </row>
    <row r="35" spans="2:12" s="6" customFormat="1" ht="15.75" x14ac:dyDescent="0.25">
      <c r="B35" s="16">
        <f t="shared" si="1"/>
        <v>30</v>
      </c>
      <c r="C35" s="17" t="s">
        <v>48</v>
      </c>
      <c r="D35" s="17" t="s">
        <v>85</v>
      </c>
      <c r="E35" s="17" t="s">
        <v>91</v>
      </c>
      <c r="F35" s="41">
        <v>5</v>
      </c>
      <c r="G35" s="43"/>
      <c r="H35" s="43"/>
      <c r="I35" s="68">
        <f t="shared" si="0"/>
        <v>5</v>
      </c>
      <c r="J35" s="79">
        <v>140</v>
      </c>
      <c r="K35" s="69">
        <f t="shared" si="2"/>
        <v>700</v>
      </c>
    </row>
    <row r="36" spans="2:12" s="6" customFormat="1" ht="15.75" x14ac:dyDescent="0.25">
      <c r="B36" s="16">
        <f t="shared" si="1"/>
        <v>31</v>
      </c>
      <c r="C36" s="17" t="s">
        <v>101</v>
      </c>
      <c r="D36" s="17" t="s">
        <v>85</v>
      </c>
      <c r="E36" s="17" t="s">
        <v>102</v>
      </c>
      <c r="F36" s="41">
        <v>200</v>
      </c>
      <c r="G36" s="43"/>
      <c r="H36" s="43"/>
      <c r="I36" s="68">
        <f t="shared" si="0"/>
        <v>200</v>
      </c>
      <c r="J36" s="79">
        <v>11</v>
      </c>
      <c r="K36" s="69">
        <f t="shared" si="2"/>
        <v>2200</v>
      </c>
    </row>
    <row r="37" spans="2:12" s="6" customFormat="1" ht="15.75" x14ac:dyDescent="0.25">
      <c r="B37" s="16">
        <f t="shared" si="1"/>
        <v>32</v>
      </c>
      <c r="C37" s="17" t="s">
        <v>101</v>
      </c>
      <c r="D37" s="17" t="s">
        <v>85</v>
      </c>
      <c r="E37" s="17" t="s">
        <v>103</v>
      </c>
      <c r="F37" s="41">
        <v>220</v>
      </c>
      <c r="G37" s="43"/>
      <c r="H37" s="43"/>
      <c r="I37" s="68">
        <f t="shared" si="0"/>
        <v>220</v>
      </c>
      <c r="J37" s="79">
        <v>17.5</v>
      </c>
      <c r="K37" s="69">
        <f t="shared" si="2"/>
        <v>3850</v>
      </c>
    </row>
    <row r="38" spans="2:12" s="6" customFormat="1" ht="15.75" x14ac:dyDescent="0.25">
      <c r="B38" s="16">
        <f t="shared" si="1"/>
        <v>33</v>
      </c>
      <c r="C38" s="17" t="s">
        <v>119</v>
      </c>
      <c r="D38" s="17" t="s">
        <v>85</v>
      </c>
      <c r="E38" s="17" t="s">
        <v>12</v>
      </c>
      <c r="F38" s="41">
        <v>30</v>
      </c>
      <c r="G38" s="43">
        <v>50</v>
      </c>
      <c r="H38" s="43"/>
      <c r="I38" s="68">
        <f t="shared" si="0"/>
        <v>80</v>
      </c>
      <c r="J38" s="79">
        <v>57.5</v>
      </c>
      <c r="K38" s="69">
        <f t="shared" si="2"/>
        <v>4600</v>
      </c>
    </row>
    <row r="39" spans="2:12" s="6" customFormat="1" ht="15.75" x14ac:dyDescent="0.25">
      <c r="B39" s="16">
        <f t="shared" si="1"/>
        <v>34</v>
      </c>
      <c r="C39" s="17" t="s">
        <v>82</v>
      </c>
      <c r="D39" s="17" t="s">
        <v>85</v>
      </c>
      <c r="E39" s="17" t="s">
        <v>81</v>
      </c>
      <c r="F39" s="41">
        <v>2</v>
      </c>
      <c r="G39" s="43">
        <v>5</v>
      </c>
      <c r="H39" s="43"/>
      <c r="I39" s="68">
        <f t="shared" si="0"/>
        <v>7</v>
      </c>
      <c r="J39" s="80">
        <v>190</v>
      </c>
      <c r="K39" s="69">
        <f t="shared" si="2"/>
        <v>1330</v>
      </c>
    </row>
    <row r="40" spans="2:12" s="6" customFormat="1" ht="15.75" x14ac:dyDescent="0.25">
      <c r="B40" s="16">
        <f t="shared" si="1"/>
        <v>35</v>
      </c>
      <c r="C40" s="17" t="s">
        <v>55</v>
      </c>
      <c r="D40" s="17" t="s">
        <v>85</v>
      </c>
      <c r="E40" s="17" t="s">
        <v>12</v>
      </c>
      <c r="F40" s="41">
        <v>7</v>
      </c>
      <c r="G40" s="43"/>
      <c r="H40" s="43"/>
      <c r="I40" s="68">
        <f t="shared" si="0"/>
        <v>7</v>
      </c>
      <c r="J40" s="80">
        <v>65</v>
      </c>
      <c r="K40" s="69">
        <f t="shared" si="2"/>
        <v>455</v>
      </c>
    </row>
    <row r="41" spans="2:12" s="6" customFormat="1" ht="15.75" x14ac:dyDescent="0.25">
      <c r="B41" s="16">
        <f t="shared" si="1"/>
        <v>36</v>
      </c>
      <c r="C41" s="17" t="s">
        <v>34</v>
      </c>
      <c r="D41" s="17" t="s">
        <v>85</v>
      </c>
      <c r="E41" s="17" t="s">
        <v>120</v>
      </c>
      <c r="F41" s="83">
        <v>1.5</v>
      </c>
      <c r="G41" s="43"/>
      <c r="H41" s="43"/>
      <c r="I41" s="68">
        <f t="shared" si="0"/>
        <v>1.5</v>
      </c>
      <c r="J41" s="80">
        <v>237</v>
      </c>
      <c r="K41" s="69">
        <f t="shared" si="2"/>
        <v>355.5</v>
      </c>
    </row>
    <row r="42" spans="2:12" s="6" customFormat="1" ht="15.75" x14ac:dyDescent="0.25">
      <c r="B42" s="16">
        <f t="shared" si="1"/>
        <v>37</v>
      </c>
      <c r="C42" s="17" t="s">
        <v>45</v>
      </c>
      <c r="D42" s="17" t="s">
        <v>85</v>
      </c>
      <c r="E42" s="17" t="s">
        <v>35</v>
      </c>
      <c r="F42" s="41">
        <v>1</v>
      </c>
      <c r="G42" s="43"/>
      <c r="H42" s="43"/>
      <c r="I42" s="68">
        <f t="shared" si="0"/>
        <v>1</v>
      </c>
      <c r="J42" s="79">
        <v>70</v>
      </c>
      <c r="K42" s="69">
        <f t="shared" si="2"/>
        <v>70</v>
      </c>
      <c r="L42" s="6">
        <v>325</v>
      </c>
    </row>
    <row r="43" spans="2:12" s="6" customFormat="1" ht="15.75" x14ac:dyDescent="0.25">
      <c r="B43" s="16">
        <f t="shared" si="1"/>
        <v>38</v>
      </c>
      <c r="C43" s="17" t="s">
        <v>22</v>
      </c>
      <c r="D43" s="17" t="s">
        <v>85</v>
      </c>
      <c r="E43" s="17" t="s">
        <v>11</v>
      </c>
      <c r="F43" s="41">
        <v>6</v>
      </c>
      <c r="G43" s="43">
        <v>30</v>
      </c>
      <c r="H43" s="43"/>
      <c r="I43" s="68">
        <f t="shared" si="0"/>
        <v>36</v>
      </c>
      <c r="J43" s="79">
        <v>99</v>
      </c>
      <c r="K43" s="69">
        <f t="shared" si="2"/>
        <v>3564</v>
      </c>
    </row>
    <row r="44" spans="2:12" s="6" customFormat="1" ht="15.75" x14ac:dyDescent="0.25">
      <c r="B44" s="16">
        <f t="shared" si="1"/>
        <v>39</v>
      </c>
      <c r="C44" s="18" t="s">
        <v>31</v>
      </c>
      <c r="D44" s="17" t="s">
        <v>85</v>
      </c>
      <c r="E44" s="17" t="s">
        <v>131</v>
      </c>
      <c r="F44" s="41">
        <v>10</v>
      </c>
      <c r="G44" s="43"/>
      <c r="H44" s="43"/>
      <c r="I44" s="68">
        <f t="shared" si="0"/>
        <v>10</v>
      </c>
      <c r="J44" s="79">
        <v>359</v>
      </c>
      <c r="K44" s="69">
        <f t="shared" si="2"/>
        <v>3590</v>
      </c>
    </row>
    <row r="45" spans="2:12" s="6" customFormat="1" ht="15.75" x14ac:dyDescent="0.25">
      <c r="B45" s="16">
        <f t="shared" si="1"/>
        <v>40</v>
      </c>
      <c r="C45" s="17" t="s">
        <v>18</v>
      </c>
      <c r="D45" s="17" t="s">
        <v>85</v>
      </c>
      <c r="E45" s="17" t="s">
        <v>5</v>
      </c>
      <c r="F45" s="41">
        <v>2</v>
      </c>
      <c r="G45" s="43"/>
      <c r="H45" s="43"/>
      <c r="I45" s="68">
        <f t="shared" si="0"/>
        <v>2</v>
      </c>
      <c r="J45" s="79">
        <v>124</v>
      </c>
      <c r="K45" s="69">
        <f t="shared" si="2"/>
        <v>248</v>
      </c>
    </row>
    <row r="46" spans="2:12" s="6" customFormat="1" ht="15.75" x14ac:dyDescent="0.25">
      <c r="B46" s="16">
        <f t="shared" si="1"/>
        <v>41</v>
      </c>
      <c r="C46" s="17" t="s">
        <v>19</v>
      </c>
      <c r="D46" s="17" t="s">
        <v>85</v>
      </c>
      <c r="E46" s="17" t="s">
        <v>5</v>
      </c>
      <c r="F46" s="41">
        <v>2</v>
      </c>
      <c r="G46" s="43"/>
      <c r="H46" s="43"/>
      <c r="I46" s="68">
        <f t="shared" si="0"/>
        <v>2</v>
      </c>
      <c r="J46" s="79">
        <v>170</v>
      </c>
      <c r="K46" s="69">
        <f t="shared" si="2"/>
        <v>340</v>
      </c>
    </row>
    <row r="47" spans="2:12" s="6" customFormat="1" ht="15.75" x14ac:dyDescent="0.25">
      <c r="B47" s="16">
        <f t="shared" si="1"/>
        <v>42</v>
      </c>
      <c r="C47" s="17" t="s">
        <v>26</v>
      </c>
      <c r="D47" s="17" t="s">
        <v>85</v>
      </c>
      <c r="E47" s="17" t="s">
        <v>5</v>
      </c>
      <c r="F47" s="41">
        <v>1</v>
      </c>
      <c r="G47" s="43"/>
      <c r="H47" s="43"/>
      <c r="I47" s="68">
        <f t="shared" si="0"/>
        <v>1</v>
      </c>
      <c r="J47" s="79">
        <v>210</v>
      </c>
      <c r="K47" s="69">
        <f t="shared" si="2"/>
        <v>210</v>
      </c>
    </row>
    <row r="48" spans="2:12" s="6" customFormat="1" ht="15.75" x14ac:dyDescent="0.25">
      <c r="B48" s="16">
        <f t="shared" si="1"/>
        <v>43</v>
      </c>
      <c r="C48" s="17" t="s">
        <v>27</v>
      </c>
      <c r="D48" s="17" t="s">
        <v>85</v>
      </c>
      <c r="E48" s="17" t="s">
        <v>271</v>
      </c>
      <c r="F48" s="41">
        <v>4</v>
      </c>
      <c r="G48" s="43">
        <v>3</v>
      </c>
      <c r="H48" s="43"/>
      <c r="I48" s="68">
        <f t="shared" si="0"/>
        <v>7</v>
      </c>
      <c r="J48" s="79">
        <v>192</v>
      </c>
      <c r="K48" s="69">
        <f t="shared" si="2"/>
        <v>1344</v>
      </c>
    </row>
    <row r="49" spans="2:12" s="6" customFormat="1" ht="15.75" x14ac:dyDescent="0.25">
      <c r="B49" s="16">
        <f t="shared" si="1"/>
        <v>44</v>
      </c>
      <c r="C49" s="17" t="s">
        <v>177</v>
      </c>
      <c r="D49" s="17" t="s">
        <v>85</v>
      </c>
      <c r="E49" s="19" t="s">
        <v>137</v>
      </c>
      <c r="F49" s="83">
        <v>0.5</v>
      </c>
      <c r="G49" s="43"/>
      <c r="H49" s="43"/>
      <c r="I49" s="68">
        <f t="shared" si="0"/>
        <v>0.5</v>
      </c>
      <c r="J49" s="79">
        <v>570</v>
      </c>
      <c r="K49" s="69">
        <f t="shared" si="2"/>
        <v>285</v>
      </c>
    </row>
    <row r="50" spans="2:12" s="6" customFormat="1" ht="15.75" x14ac:dyDescent="0.25">
      <c r="B50" s="16">
        <f t="shared" si="1"/>
        <v>45</v>
      </c>
      <c r="C50" s="17" t="s">
        <v>41</v>
      </c>
      <c r="D50" s="17" t="s">
        <v>85</v>
      </c>
      <c r="E50" s="17" t="s">
        <v>5</v>
      </c>
      <c r="F50" s="41">
        <v>4</v>
      </c>
      <c r="G50" s="43"/>
      <c r="H50" s="43"/>
      <c r="I50" s="68">
        <f t="shared" si="0"/>
        <v>4</v>
      </c>
      <c r="J50" s="79">
        <v>189.74</v>
      </c>
      <c r="K50" s="69">
        <f t="shared" si="2"/>
        <v>758.96</v>
      </c>
    </row>
    <row r="51" spans="2:12" s="6" customFormat="1" ht="15.75" x14ac:dyDescent="0.25">
      <c r="B51" s="16">
        <f t="shared" si="1"/>
        <v>46</v>
      </c>
      <c r="C51" s="17" t="s">
        <v>197</v>
      </c>
      <c r="D51" s="17" t="s">
        <v>85</v>
      </c>
      <c r="E51" s="17" t="s">
        <v>5</v>
      </c>
      <c r="F51" s="41">
        <v>2</v>
      </c>
      <c r="G51" s="43"/>
      <c r="H51" s="43"/>
      <c r="I51" s="68">
        <f t="shared" si="0"/>
        <v>2</v>
      </c>
      <c r="J51" s="79">
        <v>229</v>
      </c>
      <c r="K51" s="69">
        <f t="shared" si="2"/>
        <v>458</v>
      </c>
    </row>
    <row r="52" spans="2:12" s="6" customFormat="1" ht="15.75" x14ac:dyDescent="0.25">
      <c r="B52" s="16">
        <f t="shared" si="1"/>
        <v>47</v>
      </c>
      <c r="C52" s="17" t="s">
        <v>267</v>
      </c>
      <c r="D52" s="17" t="s">
        <v>85</v>
      </c>
      <c r="E52" s="17" t="s">
        <v>268</v>
      </c>
      <c r="F52" s="41">
        <v>2</v>
      </c>
      <c r="G52" s="43">
        <v>5</v>
      </c>
      <c r="H52" s="43"/>
      <c r="I52" s="68">
        <f t="shared" si="0"/>
        <v>7</v>
      </c>
      <c r="J52" s="79">
        <v>252</v>
      </c>
      <c r="K52" s="69">
        <f t="shared" si="2"/>
        <v>1764</v>
      </c>
    </row>
    <row r="53" spans="2:12" s="6" customFormat="1" ht="15.75" x14ac:dyDescent="0.25">
      <c r="B53" s="16">
        <f t="shared" si="1"/>
        <v>48</v>
      </c>
      <c r="C53" s="17" t="s">
        <v>84</v>
      </c>
      <c r="D53" s="17" t="s">
        <v>85</v>
      </c>
      <c r="E53" s="17" t="s">
        <v>5</v>
      </c>
      <c r="F53" s="83">
        <v>3.5</v>
      </c>
      <c r="G53" s="43"/>
      <c r="H53" s="43"/>
      <c r="I53" s="68">
        <f t="shared" si="0"/>
        <v>3.5</v>
      </c>
      <c r="J53" s="79">
        <v>380</v>
      </c>
      <c r="K53" s="69">
        <f t="shared" si="2"/>
        <v>1330</v>
      </c>
    </row>
    <row r="54" spans="2:12" s="6" customFormat="1" ht="15.75" x14ac:dyDescent="0.25">
      <c r="B54" s="16">
        <f t="shared" si="1"/>
        <v>49</v>
      </c>
      <c r="C54" s="17" t="s">
        <v>15</v>
      </c>
      <c r="D54" s="17" t="s">
        <v>85</v>
      </c>
      <c r="E54" s="17" t="s">
        <v>176</v>
      </c>
      <c r="F54" s="41">
        <v>2</v>
      </c>
      <c r="G54" s="43">
        <v>12</v>
      </c>
      <c r="H54" s="43"/>
      <c r="I54" s="68">
        <f t="shared" si="0"/>
        <v>14</v>
      </c>
      <c r="J54" s="79">
        <v>2350</v>
      </c>
      <c r="K54" s="69">
        <f t="shared" si="2"/>
        <v>32900</v>
      </c>
    </row>
    <row r="55" spans="2:12" s="6" customFormat="1" ht="15.75" x14ac:dyDescent="0.25">
      <c r="B55" s="16">
        <f t="shared" si="1"/>
        <v>50</v>
      </c>
      <c r="C55" s="17" t="s">
        <v>24</v>
      </c>
      <c r="D55" s="17" t="s">
        <v>85</v>
      </c>
      <c r="E55" s="17" t="s">
        <v>12</v>
      </c>
      <c r="F55" s="41">
        <v>16</v>
      </c>
      <c r="G55" s="43"/>
      <c r="H55" s="43"/>
      <c r="I55" s="68">
        <f t="shared" si="0"/>
        <v>16</v>
      </c>
      <c r="J55" s="79">
        <v>480</v>
      </c>
      <c r="K55" s="69">
        <f t="shared" si="2"/>
        <v>7680</v>
      </c>
    </row>
    <row r="56" spans="2:12" s="6" customFormat="1" ht="15.75" x14ac:dyDescent="0.25">
      <c r="B56" s="16">
        <f t="shared" si="1"/>
        <v>51</v>
      </c>
      <c r="C56" s="17" t="s">
        <v>28</v>
      </c>
      <c r="D56" s="17" t="s">
        <v>85</v>
      </c>
      <c r="E56" s="17" t="s">
        <v>160</v>
      </c>
      <c r="F56" s="41">
        <v>6</v>
      </c>
      <c r="G56" s="43"/>
      <c r="H56" s="43"/>
      <c r="I56" s="68">
        <f t="shared" si="0"/>
        <v>6</v>
      </c>
      <c r="J56" s="79">
        <v>180</v>
      </c>
      <c r="K56" s="69">
        <f t="shared" si="2"/>
        <v>1080</v>
      </c>
    </row>
    <row r="57" spans="2:12" s="6" customFormat="1" ht="15.75" x14ac:dyDescent="0.25">
      <c r="B57" s="16">
        <f t="shared" si="1"/>
        <v>52</v>
      </c>
      <c r="C57" s="17" t="s">
        <v>9</v>
      </c>
      <c r="D57" s="17" t="s">
        <v>85</v>
      </c>
      <c r="E57" s="17" t="s">
        <v>140</v>
      </c>
      <c r="F57" s="41">
        <v>0</v>
      </c>
      <c r="G57" s="43"/>
      <c r="H57" s="43"/>
      <c r="I57" s="68">
        <f t="shared" si="0"/>
        <v>0</v>
      </c>
      <c r="J57" s="79">
        <v>80</v>
      </c>
      <c r="K57" s="69">
        <f t="shared" si="2"/>
        <v>0</v>
      </c>
    </row>
    <row r="58" spans="2:12" s="6" customFormat="1" ht="15.75" x14ac:dyDescent="0.25">
      <c r="B58" s="16">
        <f t="shared" si="1"/>
        <v>53</v>
      </c>
      <c r="C58" s="17" t="s">
        <v>14</v>
      </c>
      <c r="D58" s="17" t="s">
        <v>85</v>
      </c>
      <c r="E58" s="17" t="s">
        <v>159</v>
      </c>
      <c r="F58" s="41">
        <v>8</v>
      </c>
      <c r="G58" s="43"/>
      <c r="H58" s="43"/>
      <c r="I58" s="68">
        <f t="shared" si="0"/>
        <v>8</v>
      </c>
      <c r="J58" s="79">
        <v>205</v>
      </c>
      <c r="K58" s="69">
        <f t="shared" si="2"/>
        <v>1640</v>
      </c>
    </row>
    <row r="59" spans="2:12" s="6" customFormat="1" ht="15.75" x14ac:dyDescent="0.25">
      <c r="B59" s="16">
        <f t="shared" si="1"/>
        <v>54</v>
      </c>
      <c r="C59" s="17" t="s">
        <v>17</v>
      </c>
      <c r="D59" s="17" t="s">
        <v>85</v>
      </c>
      <c r="E59" s="17" t="s">
        <v>172</v>
      </c>
      <c r="F59" s="41">
        <v>4</v>
      </c>
      <c r="G59" s="43"/>
      <c r="H59" s="43"/>
      <c r="I59" s="68">
        <f t="shared" si="0"/>
        <v>4</v>
      </c>
      <c r="J59" s="79">
        <v>484</v>
      </c>
      <c r="K59" s="69">
        <f t="shared" si="2"/>
        <v>1936</v>
      </c>
    </row>
    <row r="60" spans="2:12" s="6" customFormat="1" ht="15.75" x14ac:dyDescent="0.25">
      <c r="B60" s="16">
        <f t="shared" si="1"/>
        <v>55</v>
      </c>
      <c r="C60" s="17" t="s">
        <v>32</v>
      </c>
      <c r="D60" s="17" t="s">
        <v>85</v>
      </c>
      <c r="E60" s="17" t="s">
        <v>8</v>
      </c>
      <c r="F60" s="41">
        <v>2</v>
      </c>
      <c r="G60" s="43"/>
      <c r="H60" s="43"/>
      <c r="I60" s="68">
        <f t="shared" si="0"/>
        <v>2</v>
      </c>
      <c r="J60" s="79">
        <v>1537.61</v>
      </c>
      <c r="K60" s="69">
        <f t="shared" si="2"/>
        <v>3075.22</v>
      </c>
    </row>
    <row r="61" spans="2:12" s="6" customFormat="1" ht="15.75" x14ac:dyDescent="0.25">
      <c r="B61" s="16">
        <f t="shared" si="1"/>
        <v>56</v>
      </c>
      <c r="C61" s="17" t="s">
        <v>43</v>
      </c>
      <c r="D61" s="17" t="s">
        <v>85</v>
      </c>
      <c r="E61" s="17" t="s">
        <v>8</v>
      </c>
      <c r="F61" s="41">
        <v>0</v>
      </c>
      <c r="G61" s="43"/>
      <c r="H61" s="43"/>
      <c r="I61" s="68">
        <f t="shared" si="0"/>
        <v>0</v>
      </c>
      <c r="J61" s="79">
        <v>50</v>
      </c>
      <c r="K61" s="69">
        <f t="shared" si="2"/>
        <v>0</v>
      </c>
    </row>
    <row r="62" spans="2:12" s="7" customFormat="1" ht="15.75" x14ac:dyDescent="0.25">
      <c r="B62" s="16">
        <f t="shared" si="1"/>
        <v>57</v>
      </c>
      <c r="C62" s="17" t="s">
        <v>49</v>
      </c>
      <c r="D62" s="17" t="s">
        <v>85</v>
      </c>
      <c r="E62" s="17" t="s">
        <v>8</v>
      </c>
      <c r="F62" s="41">
        <v>12</v>
      </c>
      <c r="G62" s="43"/>
      <c r="H62" s="43"/>
      <c r="I62" s="68">
        <f t="shared" si="0"/>
        <v>12</v>
      </c>
      <c r="J62" s="79">
        <v>836</v>
      </c>
      <c r="K62" s="69">
        <f t="shared" si="2"/>
        <v>10032</v>
      </c>
      <c r="L62" s="7" t="s">
        <v>196</v>
      </c>
    </row>
    <row r="63" spans="2:12" s="6" customFormat="1" ht="15.75" x14ac:dyDescent="0.25">
      <c r="B63" s="16">
        <f t="shared" si="1"/>
        <v>58</v>
      </c>
      <c r="C63" s="17" t="s">
        <v>83</v>
      </c>
      <c r="D63" s="17" t="s">
        <v>85</v>
      </c>
      <c r="E63" s="17" t="s">
        <v>8</v>
      </c>
      <c r="F63" s="41">
        <v>3</v>
      </c>
      <c r="G63" s="43"/>
      <c r="H63" s="43"/>
      <c r="I63" s="68">
        <f t="shared" si="0"/>
        <v>3</v>
      </c>
      <c r="J63" s="79">
        <v>16.239999999999998</v>
      </c>
      <c r="K63" s="69">
        <f t="shared" si="2"/>
        <v>48.72</v>
      </c>
    </row>
    <row r="64" spans="2:12" s="6" customFormat="1" ht="15.75" x14ac:dyDescent="0.25">
      <c r="B64" s="16">
        <f t="shared" si="1"/>
        <v>59</v>
      </c>
      <c r="C64" s="89" t="s">
        <v>294</v>
      </c>
      <c r="D64" s="17" t="s">
        <v>85</v>
      </c>
      <c r="E64" s="17" t="s">
        <v>8</v>
      </c>
      <c r="F64" s="41">
        <v>40</v>
      </c>
      <c r="G64" s="43">
        <v>48</v>
      </c>
      <c r="H64" s="43"/>
      <c r="I64" s="68">
        <f t="shared" si="0"/>
        <v>88</v>
      </c>
      <c r="J64" s="79">
        <v>84</v>
      </c>
      <c r="K64" s="69">
        <f t="shared" si="2"/>
        <v>7392</v>
      </c>
    </row>
    <row r="65" spans="2:11" s="6" customFormat="1" ht="15.75" x14ac:dyDescent="0.25">
      <c r="B65" s="16">
        <f t="shared" si="1"/>
        <v>60</v>
      </c>
      <c r="C65" s="17" t="s">
        <v>110</v>
      </c>
      <c r="D65" s="17" t="s">
        <v>85</v>
      </c>
      <c r="E65" s="17" t="s">
        <v>8</v>
      </c>
      <c r="F65" s="41">
        <v>4</v>
      </c>
      <c r="G65" s="43">
        <v>12</v>
      </c>
      <c r="H65" s="43"/>
      <c r="I65" s="68">
        <f t="shared" si="0"/>
        <v>16</v>
      </c>
      <c r="J65" s="79">
        <v>66.38</v>
      </c>
      <c r="K65" s="69">
        <f t="shared" si="2"/>
        <v>1062.08</v>
      </c>
    </row>
    <row r="66" spans="2:11" s="6" customFormat="1" ht="15.75" x14ac:dyDescent="0.25">
      <c r="B66" s="16">
        <f t="shared" si="1"/>
        <v>61</v>
      </c>
      <c r="C66" s="17" t="s">
        <v>13</v>
      </c>
      <c r="D66" s="17" t="s">
        <v>85</v>
      </c>
      <c r="E66" s="17" t="s">
        <v>12</v>
      </c>
      <c r="F66" s="41">
        <v>0</v>
      </c>
      <c r="G66" s="43"/>
      <c r="H66" s="43"/>
      <c r="I66" s="68">
        <f t="shared" si="0"/>
        <v>0</v>
      </c>
      <c r="J66" s="79">
        <v>380</v>
      </c>
      <c r="K66" s="69">
        <f t="shared" si="2"/>
        <v>0</v>
      </c>
    </row>
    <row r="67" spans="2:11" s="6" customFormat="1" ht="15.75" x14ac:dyDescent="0.25">
      <c r="B67" s="16">
        <f t="shared" si="1"/>
        <v>62</v>
      </c>
      <c r="C67" s="17" t="s">
        <v>33</v>
      </c>
      <c r="D67" s="17" t="s">
        <v>85</v>
      </c>
      <c r="E67" s="17" t="s">
        <v>12</v>
      </c>
      <c r="F67" s="41">
        <v>0</v>
      </c>
      <c r="G67" s="43"/>
      <c r="H67" s="43"/>
      <c r="I67" s="68">
        <f t="shared" si="0"/>
        <v>0</v>
      </c>
      <c r="J67" s="79">
        <v>900</v>
      </c>
      <c r="K67" s="69">
        <f t="shared" si="2"/>
        <v>0</v>
      </c>
    </row>
    <row r="68" spans="2:11" s="6" customFormat="1" ht="15.75" x14ac:dyDescent="0.25">
      <c r="B68" s="16">
        <f t="shared" si="1"/>
        <v>63</v>
      </c>
      <c r="C68" s="17" t="s">
        <v>223</v>
      </c>
      <c r="D68" s="17" t="s">
        <v>85</v>
      </c>
      <c r="E68" s="17" t="s">
        <v>12</v>
      </c>
      <c r="F68" s="41">
        <v>18</v>
      </c>
      <c r="G68" s="43"/>
      <c r="H68" s="43"/>
      <c r="I68" s="68">
        <f t="shared" si="0"/>
        <v>18</v>
      </c>
      <c r="J68" s="79">
        <v>385</v>
      </c>
      <c r="K68" s="69">
        <f t="shared" si="2"/>
        <v>6930</v>
      </c>
    </row>
    <row r="69" spans="2:11" s="6" customFormat="1" ht="15.75" x14ac:dyDescent="0.25">
      <c r="B69" s="16">
        <f t="shared" si="1"/>
        <v>64</v>
      </c>
      <c r="C69" s="17" t="s">
        <v>21</v>
      </c>
      <c r="D69" s="17" t="s">
        <v>85</v>
      </c>
      <c r="E69" s="17" t="s">
        <v>12</v>
      </c>
      <c r="F69" s="41">
        <v>8</v>
      </c>
      <c r="G69" s="43"/>
      <c r="H69" s="43"/>
      <c r="I69" s="68">
        <f t="shared" si="0"/>
        <v>8</v>
      </c>
      <c r="J69" s="79">
        <v>243</v>
      </c>
      <c r="K69" s="69">
        <f t="shared" si="2"/>
        <v>1944</v>
      </c>
    </row>
    <row r="70" spans="2:11" s="6" customFormat="1" ht="15.75" x14ac:dyDescent="0.25">
      <c r="B70" s="16">
        <f t="shared" si="1"/>
        <v>65</v>
      </c>
      <c r="C70" s="17" t="s">
        <v>150</v>
      </c>
      <c r="D70" s="17" t="s">
        <v>85</v>
      </c>
      <c r="E70" s="17" t="s">
        <v>12</v>
      </c>
      <c r="F70" s="41">
        <v>0</v>
      </c>
      <c r="G70" s="43"/>
      <c r="H70" s="43"/>
      <c r="I70" s="68">
        <f t="shared" si="0"/>
        <v>0</v>
      </c>
      <c r="J70" s="79">
        <v>270</v>
      </c>
      <c r="K70" s="69">
        <f t="shared" si="2"/>
        <v>0</v>
      </c>
    </row>
    <row r="71" spans="2:11" s="6" customFormat="1" ht="15.75" x14ac:dyDescent="0.25">
      <c r="B71" s="16">
        <f t="shared" si="1"/>
        <v>66</v>
      </c>
      <c r="C71" s="17" t="s">
        <v>54</v>
      </c>
      <c r="D71" s="17" t="s">
        <v>85</v>
      </c>
      <c r="E71" s="17" t="s">
        <v>12</v>
      </c>
      <c r="F71" s="41">
        <v>7</v>
      </c>
      <c r="G71" s="43">
        <v>5</v>
      </c>
      <c r="H71" s="43"/>
      <c r="I71" s="68">
        <f t="shared" ref="I71:I134" si="3">F71+G71-H71</f>
        <v>12</v>
      </c>
      <c r="J71" s="79">
        <v>175</v>
      </c>
      <c r="K71" s="69">
        <f t="shared" ref="K71:K134" si="4">I71*J71</f>
        <v>2100</v>
      </c>
    </row>
    <row r="72" spans="2:11" s="6" customFormat="1" ht="15.75" x14ac:dyDescent="0.25">
      <c r="B72" s="16">
        <f t="shared" si="1"/>
        <v>67</v>
      </c>
      <c r="C72" s="17" t="s">
        <v>44</v>
      </c>
      <c r="D72" s="17" t="s">
        <v>85</v>
      </c>
      <c r="E72" s="17" t="s">
        <v>90</v>
      </c>
      <c r="F72" s="41">
        <v>0</v>
      </c>
      <c r="G72" s="43"/>
      <c r="H72" s="43"/>
      <c r="I72" s="68">
        <f t="shared" si="3"/>
        <v>0</v>
      </c>
      <c r="J72" s="79">
        <v>200</v>
      </c>
      <c r="K72" s="69">
        <f t="shared" si="4"/>
        <v>0</v>
      </c>
    </row>
    <row r="73" spans="2:11" s="6" customFormat="1" ht="15.75" x14ac:dyDescent="0.25">
      <c r="B73" s="16">
        <f t="shared" ref="B73:B136" si="5">B72+1</f>
        <v>68</v>
      </c>
      <c r="C73" s="17" t="s">
        <v>10</v>
      </c>
      <c r="D73" s="17" t="s">
        <v>85</v>
      </c>
      <c r="E73" s="17" t="s">
        <v>11</v>
      </c>
      <c r="F73" s="41">
        <v>0</v>
      </c>
      <c r="G73" s="43"/>
      <c r="H73" s="43"/>
      <c r="I73" s="68">
        <f t="shared" si="3"/>
        <v>0</v>
      </c>
      <c r="J73" s="79">
        <v>135</v>
      </c>
      <c r="K73" s="69">
        <f t="shared" si="4"/>
        <v>0</v>
      </c>
    </row>
    <row r="74" spans="2:11" s="6" customFormat="1" ht="15.75" x14ac:dyDescent="0.25">
      <c r="B74" s="16">
        <f t="shared" si="5"/>
        <v>69</v>
      </c>
      <c r="C74" s="17" t="s">
        <v>169</v>
      </c>
      <c r="D74" s="17" t="s">
        <v>85</v>
      </c>
      <c r="E74" s="17" t="s">
        <v>170</v>
      </c>
      <c r="F74" s="41">
        <v>1</v>
      </c>
      <c r="G74" s="43">
        <v>4</v>
      </c>
      <c r="H74" s="43"/>
      <c r="I74" s="68">
        <f t="shared" si="3"/>
        <v>5</v>
      </c>
      <c r="J74" s="79">
        <v>950</v>
      </c>
      <c r="K74" s="69">
        <f t="shared" si="4"/>
        <v>4750</v>
      </c>
    </row>
    <row r="75" spans="2:11" s="6" customFormat="1" ht="15.75" x14ac:dyDescent="0.25">
      <c r="B75" s="16">
        <f t="shared" si="5"/>
        <v>70</v>
      </c>
      <c r="C75" s="17" t="s">
        <v>38</v>
      </c>
      <c r="D75" s="17" t="s">
        <v>85</v>
      </c>
      <c r="E75" s="17" t="s">
        <v>11</v>
      </c>
      <c r="F75" s="41">
        <v>0</v>
      </c>
      <c r="G75" s="43"/>
      <c r="H75" s="43"/>
      <c r="I75" s="68">
        <f t="shared" si="3"/>
        <v>0</v>
      </c>
      <c r="J75" s="79">
        <v>125</v>
      </c>
      <c r="K75" s="69">
        <f t="shared" si="4"/>
        <v>0</v>
      </c>
    </row>
    <row r="76" spans="2:11" s="6" customFormat="1" ht="15.75" x14ac:dyDescent="0.25">
      <c r="B76" s="16">
        <f t="shared" si="5"/>
        <v>71</v>
      </c>
      <c r="C76" s="17" t="s">
        <v>39</v>
      </c>
      <c r="D76" s="17" t="s">
        <v>85</v>
      </c>
      <c r="E76" s="17" t="s">
        <v>11</v>
      </c>
      <c r="F76" s="41">
        <v>3</v>
      </c>
      <c r="G76" s="43">
        <v>10</v>
      </c>
      <c r="H76" s="43"/>
      <c r="I76" s="68">
        <f t="shared" si="3"/>
        <v>13</v>
      </c>
      <c r="J76" s="79">
        <v>158</v>
      </c>
      <c r="K76" s="69">
        <f t="shared" si="4"/>
        <v>2054</v>
      </c>
    </row>
    <row r="77" spans="2:11" s="6" customFormat="1" ht="15.75" x14ac:dyDescent="0.25">
      <c r="B77" s="16">
        <f t="shared" si="5"/>
        <v>72</v>
      </c>
      <c r="C77" s="17" t="s">
        <v>88</v>
      </c>
      <c r="D77" s="17" t="s">
        <v>85</v>
      </c>
      <c r="E77" s="17" t="s">
        <v>11</v>
      </c>
      <c r="F77" s="41">
        <v>0</v>
      </c>
      <c r="G77" s="43"/>
      <c r="H77" s="43"/>
      <c r="I77" s="68">
        <f t="shared" si="3"/>
        <v>0</v>
      </c>
      <c r="J77" s="79">
        <v>79</v>
      </c>
      <c r="K77" s="69">
        <f t="shared" si="4"/>
        <v>0</v>
      </c>
    </row>
    <row r="78" spans="2:11" s="6" customFormat="1" ht="15.75" x14ac:dyDescent="0.25">
      <c r="B78" s="16">
        <f t="shared" si="5"/>
        <v>73</v>
      </c>
      <c r="C78" s="17" t="s">
        <v>273</v>
      </c>
      <c r="D78" s="17" t="s">
        <v>85</v>
      </c>
      <c r="E78" s="17" t="s">
        <v>272</v>
      </c>
      <c r="F78" s="41">
        <v>0</v>
      </c>
      <c r="G78" s="43">
        <v>1</v>
      </c>
      <c r="H78" s="43"/>
      <c r="I78" s="68">
        <f t="shared" si="3"/>
        <v>1</v>
      </c>
      <c r="J78" s="79">
        <v>132</v>
      </c>
      <c r="K78" s="69">
        <f t="shared" si="4"/>
        <v>132</v>
      </c>
    </row>
    <row r="79" spans="2:11" s="6" customFormat="1" ht="15.75" x14ac:dyDescent="0.25">
      <c r="B79" s="16">
        <f t="shared" si="5"/>
        <v>74</v>
      </c>
      <c r="C79" s="17" t="s">
        <v>248</v>
      </c>
      <c r="D79" s="17" t="s">
        <v>85</v>
      </c>
      <c r="E79" s="17" t="s">
        <v>25</v>
      </c>
      <c r="F79" s="41">
        <v>4</v>
      </c>
      <c r="G79" s="43"/>
      <c r="H79" s="43"/>
      <c r="I79" s="68">
        <f t="shared" si="3"/>
        <v>4</v>
      </c>
      <c r="J79" s="79">
        <v>850</v>
      </c>
      <c r="K79" s="69">
        <f t="shared" si="4"/>
        <v>3400</v>
      </c>
    </row>
    <row r="80" spans="2:11" s="6" customFormat="1" ht="15.75" x14ac:dyDescent="0.25">
      <c r="B80" s="16">
        <f t="shared" si="5"/>
        <v>75</v>
      </c>
      <c r="C80" s="17" t="s">
        <v>47</v>
      </c>
      <c r="D80" s="17" t="s">
        <v>85</v>
      </c>
      <c r="E80" s="17" t="s">
        <v>8</v>
      </c>
      <c r="F80" s="41">
        <v>2</v>
      </c>
      <c r="G80" s="43"/>
      <c r="H80" s="43"/>
      <c r="I80" s="68">
        <f t="shared" si="3"/>
        <v>2</v>
      </c>
      <c r="J80" s="79">
        <v>100</v>
      </c>
      <c r="K80" s="69">
        <f t="shared" si="4"/>
        <v>200</v>
      </c>
    </row>
    <row r="81" spans="2:13" s="6" customFormat="1" ht="15.75" x14ac:dyDescent="0.25">
      <c r="B81" s="16">
        <f t="shared" si="5"/>
        <v>76</v>
      </c>
      <c r="C81" s="17" t="s">
        <v>152</v>
      </c>
      <c r="D81" s="17" t="s">
        <v>85</v>
      </c>
      <c r="E81" s="17" t="s">
        <v>12</v>
      </c>
      <c r="F81" s="83">
        <v>0</v>
      </c>
      <c r="G81" s="43"/>
      <c r="H81" s="43"/>
      <c r="I81" s="68">
        <f t="shared" si="3"/>
        <v>0</v>
      </c>
      <c r="J81" s="79">
        <v>210</v>
      </c>
      <c r="K81" s="69">
        <f t="shared" si="4"/>
        <v>0</v>
      </c>
    </row>
    <row r="82" spans="2:13" s="6" customFormat="1" ht="15.75" x14ac:dyDescent="0.25">
      <c r="B82" s="16">
        <f t="shared" si="5"/>
        <v>77</v>
      </c>
      <c r="C82" s="17" t="s">
        <v>53</v>
      </c>
      <c r="D82" s="17" t="s">
        <v>85</v>
      </c>
      <c r="E82" s="17" t="s">
        <v>12</v>
      </c>
      <c r="F82" s="41">
        <v>2</v>
      </c>
      <c r="G82" s="43"/>
      <c r="H82" s="43"/>
      <c r="I82" s="68">
        <f t="shared" si="3"/>
        <v>2</v>
      </c>
      <c r="J82" s="79">
        <v>350</v>
      </c>
      <c r="K82" s="69">
        <f t="shared" si="4"/>
        <v>700</v>
      </c>
    </row>
    <row r="83" spans="2:13" s="6" customFormat="1" ht="15.75" x14ac:dyDescent="0.25">
      <c r="B83" s="16">
        <f t="shared" si="5"/>
        <v>78</v>
      </c>
      <c r="C83" s="17" t="s">
        <v>111</v>
      </c>
      <c r="D83" s="17" t="s">
        <v>85</v>
      </c>
      <c r="E83" s="17" t="s">
        <v>37</v>
      </c>
      <c r="F83" s="83">
        <v>0.5</v>
      </c>
      <c r="G83" s="43"/>
      <c r="H83" s="43"/>
      <c r="I83" s="68">
        <f t="shared" si="3"/>
        <v>0.5</v>
      </c>
      <c r="J83" s="79">
        <v>328</v>
      </c>
      <c r="K83" s="69">
        <f t="shared" si="4"/>
        <v>164</v>
      </c>
    </row>
    <row r="84" spans="2:13" s="6" customFormat="1" ht="15.75" x14ac:dyDescent="0.25">
      <c r="B84" s="16">
        <f t="shared" si="5"/>
        <v>79</v>
      </c>
      <c r="C84" s="17" t="s">
        <v>112</v>
      </c>
      <c r="D84" s="17" t="s">
        <v>85</v>
      </c>
      <c r="E84" s="17" t="s">
        <v>37</v>
      </c>
      <c r="F84" s="41">
        <v>0</v>
      </c>
      <c r="G84" s="43"/>
      <c r="H84" s="43"/>
      <c r="I84" s="68">
        <f t="shared" si="3"/>
        <v>0</v>
      </c>
      <c r="J84" s="79">
        <v>60</v>
      </c>
      <c r="K84" s="69">
        <f t="shared" si="4"/>
        <v>0</v>
      </c>
    </row>
    <row r="85" spans="2:13" s="6" customFormat="1" ht="15.75" x14ac:dyDescent="0.25">
      <c r="B85" s="16">
        <f t="shared" si="5"/>
        <v>80</v>
      </c>
      <c r="C85" s="17" t="s">
        <v>116</v>
      </c>
      <c r="D85" s="17" t="s">
        <v>85</v>
      </c>
      <c r="E85" s="17" t="s">
        <v>8</v>
      </c>
      <c r="F85" s="41">
        <v>0</v>
      </c>
      <c r="G85" s="43"/>
      <c r="H85" s="43"/>
      <c r="I85" s="68">
        <f t="shared" si="3"/>
        <v>0</v>
      </c>
      <c r="J85" s="79">
        <v>265</v>
      </c>
      <c r="K85" s="69">
        <f t="shared" si="4"/>
        <v>0</v>
      </c>
    </row>
    <row r="86" spans="2:13" s="6" customFormat="1" ht="15.75" x14ac:dyDescent="0.25">
      <c r="B86" s="16">
        <f t="shared" si="5"/>
        <v>81</v>
      </c>
      <c r="C86" s="17" t="s">
        <v>57</v>
      </c>
      <c r="D86" s="17" t="s">
        <v>85</v>
      </c>
      <c r="E86" s="17" t="s">
        <v>12</v>
      </c>
      <c r="F86" s="41">
        <v>3</v>
      </c>
      <c r="G86" s="43"/>
      <c r="H86" s="43"/>
      <c r="I86" s="68">
        <f t="shared" si="3"/>
        <v>3</v>
      </c>
      <c r="J86" s="79">
        <v>60</v>
      </c>
      <c r="K86" s="69">
        <f t="shared" si="4"/>
        <v>180</v>
      </c>
      <c r="M86" s="12"/>
    </row>
    <row r="87" spans="2:13" s="6" customFormat="1" ht="15.75" x14ac:dyDescent="0.25">
      <c r="B87" s="16">
        <f t="shared" si="5"/>
        <v>82</v>
      </c>
      <c r="C87" s="17" t="s">
        <v>58</v>
      </c>
      <c r="D87" s="17" t="s">
        <v>85</v>
      </c>
      <c r="E87" s="17" t="s">
        <v>12</v>
      </c>
      <c r="F87" s="41">
        <v>3</v>
      </c>
      <c r="G87" s="43"/>
      <c r="H87" s="43"/>
      <c r="I87" s="68">
        <f t="shared" si="3"/>
        <v>3</v>
      </c>
      <c r="J87" s="79">
        <v>35</v>
      </c>
      <c r="K87" s="69">
        <f t="shared" si="4"/>
        <v>105</v>
      </c>
    </row>
    <row r="88" spans="2:13" s="6" customFormat="1" ht="15.75" x14ac:dyDescent="0.25">
      <c r="B88" s="16">
        <f t="shared" si="5"/>
        <v>83</v>
      </c>
      <c r="C88" s="17" t="s">
        <v>59</v>
      </c>
      <c r="D88" s="17" t="s">
        <v>85</v>
      </c>
      <c r="E88" s="17" t="s">
        <v>12</v>
      </c>
      <c r="F88" s="41">
        <v>5</v>
      </c>
      <c r="G88" s="43"/>
      <c r="H88" s="43"/>
      <c r="I88" s="68">
        <f t="shared" si="3"/>
        <v>5</v>
      </c>
      <c r="J88" s="79">
        <v>50</v>
      </c>
      <c r="K88" s="69">
        <f t="shared" si="4"/>
        <v>250</v>
      </c>
    </row>
    <row r="89" spans="2:13" s="6" customFormat="1" ht="15.75" x14ac:dyDescent="0.25">
      <c r="B89" s="16">
        <f t="shared" si="5"/>
        <v>84</v>
      </c>
      <c r="C89" s="17" t="s">
        <v>60</v>
      </c>
      <c r="D89" s="17" t="s">
        <v>85</v>
      </c>
      <c r="E89" s="17" t="s">
        <v>12</v>
      </c>
      <c r="F89" s="83">
        <v>1.5</v>
      </c>
      <c r="G89" s="43"/>
      <c r="H89" s="43"/>
      <c r="I89" s="68">
        <f t="shared" si="3"/>
        <v>1.5</v>
      </c>
      <c r="J89" s="79">
        <v>120</v>
      </c>
      <c r="K89" s="69">
        <f t="shared" si="4"/>
        <v>180</v>
      </c>
    </row>
    <row r="90" spans="2:13" s="6" customFormat="1" ht="15.75" x14ac:dyDescent="0.25">
      <c r="B90" s="16">
        <f t="shared" si="5"/>
        <v>85</v>
      </c>
      <c r="C90" s="17" t="s">
        <v>61</v>
      </c>
      <c r="D90" s="17" t="s">
        <v>85</v>
      </c>
      <c r="E90" s="17" t="s">
        <v>12</v>
      </c>
      <c r="F90" s="83">
        <v>1.5</v>
      </c>
      <c r="G90" s="43"/>
      <c r="H90" s="43"/>
      <c r="I90" s="68">
        <f t="shared" si="3"/>
        <v>1.5</v>
      </c>
      <c r="J90" s="79">
        <v>200</v>
      </c>
      <c r="K90" s="69">
        <f t="shared" si="4"/>
        <v>300</v>
      </c>
    </row>
    <row r="91" spans="2:13" ht="15.75" x14ac:dyDescent="0.25">
      <c r="B91" s="16">
        <f t="shared" si="5"/>
        <v>86</v>
      </c>
      <c r="C91" s="17" t="s">
        <v>62</v>
      </c>
      <c r="D91" s="17" t="s">
        <v>85</v>
      </c>
      <c r="E91" s="17" t="s">
        <v>12</v>
      </c>
      <c r="F91" s="41">
        <v>5</v>
      </c>
      <c r="G91" s="43"/>
      <c r="H91" s="43"/>
      <c r="I91" s="68">
        <f t="shared" si="3"/>
        <v>5</v>
      </c>
      <c r="J91" s="79">
        <v>60</v>
      </c>
      <c r="K91" s="69">
        <f t="shared" si="4"/>
        <v>300</v>
      </c>
    </row>
    <row r="92" spans="2:13" ht="15.75" x14ac:dyDescent="0.25">
      <c r="B92" s="16">
        <f t="shared" si="5"/>
        <v>87</v>
      </c>
      <c r="C92" s="17" t="s">
        <v>63</v>
      </c>
      <c r="D92" s="17" t="s">
        <v>85</v>
      </c>
      <c r="E92" s="17" t="s">
        <v>12</v>
      </c>
      <c r="F92" s="41">
        <v>30</v>
      </c>
      <c r="G92" s="43"/>
      <c r="H92" s="43"/>
      <c r="I92" s="68">
        <f t="shared" si="3"/>
        <v>30</v>
      </c>
      <c r="J92" s="79">
        <v>50</v>
      </c>
      <c r="K92" s="69">
        <f t="shared" si="4"/>
        <v>1500</v>
      </c>
    </row>
    <row r="93" spans="2:13" s="6" customFormat="1" ht="15.75" x14ac:dyDescent="0.25">
      <c r="B93" s="16">
        <f t="shared" si="5"/>
        <v>88</v>
      </c>
      <c r="C93" s="17" t="s">
        <v>64</v>
      </c>
      <c r="D93" s="17" t="s">
        <v>85</v>
      </c>
      <c r="E93" s="17" t="s">
        <v>249</v>
      </c>
      <c r="F93" s="85">
        <v>0.25</v>
      </c>
      <c r="G93" s="43"/>
      <c r="H93" s="43"/>
      <c r="I93" s="68">
        <f t="shared" si="3"/>
        <v>0.25</v>
      </c>
      <c r="J93" s="79">
        <v>260</v>
      </c>
      <c r="K93" s="69">
        <f t="shared" si="4"/>
        <v>65</v>
      </c>
    </row>
    <row r="94" spans="2:13" ht="15.75" x14ac:dyDescent="0.25">
      <c r="B94" s="16">
        <f t="shared" si="5"/>
        <v>89</v>
      </c>
      <c r="C94" s="17" t="s">
        <v>65</v>
      </c>
      <c r="D94" s="17" t="s">
        <v>85</v>
      </c>
      <c r="E94" s="17" t="s">
        <v>12</v>
      </c>
      <c r="F94" s="83">
        <v>0.5</v>
      </c>
      <c r="G94" s="43"/>
      <c r="H94" s="43"/>
      <c r="I94" s="68">
        <f t="shared" si="3"/>
        <v>0.5</v>
      </c>
      <c r="J94" s="79">
        <v>200</v>
      </c>
      <c r="K94" s="69">
        <f t="shared" si="4"/>
        <v>100</v>
      </c>
    </row>
    <row r="95" spans="2:13" ht="15.75" x14ac:dyDescent="0.25">
      <c r="B95" s="16">
        <f t="shared" si="5"/>
        <v>90</v>
      </c>
      <c r="C95" s="17" t="s">
        <v>66</v>
      </c>
      <c r="D95" s="17" t="s">
        <v>85</v>
      </c>
      <c r="E95" s="17" t="s">
        <v>12</v>
      </c>
      <c r="F95" s="83">
        <v>0.5</v>
      </c>
      <c r="G95" s="43"/>
      <c r="H95" s="43"/>
      <c r="I95" s="68">
        <f t="shared" si="3"/>
        <v>0.5</v>
      </c>
      <c r="J95" s="79">
        <v>120</v>
      </c>
      <c r="K95" s="69">
        <f t="shared" si="4"/>
        <v>60</v>
      </c>
    </row>
    <row r="96" spans="2:13" ht="15.75" x14ac:dyDescent="0.25">
      <c r="B96" s="16">
        <f t="shared" si="5"/>
        <v>91</v>
      </c>
      <c r="C96" s="17" t="s">
        <v>67</v>
      </c>
      <c r="D96" s="17" t="s">
        <v>85</v>
      </c>
      <c r="E96" s="17" t="s">
        <v>249</v>
      </c>
      <c r="F96" s="83">
        <v>0.2</v>
      </c>
      <c r="G96" s="43"/>
      <c r="H96" s="43"/>
      <c r="I96" s="68">
        <f t="shared" si="3"/>
        <v>0.2</v>
      </c>
      <c r="J96" s="79">
        <v>60</v>
      </c>
      <c r="K96" s="69">
        <f t="shared" si="4"/>
        <v>12</v>
      </c>
    </row>
    <row r="97" spans="2:13" ht="15.75" x14ac:dyDescent="0.25">
      <c r="B97" s="16">
        <f t="shared" si="5"/>
        <v>92</v>
      </c>
      <c r="C97" s="17" t="s">
        <v>68</v>
      </c>
      <c r="D97" s="17" t="s">
        <v>85</v>
      </c>
      <c r="E97" s="17" t="s">
        <v>12</v>
      </c>
      <c r="F97" s="41">
        <v>1</v>
      </c>
      <c r="G97" s="43">
        <v>2</v>
      </c>
      <c r="H97" s="43"/>
      <c r="I97" s="68">
        <f t="shared" si="3"/>
        <v>3</v>
      </c>
      <c r="J97" s="79">
        <v>150</v>
      </c>
      <c r="K97" s="69">
        <f t="shared" si="4"/>
        <v>450</v>
      </c>
    </row>
    <row r="98" spans="2:13" ht="15.75" x14ac:dyDescent="0.25">
      <c r="B98" s="16">
        <f t="shared" si="5"/>
        <v>93</v>
      </c>
      <c r="C98" s="17" t="s">
        <v>51</v>
      </c>
      <c r="D98" s="17" t="s">
        <v>85</v>
      </c>
      <c r="E98" s="17" t="s">
        <v>12</v>
      </c>
      <c r="F98" s="41">
        <v>2</v>
      </c>
      <c r="G98" s="43"/>
      <c r="H98" s="43"/>
      <c r="I98" s="68">
        <f t="shared" si="3"/>
        <v>2</v>
      </c>
      <c r="J98" s="79">
        <v>175</v>
      </c>
      <c r="K98" s="69">
        <f t="shared" si="4"/>
        <v>350</v>
      </c>
      <c r="M98">
        <v>135</v>
      </c>
    </row>
    <row r="99" spans="2:13" ht="15.75" x14ac:dyDescent="0.25">
      <c r="B99" s="16">
        <f t="shared" si="5"/>
        <v>94</v>
      </c>
      <c r="C99" s="17" t="s">
        <v>80</v>
      </c>
      <c r="D99" s="17" t="s">
        <v>85</v>
      </c>
      <c r="E99" s="17" t="s">
        <v>12</v>
      </c>
      <c r="F99" s="41">
        <v>2</v>
      </c>
      <c r="G99" s="43"/>
      <c r="H99" s="43"/>
      <c r="I99" s="68">
        <f t="shared" si="3"/>
        <v>2</v>
      </c>
      <c r="J99" s="79">
        <v>247</v>
      </c>
      <c r="K99" s="69">
        <f t="shared" si="4"/>
        <v>494</v>
      </c>
      <c r="M99">
        <v>270</v>
      </c>
    </row>
    <row r="100" spans="2:13" ht="15.75" x14ac:dyDescent="0.25">
      <c r="B100" s="16">
        <f t="shared" si="5"/>
        <v>95</v>
      </c>
      <c r="C100" s="17" t="s">
        <v>70</v>
      </c>
      <c r="D100" s="17" t="s">
        <v>85</v>
      </c>
      <c r="E100" s="17" t="s">
        <v>12</v>
      </c>
      <c r="F100" s="41">
        <v>0</v>
      </c>
      <c r="G100" s="43"/>
      <c r="H100" s="43"/>
      <c r="I100" s="68">
        <f t="shared" si="3"/>
        <v>0</v>
      </c>
      <c r="J100" s="79">
        <v>200</v>
      </c>
      <c r="K100" s="69">
        <f t="shared" si="4"/>
        <v>0</v>
      </c>
    </row>
    <row r="101" spans="2:13" ht="15.75" x14ac:dyDescent="0.25">
      <c r="B101" s="16">
        <f t="shared" si="5"/>
        <v>96</v>
      </c>
      <c r="C101" s="17" t="s">
        <v>224</v>
      </c>
      <c r="D101" s="17" t="s">
        <v>85</v>
      </c>
      <c r="E101" s="17" t="s">
        <v>12</v>
      </c>
      <c r="F101" s="41">
        <v>1</v>
      </c>
      <c r="G101" s="43"/>
      <c r="H101" s="43"/>
      <c r="I101" s="68">
        <f t="shared" si="3"/>
        <v>1</v>
      </c>
      <c r="J101" s="79">
        <v>155</v>
      </c>
      <c r="K101" s="69">
        <f t="shared" si="4"/>
        <v>155</v>
      </c>
    </row>
    <row r="102" spans="2:13" ht="15.75" x14ac:dyDescent="0.25">
      <c r="B102" s="16">
        <f t="shared" si="5"/>
        <v>97</v>
      </c>
      <c r="C102" s="88" t="s">
        <v>199</v>
      </c>
      <c r="D102" s="17" t="s">
        <v>85</v>
      </c>
      <c r="E102" s="17" t="s">
        <v>136</v>
      </c>
      <c r="F102" s="41">
        <v>3</v>
      </c>
      <c r="G102" s="43">
        <v>5</v>
      </c>
      <c r="H102" s="43"/>
      <c r="I102" s="68">
        <f t="shared" si="3"/>
        <v>8</v>
      </c>
      <c r="J102" s="79">
        <v>815</v>
      </c>
      <c r="K102" s="69">
        <f t="shared" si="4"/>
        <v>6520</v>
      </c>
    </row>
    <row r="103" spans="2:13" ht="15.75" x14ac:dyDescent="0.25">
      <c r="B103" s="16">
        <f t="shared" si="5"/>
        <v>98</v>
      </c>
      <c r="C103" s="17" t="s">
        <v>99</v>
      </c>
      <c r="D103" s="17" t="s">
        <v>85</v>
      </c>
      <c r="E103" s="17" t="s">
        <v>12</v>
      </c>
      <c r="F103" s="41">
        <v>10</v>
      </c>
      <c r="G103" s="43"/>
      <c r="H103" s="43"/>
      <c r="I103" s="68">
        <f t="shared" si="3"/>
        <v>10</v>
      </c>
      <c r="J103" s="79">
        <v>100</v>
      </c>
      <c r="K103" s="69">
        <f t="shared" si="4"/>
        <v>1000</v>
      </c>
    </row>
    <row r="104" spans="2:13" ht="15.75" x14ac:dyDescent="0.25">
      <c r="B104" s="16">
        <f t="shared" si="5"/>
        <v>99</v>
      </c>
      <c r="C104" s="17" t="s">
        <v>72</v>
      </c>
      <c r="D104" s="17" t="s">
        <v>85</v>
      </c>
      <c r="E104" s="17" t="s">
        <v>12</v>
      </c>
      <c r="F104" s="41">
        <v>0</v>
      </c>
      <c r="G104" s="43"/>
      <c r="H104" s="43"/>
      <c r="I104" s="68">
        <f t="shared" si="3"/>
        <v>0</v>
      </c>
      <c r="J104" s="79">
        <v>65</v>
      </c>
      <c r="K104" s="69">
        <f t="shared" si="4"/>
        <v>0</v>
      </c>
    </row>
    <row r="105" spans="2:13" ht="15.75" x14ac:dyDescent="0.25">
      <c r="B105" s="16">
        <f t="shared" si="5"/>
        <v>100</v>
      </c>
      <c r="C105" s="17" t="s">
        <v>151</v>
      </c>
      <c r="D105" s="17" t="s">
        <v>85</v>
      </c>
      <c r="E105" s="17" t="s">
        <v>128</v>
      </c>
      <c r="F105" s="41">
        <v>3</v>
      </c>
      <c r="G105" s="43"/>
      <c r="H105" s="43"/>
      <c r="I105" s="68">
        <f t="shared" si="3"/>
        <v>3</v>
      </c>
      <c r="J105" s="79">
        <v>720</v>
      </c>
      <c r="K105" s="69">
        <f t="shared" si="4"/>
        <v>2160</v>
      </c>
    </row>
    <row r="106" spans="2:13" ht="15.75" x14ac:dyDescent="0.25">
      <c r="B106" s="16">
        <f t="shared" si="5"/>
        <v>101</v>
      </c>
      <c r="C106" s="17" t="s">
        <v>130</v>
      </c>
      <c r="D106" s="17" t="s">
        <v>85</v>
      </c>
      <c r="E106" s="17" t="s">
        <v>12</v>
      </c>
      <c r="F106" s="83">
        <v>0.2</v>
      </c>
      <c r="G106" s="43"/>
      <c r="H106" s="43"/>
      <c r="I106" s="68">
        <f t="shared" si="3"/>
        <v>0.2</v>
      </c>
      <c r="J106" s="79">
        <v>840</v>
      </c>
      <c r="K106" s="69">
        <f t="shared" si="4"/>
        <v>168</v>
      </c>
    </row>
    <row r="107" spans="2:13" s="6" customFormat="1" ht="15.75" x14ac:dyDescent="0.25">
      <c r="B107" s="16">
        <f t="shared" si="5"/>
        <v>102</v>
      </c>
      <c r="C107" s="17" t="s">
        <v>133</v>
      </c>
      <c r="D107" s="17" t="s">
        <v>85</v>
      </c>
      <c r="E107" s="17" t="s">
        <v>134</v>
      </c>
      <c r="F107" s="41">
        <v>20</v>
      </c>
      <c r="G107" s="44"/>
      <c r="H107" s="44"/>
      <c r="I107" s="68">
        <f t="shared" si="3"/>
        <v>20</v>
      </c>
      <c r="J107" s="14">
        <v>160</v>
      </c>
      <c r="K107" s="69">
        <f t="shared" si="4"/>
        <v>3200</v>
      </c>
    </row>
    <row r="108" spans="2:13" s="6" customFormat="1" ht="15.75" x14ac:dyDescent="0.25">
      <c r="B108" s="16">
        <f t="shared" si="5"/>
        <v>103</v>
      </c>
      <c r="C108" s="17" t="s">
        <v>157</v>
      </c>
      <c r="D108" s="17" t="s">
        <v>85</v>
      </c>
      <c r="E108" s="17" t="s">
        <v>12</v>
      </c>
      <c r="F108" s="41">
        <v>0</v>
      </c>
      <c r="G108" s="44"/>
      <c r="H108" s="44"/>
      <c r="I108" s="68">
        <f t="shared" si="3"/>
        <v>0</v>
      </c>
      <c r="J108" s="14">
        <v>175</v>
      </c>
      <c r="K108" s="69">
        <f t="shared" si="4"/>
        <v>0</v>
      </c>
    </row>
    <row r="109" spans="2:13" s="6" customFormat="1" ht="15.75" x14ac:dyDescent="0.25">
      <c r="B109" s="16">
        <f t="shared" si="5"/>
        <v>104</v>
      </c>
      <c r="C109" s="17" t="s">
        <v>141</v>
      </c>
      <c r="D109" s="17" t="s">
        <v>85</v>
      </c>
      <c r="E109" s="17" t="s">
        <v>249</v>
      </c>
      <c r="F109" s="85">
        <v>0.15</v>
      </c>
      <c r="G109" s="87">
        <v>0.2</v>
      </c>
      <c r="H109" s="44"/>
      <c r="I109" s="68">
        <f t="shared" si="3"/>
        <v>0.35</v>
      </c>
      <c r="J109" s="14">
        <v>1540</v>
      </c>
      <c r="K109" s="69">
        <f t="shared" si="4"/>
        <v>539</v>
      </c>
    </row>
    <row r="110" spans="2:13" s="6" customFormat="1" ht="15.75" x14ac:dyDescent="0.25">
      <c r="B110" s="16">
        <f t="shared" si="5"/>
        <v>105</v>
      </c>
      <c r="C110" s="17" t="s">
        <v>142</v>
      </c>
      <c r="D110" s="17" t="s">
        <v>85</v>
      </c>
      <c r="E110" s="17" t="s">
        <v>11</v>
      </c>
      <c r="F110" s="41">
        <v>1</v>
      </c>
      <c r="G110" s="44"/>
      <c r="H110" s="44"/>
      <c r="I110" s="68">
        <f t="shared" si="3"/>
        <v>1</v>
      </c>
      <c r="J110" s="14">
        <v>170</v>
      </c>
      <c r="K110" s="69">
        <f t="shared" si="4"/>
        <v>170</v>
      </c>
    </row>
    <row r="111" spans="2:13" s="6" customFormat="1" ht="15.75" x14ac:dyDescent="0.25">
      <c r="B111" s="16">
        <f t="shared" si="5"/>
        <v>106</v>
      </c>
      <c r="C111" s="17" t="s">
        <v>143</v>
      </c>
      <c r="D111" s="17" t="s">
        <v>85</v>
      </c>
      <c r="E111" s="17" t="s">
        <v>11</v>
      </c>
      <c r="F111" s="83">
        <v>0.5</v>
      </c>
      <c r="G111" s="44"/>
      <c r="H111" s="44"/>
      <c r="I111" s="68">
        <f t="shared" si="3"/>
        <v>0.5</v>
      </c>
      <c r="J111" s="14">
        <v>150</v>
      </c>
      <c r="K111" s="69">
        <f t="shared" si="4"/>
        <v>75</v>
      </c>
    </row>
    <row r="112" spans="2:13" s="6" customFormat="1" ht="15.75" x14ac:dyDescent="0.25">
      <c r="B112" s="16">
        <f t="shared" si="5"/>
        <v>107</v>
      </c>
      <c r="C112" s="17" t="s">
        <v>144</v>
      </c>
      <c r="D112" s="17" t="s">
        <v>85</v>
      </c>
      <c r="E112" s="17" t="s">
        <v>249</v>
      </c>
      <c r="F112" s="85">
        <v>0.2</v>
      </c>
      <c r="G112" s="44"/>
      <c r="H112" s="44"/>
      <c r="I112" s="68">
        <f t="shared" si="3"/>
        <v>0.2</v>
      </c>
      <c r="J112" s="14">
        <v>252</v>
      </c>
      <c r="K112" s="69">
        <f t="shared" si="4"/>
        <v>50.400000000000006</v>
      </c>
    </row>
    <row r="113" spans="2:11" s="6" customFormat="1" ht="15.75" x14ac:dyDescent="0.25">
      <c r="B113" s="16">
        <f t="shared" si="5"/>
        <v>108</v>
      </c>
      <c r="C113" s="17" t="s">
        <v>145</v>
      </c>
      <c r="D113" s="17" t="s">
        <v>85</v>
      </c>
      <c r="E113" s="17" t="s">
        <v>11</v>
      </c>
      <c r="F113" s="41">
        <v>2</v>
      </c>
      <c r="G113" s="44"/>
      <c r="H113" s="44"/>
      <c r="I113" s="68">
        <f t="shared" si="3"/>
        <v>2</v>
      </c>
      <c r="J113" s="14">
        <v>750</v>
      </c>
      <c r="K113" s="69">
        <f t="shared" si="4"/>
        <v>1500</v>
      </c>
    </row>
    <row r="114" spans="2:11" s="6" customFormat="1" ht="15.75" x14ac:dyDescent="0.25">
      <c r="B114" s="16">
        <f t="shared" si="5"/>
        <v>109</v>
      </c>
      <c r="C114" s="17" t="s">
        <v>146</v>
      </c>
      <c r="D114" s="17" t="s">
        <v>85</v>
      </c>
      <c r="E114" s="17" t="s">
        <v>12</v>
      </c>
      <c r="F114" s="41">
        <v>20</v>
      </c>
      <c r="G114" s="44"/>
      <c r="H114" s="44"/>
      <c r="I114" s="68">
        <f t="shared" si="3"/>
        <v>20</v>
      </c>
      <c r="J114" s="14">
        <v>56</v>
      </c>
      <c r="K114" s="69">
        <f t="shared" si="4"/>
        <v>1120</v>
      </c>
    </row>
    <row r="115" spans="2:11" s="6" customFormat="1" ht="15.75" x14ac:dyDescent="0.25">
      <c r="B115" s="16">
        <f t="shared" si="5"/>
        <v>110</v>
      </c>
      <c r="C115" s="17" t="s">
        <v>147</v>
      </c>
      <c r="D115" s="17" t="s">
        <v>85</v>
      </c>
      <c r="E115" s="17" t="s">
        <v>249</v>
      </c>
      <c r="F115" s="85">
        <v>0.1</v>
      </c>
      <c r="G115" s="44"/>
      <c r="H115" s="44"/>
      <c r="I115" s="68">
        <f t="shared" si="3"/>
        <v>0.1</v>
      </c>
      <c r="J115" s="14">
        <v>2510</v>
      </c>
      <c r="K115" s="69">
        <f t="shared" si="4"/>
        <v>251</v>
      </c>
    </row>
    <row r="116" spans="2:11" s="6" customFormat="1" ht="15.75" x14ac:dyDescent="0.25">
      <c r="B116" s="16">
        <f t="shared" si="5"/>
        <v>111</v>
      </c>
      <c r="C116" s="17" t="s">
        <v>148</v>
      </c>
      <c r="D116" s="17" t="s">
        <v>85</v>
      </c>
      <c r="E116" s="17" t="s">
        <v>249</v>
      </c>
      <c r="F116" s="85">
        <v>0.15</v>
      </c>
      <c r="G116" s="44"/>
      <c r="H116" s="44"/>
      <c r="I116" s="68">
        <f t="shared" si="3"/>
        <v>0.15</v>
      </c>
      <c r="J116" s="14">
        <v>250</v>
      </c>
      <c r="K116" s="69">
        <f t="shared" si="4"/>
        <v>37.5</v>
      </c>
    </row>
    <row r="117" spans="2:11" s="6" customFormat="1" ht="15.75" x14ac:dyDescent="0.25">
      <c r="B117" s="16">
        <f t="shared" si="5"/>
        <v>112</v>
      </c>
      <c r="C117" s="17" t="s">
        <v>149</v>
      </c>
      <c r="D117" s="17" t="s">
        <v>85</v>
      </c>
      <c r="E117" s="17" t="s">
        <v>12</v>
      </c>
      <c r="F117" s="41">
        <v>1</v>
      </c>
      <c r="G117" s="44"/>
      <c r="H117" s="44"/>
      <c r="I117" s="68">
        <f t="shared" si="3"/>
        <v>1</v>
      </c>
      <c r="J117" s="14">
        <v>262</v>
      </c>
      <c r="K117" s="69">
        <f t="shared" si="4"/>
        <v>262</v>
      </c>
    </row>
    <row r="118" spans="2:11" s="6" customFormat="1" ht="15.75" x14ac:dyDescent="0.25">
      <c r="B118" s="16">
        <f t="shared" si="5"/>
        <v>113</v>
      </c>
      <c r="C118" s="17" t="s">
        <v>153</v>
      </c>
      <c r="D118" s="17" t="s">
        <v>85</v>
      </c>
      <c r="E118" s="17" t="s">
        <v>12</v>
      </c>
      <c r="F118" s="41">
        <v>0</v>
      </c>
      <c r="G118" s="44"/>
      <c r="H118" s="44"/>
      <c r="I118" s="68">
        <f t="shared" si="3"/>
        <v>0</v>
      </c>
      <c r="J118" s="14">
        <v>250</v>
      </c>
      <c r="K118" s="69">
        <f t="shared" si="4"/>
        <v>0</v>
      </c>
    </row>
    <row r="119" spans="2:11" s="6" customFormat="1" ht="15.75" x14ac:dyDescent="0.25">
      <c r="B119" s="16">
        <f t="shared" si="5"/>
        <v>114</v>
      </c>
      <c r="C119" s="17" t="s">
        <v>155</v>
      </c>
      <c r="D119" s="17" t="s">
        <v>85</v>
      </c>
      <c r="E119" s="17" t="s">
        <v>8</v>
      </c>
      <c r="F119" s="41">
        <v>6</v>
      </c>
      <c r="G119" s="44"/>
      <c r="H119" s="44"/>
      <c r="I119" s="68">
        <f t="shared" si="3"/>
        <v>6</v>
      </c>
      <c r="J119" s="14">
        <v>200</v>
      </c>
      <c r="K119" s="69">
        <f t="shared" si="4"/>
        <v>1200</v>
      </c>
    </row>
    <row r="120" spans="2:11" s="6" customFormat="1" ht="15.75" x14ac:dyDescent="0.25">
      <c r="B120" s="16">
        <f t="shared" si="5"/>
        <v>115</v>
      </c>
      <c r="C120" s="17" t="s">
        <v>156</v>
      </c>
      <c r="D120" s="17" t="s">
        <v>85</v>
      </c>
      <c r="E120" s="17" t="s">
        <v>90</v>
      </c>
      <c r="F120" s="41">
        <v>0</v>
      </c>
      <c r="G120" s="44"/>
      <c r="H120" s="44"/>
      <c r="I120" s="68">
        <f t="shared" si="3"/>
        <v>0</v>
      </c>
      <c r="J120" s="14">
        <v>50</v>
      </c>
      <c r="K120" s="69">
        <f t="shared" si="4"/>
        <v>0</v>
      </c>
    </row>
    <row r="121" spans="2:11" ht="15.75" x14ac:dyDescent="0.25">
      <c r="B121" s="16">
        <f t="shared" si="5"/>
        <v>116</v>
      </c>
      <c r="C121" s="17" t="s">
        <v>161</v>
      </c>
      <c r="D121" s="17" t="s">
        <v>85</v>
      </c>
      <c r="E121" s="17" t="s">
        <v>5</v>
      </c>
      <c r="F121" s="41">
        <v>41</v>
      </c>
      <c r="G121" s="43"/>
      <c r="H121" s="43"/>
      <c r="I121" s="68">
        <f t="shared" si="3"/>
        <v>41</v>
      </c>
      <c r="J121" s="79">
        <v>185</v>
      </c>
      <c r="K121" s="69">
        <f t="shared" si="4"/>
        <v>7585</v>
      </c>
    </row>
    <row r="122" spans="2:11" ht="15.75" x14ac:dyDescent="0.25">
      <c r="B122" s="16">
        <f t="shared" si="5"/>
        <v>117</v>
      </c>
      <c r="C122" s="17" t="s">
        <v>163</v>
      </c>
      <c r="D122" s="17" t="s">
        <v>85</v>
      </c>
      <c r="E122" s="17" t="s">
        <v>249</v>
      </c>
      <c r="F122" s="85">
        <v>0.1</v>
      </c>
      <c r="G122" s="44"/>
      <c r="H122" s="44"/>
      <c r="I122" s="68">
        <f t="shared" si="3"/>
        <v>0.1</v>
      </c>
      <c r="J122" s="14">
        <v>2500</v>
      </c>
      <c r="K122" s="69">
        <f t="shared" si="4"/>
        <v>250</v>
      </c>
    </row>
    <row r="123" spans="2:11" ht="15.75" x14ac:dyDescent="0.25">
      <c r="B123" s="16">
        <f t="shared" si="5"/>
        <v>118</v>
      </c>
      <c r="C123" s="17" t="s">
        <v>166</v>
      </c>
      <c r="D123" s="17" t="s">
        <v>85</v>
      </c>
      <c r="E123" s="17" t="s">
        <v>12</v>
      </c>
      <c r="F123" s="41">
        <v>2</v>
      </c>
      <c r="G123" s="44"/>
      <c r="H123" s="44"/>
      <c r="I123" s="68">
        <f t="shared" si="3"/>
        <v>2</v>
      </c>
      <c r="J123" s="14">
        <v>252</v>
      </c>
      <c r="K123" s="69">
        <f t="shared" si="4"/>
        <v>504</v>
      </c>
    </row>
    <row r="124" spans="2:11" ht="15.75" x14ac:dyDescent="0.25">
      <c r="B124" s="16">
        <f t="shared" si="5"/>
        <v>119</v>
      </c>
      <c r="C124" s="17" t="s">
        <v>168</v>
      </c>
      <c r="D124" s="17" t="s">
        <v>85</v>
      </c>
      <c r="E124" s="17" t="s">
        <v>5</v>
      </c>
      <c r="F124" s="83">
        <v>0.5</v>
      </c>
      <c r="G124" s="44"/>
      <c r="H124" s="44"/>
      <c r="I124" s="68">
        <f t="shared" si="3"/>
        <v>0.5</v>
      </c>
      <c r="J124" s="14">
        <v>170</v>
      </c>
      <c r="K124" s="69">
        <f t="shared" si="4"/>
        <v>85</v>
      </c>
    </row>
    <row r="125" spans="2:11" ht="15.75" x14ac:dyDescent="0.25">
      <c r="B125" s="16">
        <f t="shared" si="5"/>
        <v>120</v>
      </c>
      <c r="C125" s="17" t="s">
        <v>173</v>
      </c>
      <c r="D125" s="17" t="s">
        <v>85</v>
      </c>
      <c r="E125" s="17" t="s">
        <v>25</v>
      </c>
      <c r="F125" s="41">
        <v>6</v>
      </c>
      <c r="G125" s="44"/>
      <c r="H125" s="44"/>
      <c r="I125" s="68">
        <f t="shared" si="3"/>
        <v>6</v>
      </c>
      <c r="J125" s="14">
        <v>850</v>
      </c>
      <c r="K125" s="69">
        <f t="shared" si="4"/>
        <v>5100</v>
      </c>
    </row>
    <row r="126" spans="2:11" ht="15.75" x14ac:dyDescent="0.25">
      <c r="B126" s="16">
        <f t="shared" si="5"/>
        <v>121</v>
      </c>
      <c r="C126" s="17" t="s">
        <v>180</v>
      </c>
      <c r="D126" s="17" t="s">
        <v>85</v>
      </c>
      <c r="E126" s="17" t="s">
        <v>8</v>
      </c>
      <c r="F126" s="41">
        <v>2</v>
      </c>
      <c r="G126" s="44"/>
      <c r="H126" s="44"/>
      <c r="I126" s="68">
        <f t="shared" si="3"/>
        <v>2</v>
      </c>
      <c r="J126" s="14">
        <v>72</v>
      </c>
      <c r="K126" s="69">
        <f t="shared" si="4"/>
        <v>144</v>
      </c>
    </row>
    <row r="127" spans="2:11" ht="15.75" x14ac:dyDescent="0.25">
      <c r="B127" s="16">
        <f t="shared" si="5"/>
        <v>122</v>
      </c>
      <c r="C127" s="17" t="s">
        <v>181</v>
      </c>
      <c r="D127" s="17" t="s">
        <v>85</v>
      </c>
      <c r="E127" s="17" t="s">
        <v>5</v>
      </c>
      <c r="F127" s="41">
        <v>7</v>
      </c>
      <c r="G127" s="44"/>
      <c r="H127" s="44"/>
      <c r="I127" s="68">
        <f t="shared" si="3"/>
        <v>7</v>
      </c>
      <c r="J127" s="14">
        <v>310</v>
      </c>
      <c r="K127" s="69">
        <f t="shared" si="4"/>
        <v>2170</v>
      </c>
    </row>
    <row r="128" spans="2:11" ht="15.75" x14ac:dyDescent="0.25">
      <c r="B128" s="16">
        <f t="shared" si="5"/>
        <v>123</v>
      </c>
      <c r="C128" s="17" t="s">
        <v>183</v>
      </c>
      <c r="D128" s="17" t="s">
        <v>85</v>
      </c>
      <c r="E128" s="17" t="s">
        <v>8</v>
      </c>
      <c r="F128" s="41">
        <v>28</v>
      </c>
      <c r="G128" s="44"/>
      <c r="H128" s="44"/>
      <c r="I128" s="68">
        <f t="shared" si="3"/>
        <v>28</v>
      </c>
      <c r="J128" s="14">
        <v>67</v>
      </c>
      <c r="K128" s="69">
        <f t="shared" si="4"/>
        <v>1876</v>
      </c>
    </row>
    <row r="129" spans="2:11" ht="15.75" x14ac:dyDescent="0.25">
      <c r="B129" s="16">
        <f t="shared" si="5"/>
        <v>124</v>
      </c>
      <c r="C129" s="17" t="s">
        <v>184</v>
      </c>
      <c r="D129" s="17" t="s">
        <v>85</v>
      </c>
      <c r="E129" s="17" t="s">
        <v>12</v>
      </c>
      <c r="F129" s="83">
        <v>0.8</v>
      </c>
      <c r="G129" s="44">
        <v>3</v>
      </c>
      <c r="H129" s="44"/>
      <c r="I129" s="68">
        <f t="shared" si="3"/>
        <v>3.8</v>
      </c>
      <c r="J129" s="14">
        <v>585</v>
      </c>
      <c r="K129" s="69">
        <f t="shared" si="4"/>
        <v>2223</v>
      </c>
    </row>
    <row r="130" spans="2:11" ht="15.75" x14ac:dyDescent="0.25">
      <c r="B130" s="16">
        <f t="shared" si="5"/>
        <v>125</v>
      </c>
      <c r="C130" s="17" t="s">
        <v>185</v>
      </c>
      <c r="D130" s="17" t="s">
        <v>85</v>
      </c>
      <c r="E130" s="17" t="s">
        <v>8</v>
      </c>
      <c r="F130" s="41">
        <v>0</v>
      </c>
      <c r="G130" s="44"/>
      <c r="H130" s="44"/>
      <c r="I130" s="68">
        <f t="shared" si="3"/>
        <v>0</v>
      </c>
      <c r="J130" s="14">
        <v>170</v>
      </c>
      <c r="K130" s="69">
        <f t="shared" si="4"/>
        <v>0</v>
      </c>
    </row>
    <row r="131" spans="2:11" ht="15.75" x14ac:dyDescent="0.25">
      <c r="B131" s="16">
        <f t="shared" si="5"/>
        <v>126</v>
      </c>
      <c r="C131" s="17" t="s">
        <v>186</v>
      </c>
      <c r="D131" s="17" t="s">
        <v>85</v>
      </c>
      <c r="E131" s="17" t="s">
        <v>11</v>
      </c>
      <c r="F131" s="41">
        <v>0</v>
      </c>
      <c r="G131" s="44"/>
      <c r="H131" s="44"/>
      <c r="I131" s="68">
        <f t="shared" si="3"/>
        <v>0</v>
      </c>
      <c r="J131" s="14">
        <v>250</v>
      </c>
      <c r="K131" s="69">
        <f t="shared" si="4"/>
        <v>0</v>
      </c>
    </row>
    <row r="132" spans="2:11" ht="15.75" x14ac:dyDescent="0.25">
      <c r="B132" s="16">
        <f t="shared" si="5"/>
        <v>127</v>
      </c>
      <c r="C132" s="17" t="s">
        <v>187</v>
      </c>
      <c r="D132" s="17" t="s">
        <v>85</v>
      </c>
      <c r="E132" s="17" t="s">
        <v>8</v>
      </c>
      <c r="F132" s="41">
        <v>7</v>
      </c>
      <c r="G132" s="44"/>
      <c r="H132" s="44"/>
      <c r="I132" s="68">
        <f t="shared" si="3"/>
        <v>7</v>
      </c>
      <c r="J132" s="14">
        <v>150</v>
      </c>
      <c r="K132" s="69">
        <f t="shared" si="4"/>
        <v>1050</v>
      </c>
    </row>
    <row r="133" spans="2:11" ht="15.75" x14ac:dyDescent="0.25">
      <c r="B133" s="16">
        <f t="shared" si="5"/>
        <v>128</v>
      </c>
      <c r="C133" s="17" t="s">
        <v>189</v>
      </c>
      <c r="D133" s="17" t="s">
        <v>85</v>
      </c>
      <c r="E133" s="17" t="s">
        <v>8</v>
      </c>
      <c r="F133" s="83">
        <v>0.5</v>
      </c>
      <c r="G133" s="44"/>
      <c r="H133" s="44"/>
      <c r="I133" s="68">
        <f t="shared" si="3"/>
        <v>0.5</v>
      </c>
      <c r="J133" s="14">
        <v>2580</v>
      </c>
      <c r="K133" s="69">
        <f t="shared" si="4"/>
        <v>1290</v>
      </c>
    </row>
    <row r="134" spans="2:11" ht="15.75" x14ac:dyDescent="0.25">
      <c r="B134" s="16">
        <f t="shared" si="5"/>
        <v>129</v>
      </c>
      <c r="C134" s="17" t="s">
        <v>190</v>
      </c>
      <c r="D134" s="17" t="s">
        <v>85</v>
      </c>
      <c r="E134" s="17" t="s">
        <v>191</v>
      </c>
      <c r="F134" s="41">
        <v>1</v>
      </c>
      <c r="G134" s="44"/>
      <c r="H134" s="44"/>
      <c r="I134" s="68">
        <f t="shared" si="3"/>
        <v>1</v>
      </c>
      <c r="J134" s="14">
        <v>180</v>
      </c>
      <c r="K134" s="69">
        <f t="shared" si="4"/>
        <v>180</v>
      </c>
    </row>
    <row r="135" spans="2:11" ht="15.75" x14ac:dyDescent="0.25">
      <c r="B135" s="16">
        <f t="shared" si="5"/>
        <v>130</v>
      </c>
      <c r="C135" s="17" t="s">
        <v>193</v>
      </c>
      <c r="D135" s="17" t="s">
        <v>85</v>
      </c>
      <c r="E135" s="17" t="s">
        <v>158</v>
      </c>
      <c r="F135" s="41">
        <v>0</v>
      </c>
      <c r="G135" s="44"/>
      <c r="H135" s="44"/>
      <c r="I135" s="68">
        <f t="shared" ref="I135:I173" si="6">F135+G135-H135</f>
        <v>0</v>
      </c>
      <c r="J135" s="14">
        <v>280</v>
      </c>
      <c r="K135" s="69">
        <f t="shared" ref="K135:K173" si="7">I135*J135</f>
        <v>0</v>
      </c>
    </row>
    <row r="136" spans="2:11" ht="15.75" x14ac:dyDescent="0.25">
      <c r="B136" s="16">
        <f t="shared" si="5"/>
        <v>131</v>
      </c>
      <c r="C136" s="17" t="s">
        <v>194</v>
      </c>
      <c r="D136" s="17" t="s">
        <v>85</v>
      </c>
      <c r="E136" s="17" t="s">
        <v>158</v>
      </c>
      <c r="F136" s="41">
        <v>0</v>
      </c>
      <c r="G136" s="44"/>
      <c r="H136" s="44"/>
      <c r="I136" s="68">
        <f t="shared" si="6"/>
        <v>0</v>
      </c>
      <c r="J136" s="14">
        <v>195</v>
      </c>
      <c r="K136" s="69">
        <f t="shared" si="7"/>
        <v>0</v>
      </c>
    </row>
    <row r="137" spans="2:11" ht="15.75" x14ac:dyDescent="0.25">
      <c r="B137" s="16">
        <f t="shared" ref="B137:B167" si="8">B136+1</f>
        <v>132</v>
      </c>
      <c r="C137" s="17" t="s">
        <v>206</v>
      </c>
      <c r="D137" s="17" t="s">
        <v>85</v>
      </c>
      <c r="E137" s="17" t="s">
        <v>207</v>
      </c>
      <c r="F137" s="83">
        <v>0.3</v>
      </c>
      <c r="G137" s="44"/>
      <c r="H137" s="44"/>
      <c r="I137" s="68">
        <f t="shared" si="6"/>
        <v>0.3</v>
      </c>
      <c r="J137" s="14">
        <v>220</v>
      </c>
      <c r="K137" s="69">
        <f t="shared" si="7"/>
        <v>66</v>
      </c>
    </row>
    <row r="138" spans="2:11" ht="15.75" x14ac:dyDescent="0.25">
      <c r="B138" s="16">
        <f t="shared" si="8"/>
        <v>133</v>
      </c>
      <c r="C138" s="17" t="s">
        <v>208</v>
      </c>
      <c r="D138" s="17" t="s">
        <v>85</v>
      </c>
      <c r="E138" s="17" t="s">
        <v>209</v>
      </c>
      <c r="F138" s="83">
        <v>1.5</v>
      </c>
      <c r="G138" s="44"/>
      <c r="H138" s="44"/>
      <c r="I138" s="68">
        <f t="shared" si="6"/>
        <v>1.5</v>
      </c>
      <c r="J138" s="14">
        <v>337</v>
      </c>
      <c r="K138" s="69">
        <f t="shared" si="7"/>
        <v>505.5</v>
      </c>
    </row>
    <row r="139" spans="2:11" ht="15.75" x14ac:dyDescent="0.25">
      <c r="B139" s="16">
        <f t="shared" si="8"/>
        <v>134</v>
      </c>
      <c r="C139" s="17" t="s">
        <v>210</v>
      </c>
      <c r="D139" s="17" t="s">
        <v>85</v>
      </c>
      <c r="E139" s="17" t="s">
        <v>91</v>
      </c>
      <c r="F139" s="41">
        <v>2</v>
      </c>
      <c r="G139" s="44">
        <v>12</v>
      </c>
      <c r="H139" s="44"/>
      <c r="I139" s="68">
        <f t="shared" si="6"/>
        <v>14</v>
      </c>
      <c r="J139" s="14">
        <v>18</v>
      </c>
      <c r="K139" s="69">
        <f t="shared" si="7"/>
        <v>252</v>
      </c>
    </row>
    <row r="140" spans="2:11" ht="15.75" x14ac:dyDescent="0.25">
      <c r="B140" s="16">
        <f t="shared" si="8"/>
        <v>135</v>
      </c>
      <c r="C140" s="17" t="s">
        <v>211</v>
      </c>
      <c r="D140" s="17" t="s">
        <v>85</v>
      </c>
      <c r="E140" s="17" t="s">
        <v>12</v>
      </c>
      <c r="F140" s="41">
        <v>1</v>
      </c>
      <c r="G140" s="44"/>
      <c r="H140" s="44"/>
      <c r="I140" s="68">
        <f t="shared" si="6"/>
        <v>1</v>
      </c>
      <c r="J140" s="14"/>
      <c r="K140" s="69">
        <f t="shared" si="7"/>
        <v>0</v>
      </c>
    </row>
    <row r="141" spans="2:11" ht="15.75" x14ac:dyDescent="0.25">
      <c r="B141" s="16">
        <f t="shared" si="8"/>
        <v>136</v>
      </c>
      <c r="C141" s="17" t="s">
        <v>212</v>
      </c>
      <c r="D141" s="17" t="s">
        <v>85</v>
      </c>
      <c r="E141" s="17" t="s">
        <v>12</v>
      </c>
      <c r="F141" s="41">
        <v>1</v>
      </c>
      <c r="G141" s="44"/>
      <c r="H141" s="44"/>
      <c r="I141" s="68">
        <f t="shared" si="6"/>
        <v>1</v>
      </c>
      <c r="J141" s="14">
        <v>480</v>
      </c>
      <c r="K141" s="69">
        <f t="shared" si="7"/>
        <v>480</v>
      </c>
    </row>
    <row r="142" spans="2:11" ht="15.75" x14ac:dyDescent="0.25">
      <c r="B142" s="16">
        <f t="shared" si="8"/>
        <v>137</v>
      </c>
      <c r="C142" s="17" t="s">
        <v>217</v>
      </c>
      <c r="D142" s="17" t="s">
        <v>85</v>
      </c>
      <c r="E142" s="17" t="s">
        <v>12</v>
      </c>
      <c r="F142" s="83">
        <v>0.8</v>
      </c>
      <c r="G142" s="44"/>
      <c r="H142" s="44"/>
      <c r="I142" s="68">
        <f t="shared" si="6"/>
        <v>0.8</v>
      </c>
      <c r="J142" s="14"/>
      <c r="K142" s="69">
        <f t="shared" si="7"/>
        <v>0</v>
      </c>
    </row>
    <row r="143" spans="2:11" ht="15.75" x14ac:dyDescent="0.25">
      <c r="B143" s="16">
        <f t="shared" si="8"/>
        <v>138</v>
      </c>
      <c r="C143" s="17" t="s">
        <v>218</v>
      </c>
      <c r="D143" s="17" t="s">
        <v>85</v>
      </c>
      <c r="E143" s="17" t="s">
        <v>12</v>
      </c>
      <c r="F143" s="83">
        <v>0.5</v>
      </c>
      <c r="G143" s="44"/>
      <c r="H143" s="44"/>
      <c r="I143" s="68">
        <f t="shared" si="6"/>
        <v>0.5</v>
      </c>
      <c r="J143" s="14">
        <v>380</v>
      </c>
      <c r="K143" s="69">
        <f t="shared" si="7"/>
        <v>190</v>
      </c>
    </row>
    <row r="144" spans="2:11" ht="15.75" x14ac:dyDescent="0.25">
      <c r="B144" s="16">
        <f t="shared" si="8"/>
        <v>139</v>
      </c>
      <c r="C144" s="17" t="s">
        <v>219</v>
      </c>
      <c r="D144" s="17" t="s">
        <v>85</v>
      </c>
      <c r="E144" s="17" t="s">
        <v>12</v>
      </c>
      <c r="F144" s="41">
        <v>0</v>
      </c>
      <c r="G144" s="44"/>
      <c r="H144" s="44"/>
      <c r="I144" s="68">
        <f t="shared" si="6"/>
        <v>0</v>
      </c>
      <c r="J144" s="14">
        <v>520</v>
      </c>
      <c r="K144" s="69">
        <f t="shared" si="7"/>
        <v>0</v>
      </c>
    </row>
    <row r="145" spans="2:14" ht="15.75" x14ac:dyDescent="0.25">
      <c r="B145" s="16">
        <f t="shared" si="8"/>
        <v>140</v>
      </c>
      <c r="C145" s="17" t="s">
        <v>225</v>
      </c>
      <c r="D145" s="17" t="s">
        <v>85</v>
      </c>
      <c r="E145" s="17" t="s">
        <v>5</v>
      </c>
      <c r="F145" s="41">
        <v>3</v>
      </c>
      <c r="G145" s="44"/>
      <c r="H145" s="44"/>
      <c r="I145" s="68">
        <f t="shared" si="6"/>
        <v>3</v>
      </c>
      <c r="J145" s="14">
        <v>252</v>
      </c>
      <c r="K145" s="69">
        <f t="shared" si="7"/>
        <v>756</v>
      </c>
    </row>
    <row r="146" spans="2:14" s="6" customFormat="1" ht="15.75" x14ac:dyDescent="0.25">
      <c r="B146" s="16">
        <f t="shared" si="8"/>
        <v>141</v>
      </c>
      <c r="C146" s="17" t="s">
        <v>123</v>
      </c>
      <c r="D146" s="17" t="s">
        <v>85</v>
      </c>
      <c r="E146" s="17" t="s">
        <v>235</v>
      </c>
      <c r="F146" s="83">
        <v>0.5</v>
      </c>
      <c r="G146" s="43"/>
      <c r="H146" s="43"/>
      <c r="I146" s="68">
        <f t="shared" si="6"/>
        <v>0.5</v>
      </c>
      <c r="J146" s="79">
        <v>1923</v>
      </c>
      <c r="K146" s="69">
        <f t="shared" si="7"/>
        <v>961.5</v>
      </c>
      <c r="L146"/>
      <c r="M146"/>
      <c r="N146"/>
    </row>
    <row r="147" spans="2:14" s="6" customFormat="1" ht="15.75" x14ac:dyDescent="0.25">
      <c r="B147" s="16">
        <f t="shared" si="8"/>
        <v>142</v>
      </c>
      <c r="C147" s="17" t="s">
        <v>117</v>
      </c>
      <c r="D147" s="17" t="s">
        <v>85</v>
      </c>
      <c r="E147" s="17" t="s">
        <v>8</v>
      </c>
      <c r="F147" s="41">
        <v>2</v>
      </c>
      <c r="G147" s="43"/>
      <c r="H147" s="43"/>
      <c r="I147" s="68">
        <f t="shared" si="6"/>
        <v>2</v>
      </c>
      <c r="J147" s="79">
        <v>390</v>
      </c>
      <c r="K147" s="69">
        <f t="shared" si="7"/>
        <v>780</v>
      </c>
    </row>
    <row r="148" spans="2:14" ht="15.75" x14ac:dyDescent="0.25">
      <c r="B148" s="16">
        <f t="shared" si="8"/>
        <v>143</v>
      </c>
      <c r="C148" s="17" t="s">
        <v>71</v>
      </c>
      <c r="D148" s="17" t="s">
        <v>85</v>
      </c>
      <c r="E148" s="17" t="s">
        <v>12</v>
      </c>
      <c r="F148" s="41">
        <v>7</v>
      </c>
      <c r="G148" s="43"/>
      <c r="H148" s="43"/>
      <c r="I148" s="68">
        <f t="shared" si="6"/>
        <v>7</v>
      </c>
      <c r="J148" s="79">
        <v>270</v>
      </c>
      <c r="K148" s="69">
        <f t="shared" si="7"/>
        <v>1890</v>
      </c>
    </row>
    <row r="149" spans="2:14" s="6" customFormat="1" ht="15.75" x14ac:dyDescent="0.25">
      <c r="B149" s="16">
        <f t="shared" si="8"/>
        <v>144</v>
      </c>
      <c r="C149" s="17" t="s">
        <v>113</v>
      </c>
      <c r="D149" s="17" t="s">
        <v>85</v>
      </c>
      <c r="E149" s="17" t="s">
        <v>11</v>
      </c>
      <c r="F149" s="41">
        <v>5</v>
      </c>
      <c r="G149" s="43"/>
      <c r="H149" s="43"/>
      <c r="I149" s="68">
        <f t="shared" si="6"/>
        <v>5</v>
      </c>
      <c r="J149" s="79">
        <v>206</v>
      </c>
      <c r="K149" s="69">
        <f t="shared" si="7"/>
        <v>1030</v>
      </c>
    </row>
    <row r="150" spans="2:14" s="6" customFormat="1" ht="15.75" x14ac:dyDescent="0.25">
      <c r="B150" s="16">
        <f t="shared" si="8"/>
        <v>145</v>
      </c>
      <c r="C150" s="17" t="s">
        <v>257</v>
      </c>
      <c r="D150" s="17" t="s">
        <v>85</v>
      </c>
      <c r="E150" s="17" t="s">
        <v>8</v>
      </c>
      <c r="F150" s="83">
        <v>0.5</v>
      </c>
      <c r="G150" s="44">
        <v>5</v>
      </c>
      <c r="H150" s="44"/>
      <c r="I150" s="68">
        <f t="shared" si="6"/>
        <v>5.5</v>
      </c>
      <c r="J150" s="14">
        <v>565</v>
      </c>
      <c r="K150" s="69">
        <f t="shared" si="7"/>
        <v>3107.5</v>
      </c>
    </row>
    <row r="151" spans="2:14" s="6" customFormat="1" ht="15.75" x14ac:dyDescent="0.25">
      <c r="B151" s="16">
        <f t="shared" si="8"/>
        <v>146</v>
      </c>
      <c r="C151" s="17" t="s">
        <v>258</v>
      </c>
      <c r="D151" s="17" t="s">
        <v>85</v>
      </c>
      <c r="E151" s="17" t="s">
        <v>259</v>
      </c>
      <c r="F151" s="41"/>
      <c r="G151" s="44">
        <v>1</v>
      </c>
      <c r="H151" s="44"/>
      <c r="I151" s="68">
        <f t="shared" si="6"/>
        <v>1</v>
      </c>
      <c r="J151" s="14">
        <v>7400</v>
      </c>
      <c r="K151" s="69">
        <f t="shared" si="7"/>
        <v>7400</v>
      </c>
    </row>
    <row r="152" spans="2:14" s="6" customFormat="1" ht="15.75" x14ac:dyDescent="0.25">
      <c r="B152" s="16">
        <f t="shared" si="8"/>
        <v>147</v>
      </c>
      <c r="C152" s="17" t="s">
        <v>260</v>
      </c>
      <c r="D152" s="17" t="s">
        <v>85</v>
      </c>
      <c r="E152" s="17" t="s">
        <v>261</v>
      </c>
      <c r="F152" s="41"/>
      <c r="G152" s="44">
        <v>10</v>
      </c>
      <c r="H152" s="44"/>
      <c r="I152" s="68">
        <f t="shared" si="6"/>
        <v>10</v>
      </c>
      <c r="J152" s="14">
        <v>90</v>
      </c>
      <c r="K152" s="69">
        <f t="shared" si="7"/>
        <v>900</v>
      </c>
    </row>
    <row r="153" spans="2:14" s="6" customFormat="1" ht="15.75" x14ac:dyDescent="0.25">
      <c r="B153" s="16">
        <f t="shared" si="8"/>
        <v>148</v>
      </c>
      <c r="C153" s="17" t="s">
        <v>262</v>
      </c>
      <c r="D153" s="17" t="s">
        <v>85</v>
      </c>
      <c r="E153" s="17" t="s">
        <v>263</v>
      </c>
      <c r="F153" s="41"/>
      <c r="G153" s="44">
        <v>10</v>
      </c>
      <c r="H153" s="44"/>
      <c r="I153" s="68">
        <f t="shared" si="6"/>
        <v>10</v>
      </c>
      <c r="J153" s="14">
        <v>90</v>
      </c>
      <c r="K153" s="69">
        <f t="shared" si="7"/>
        <v>900</v>
      </c>
    </row>
    <row r="154" spans="2:14" s="6" customFormat="1" ht="15.75" x14ac:dyDescent="0.25">
      <c r="B154" s="16">
        <f t="shared" si="8"/>
        <v>149</v>
      </c>
      <c r="C154" s="17" t="s">
        <v>265</v>
      </c>
      <c r="D154" s="17" t="s">
        <v>85</v>
      </c>
      <c r="E154" s="17" t="s">
        <v>266</v>
      </c>
      <c r="F154" s="41"/>
      <c r="G154" s="44">
        <v>10</v>
      </c>
      <c r="H154" s="44"/>
      <c r="I154" s="68">
        <f t="shared" si="6"/>
        <v>10</v>
      </c>
      <c r="J154" s="14">
        <v>68</v>
      </c>
      <c r="K154" s="69">
        <f t="shared" si="7"/>
        <v>680</v>
      </c>
    </row>
    <row r="155" spans="2:14" s="6" customFormat="1" ht="15.75" x14ac:dyDescent="0.25">
      <c r="B155" s="16">
        <f t="shared" si="8"/>
        <v>150</v>
      </c>
      <c r="C155" s="17" t="s">
        <v>269</v>
      </c>
      <c r="D155" s="17" t="s">
        <v>85</v>
      </c>
      <c r="E155" s="17" t="s">
        <v>270</v>
      </c>
      <c r="F155" s="41"/>
      <c r="G155" s="44">
        <v>10</v>
      </c>
      <c r="H155" s="44"/>
      <c r="I155" s="68">
        <f t="shared" si="6"/>
        <v>10</v>
      </c>
      <c r="J155" s="14">
        <v>252</v>
      </c>
      <c r="K155" s="69">
        <f t="shared" si="7"/>
        <v>2520</v>
      </c>
    </row>
    <row r="156" spans="2:14" s="6" customFormat="1" ht="15.75" x14ac:dyDescent="0.25">
      <c r="B156" s="16">
        <f t="shared" si="8"/>
        <v>151</v>
      </c>
      <c r="C156" s="17" t="s">
        <v>274</v>
      </c>
      <c r="D156" s="17" t="s">
        <v>85</v>
      </c>
      <c r="E156" s="17" t="s">
        <v>275</v>
      </c>
      <c r="F156" s="41"/>
      <c r="G156" s="44">
        <v>8</v>
      </c>
      <c r="H156" s="44"/>
      <c r="I156" s="68">
        <f t="shared" si="6"/>
        <v>8</v>
      </c>
      <c r="J156" s="14">
        <v>200</v>
      </c>
      <c r="K156" s="69">
        <f t="shared" si="7"/>
        <v>1600</v>
      </c>
    </row>
    <row r="157" spans="2:14" s="6" customFormat="1" ht="15.75" x14ac:dyDescent="0.25">
      <c r="B157" s="16">
        <f t="shared" si="8"/>
        <v>152</v>
      </c>
      <c r="C157" s="17" t="s">
        <v>276</v>
      </c>
      <c r="D157" s="17" t="s">
        <v>85</v>
      </c>
      <c r="E157" s="17" t="s">
        <v>12</v>
      </c>
      <c r="F157" s="41"/>
      <c r="G157" s="44">
        <v>6</v>
      </c>
      <c r="H157" s="44"/>
      <c r="I157" s="68">
        <f t="shared" si="6"/>
        <v>6</v>
      </c>
      <c r="J157" s="14">
        <v>195</v>
      </c>
      <c r="K157" s="69">
        <f t="shared" si="7"/>
        <v>1170</v>
      </c>
    </row>
    <row r="158" spans="2:14" s="6" customFormat="1" ht="15.75" x14ac:dyDescent="0.25">
      <c r="B158" s="16">
        <f t="shared" si="8"/>
        <v>153</v>
      </c>
      <c r="C158" s="17" t="s">
        <v>277</v>
      </c>
      <c r="D158" s="17" t="s">
        <v>85</v>
      </c>
      <c r="E158" s="17" t="s">
        <v>12</v>
      </c>
      <c r="F158" s="41"/>
      <c r="G158" s="44">
        <v>6</v>
      </c>
      <c r="H158" s="44"/>
      <c r="I158" s="68">
        <f t="shared" si="6"/>
        <v>6</v>
      </c>
      <c r="J158" s="14">
        <v>155</v>
      </c>
      <c r="K158" s="69">
        <f t="shared" si="7"/>
        <v>930</v>
      </c>
    </row>
    <row r="159" spans="2:14" s="6" customFormat="1" ht="15.75" x14ac:dyDescent="0.25">
      <c r="B159" s="16">
        <f t="shared" si="8"/>
        <v>154</v>
      </c>
      <c r="C159" s="17" t="s">
        <v>278</v>
      </c>
      <c r="D159" s="17" t="s">
        <v>85</v>
      </c>
      <c r="E159" s="17" t="s">
        <v>279</v>
      </c>
      <c r="F159" s="41"/>
      <c r="G159" s="44">
        <v>8</v>
      </c>
      <c r="H159" s="44"/>
      <c r="I159" s="68">
        <f t="shared" si="6"/>
        <v>8</v>
      </c>
      <c r="J159" s="14">
        <v>25</v>
      </c>
      <c r="K159" s="69">
        <f t="shared" si="7"/>
        <v>200</v>
      </c>
    </row>
    <row r="160" spans="2:14" s="6" customFormat="1" ht="15.75" x14ac:dyDescent="0.25">
      <c r="B160" s="16">
        <f t="shared" si="8"/>
        <v>155</v>
      </c>
      <c r="C160" s="17" t="s">
        <v>280</v>
      </c>
      <c r="D160" s="17" t="s">
        <v>85</v>
      </c>
      <c r="E160" s="17" t="s">
        <v>281</v>
      </c>
      <c r="F160" s="41"/>
      <c r="G160" s="44">
        <v>18</v>
      </c>
      <c r="H160" s="44"/>
      <c r="I160" s="68">
        <f t="shared" si="6"/>
        <v>18</v>
      </c>
      <c r="J160" s="14">
        <v>20</v>
      </c>
      <c r="K160" s="69">
        <f t="shared" si="7"/>
        <v>360</v>
      </c>
    </row>
    <row r="161" spans="1:11" s="6" customFormat="1" ht="15.75" x14ac:dyDescent="0.25">
      <c r="B161" s="16">
        <f t="shared" si="8"/>
        <v>156</v>
      </c>
      <c r="C161" s="17" t="s">
        <v>282</v>
      </c>
      <c r="D161" s="17" t="s">
        <v>85</v>
      </c>
      <c r="E161" s="17" t="s">
        <v>281</v>
      </c>
      <c r="F161" s="41"/>
      <c r="G161" s="44">
        <v>3</v>
      </c>
      <c r="H161" s="44"/>
      <c r="I161" s="68">
        <f t="shared" si="6"/>
        <v>3</v>
      </c>
      <c r="J161" s="14">
        <v>22</v>
      </c>
      <c r="K161" s="69">
        <f t="shared" si="7"/>
        <v>66</v>
      </c>
    </row>
    <row r="162" spans="1:11" s="6" customFormat="1" ht="15.75" x14ac:dyDescent="0.25">
      <c r="B162" s="16">
        <f t="shared" si="8"/>
        <v>157</v>
      </c>
      <c r="C162" s="17" t="s">
        <v>283</v>
      </c>
      <c r="D162" s="17" t="s">
        <v>85</v>
      </c>
      <c r="E162" s="17" t="s">
        <v>284</v>
      </c>
      <c r="F162" s="41"/>
      <c r="G162" s="44">
        <v>1</v>
      </c>
      <c r="H162" s="44"/>
      <c r="I162" s="68">
        <f t="shared" si="6"/>
        <v>1</v>
      </c>
      <c r="J162" s="14">
        <v>1568</v>
      </c>
      <c r="K162" s="69">
        <f t="shared" si="7"/>
        <v>1568</v>
      </c>
    </row>
    <row r="163" spans="1:11" s="6" customFormat="1" ht="15.75" x14ac:dyDescent="0.25">
      <c r="B163" s="16">
        <f t="shared" si="8"/>
        <v>158</v>
      </c>
      <c r="C163" s="17" t="s">
        <v>285</v>
      </c>
      <c r="D163" s="17" t="s">
        <v>85</v>
      </c>
      <c r="E163" s="17" t="s">
        <v>158</v>
      </c>
      <c r="F163" s="41"/>
      <c r="G163" s="44">
        <v>5</v>
      </c>
      <c r="H163" s="44"/>
      <c r="I163" s="68">
        <f t="shared" si="6"/>
        <v>5</v>
      </c>
      <c r="J163" s="14">
        <v>115</v>
      </c>
      <c r="K163" s="69">
        <f t="shared" si="7"/>
        <v>575</v>
      </c>
    </row>
    <row r="164" spans="1:11" s="6" customFormat="1" ht="15.75" x14ac:dyDescent="0.25">
      <c r="B164" s="16">
        <f t="shared" si="8"/>
        <v>159</v>
      </c>
      <c r="C164" s="17" t="s">
        <v>286</v>
      </c>
      <c r="D164" s="17" t="s">
        <v>85</v>
      </c>
      <c r="E164" s="17" t="s">
        <v>90</v>
      </c>
      <c r="F164" s="41"/>
      <c r="G164" s="44">
        <v>6</v>
      </c>
      <c r="H164" s="44"/>
      <c r="I164" s="68">
        <f t="shared" si="6"/>
        <v>6</v>
      </c>
      <c r="J164" s="14">
        <v>294</v>
      </c>
      <c r="K164" s="69">
        <f t="shared" si="7"/>
        <v>1764</v>
      </c>
    </row>
    <row r="165" spans="1:11" s="6" customFormat="1" ht="15.75" x14ac:dyDescent="0.25">
      <c r="B165" s="16">
        <f t="shared" si="8"/>
        <v>160</v>
      </c>
      <c r="C165" s="17" t="s">
        <v>287</v>
      </c>
      <c r="D165" s="17" t="s">
        <v>85</v>
      </c>
      <c r="E165" s="17" t="s">
        <v>288</v>
      </c>
      <c r="F165" s="41"/>
      <c r="G165" s="44">
        <v>4</v>
      </c>
      <c r="H165" s="44"/>
      <c r="I165" s="68">
        <f t="shared" si="6"/>
        <v>4</v>
      </c>
      <c r="J165" s="14">
        <v>126</v>
      </c>
      <c r="K165" s="69">
        <f t="shared" si="7"/>
        <v>504</v>
      </c>
    </row>
    <row r="166" spans="1:11" s="6" customFormat="1" ht="15.75" x14ac:dyDescent="0.25">
      <c r="B166" s="16">
        <f t="shared" si="8"/>
        <v>161</v>
      </c>
      <c r="C166" s="17" t="s">
        <v>295</v>
      </c>
      <c r="D166" s="17" t="s">
        <v>85</v>
      </c>
      <c r="E166" s="17" t="s">
        <v>293</v>
      </c>
      <c r="F166" s="41"/>
      <c r="G166" s="44">
        <v>8</v>
      </c>
      <c r="H166" s="44"/>
      <c r="I166" s="68">
        <f t="shared" si="6"/>
        <v>8</v>
      </c>
      <c r="J166" s="14">
        <v>626</v>
      </c>
      <c r="K166" s="69">
        <f t="shared" si="7"/>
        <v>5008</v>
      </c>
    </row>
    <row r="167" spans="1:11" s="6" customFormat="1" ht="15.75" x14ac:dyDescent="0.25">
      <c r="B167" s="16">
        <f t="shared" si="8"/>
        <v>162</v>
      </c>
      <c r="C167" s="17" t="s">
        <v>296</v>
      </c>
      <c r="D167" s="17" t="s">
        <v>85</v>
      </c>
      <c r="E167" s="17" t="s">
        <v>12</v>
      </c>
      <c r="F167" s="41"/>
      <c r="G167" s="44">
        <v>20</v>
      </c>
      <c r="H167" s="44"/>
      <c r="I167" s="68">
        <f t="shared" si="6"/>
        <v>20</v>
      </c>
      <c r="J167" s="14">
        <v>364.8</v>
      </c>
      <c r="K167" s="69">
        <f t="shared" si="7"/>
        <v>7296</v>
      </c>
    </row>
    <row r="168" spans="1:11" s="6" customFormat="1" ht="15.75" x14ac:dyDescent="0.25">
      <c r="B168" s="16"/>
      <c r="C168" s="17"/>
      <c r="D168" s="17"/>
      <c r="E168" s="17"/>
      <c r="F168" s="41"/>
      <c r="G168" s="44"/>
      <c r="H168" s="44"/>
      <c r="I168" s="68">
        <f t="shared" si="6"/>
        <v>0</v>
      </c>
      <c r="J168" s="14"/>
      <c r="K168" s="69">
        <f t="shared" si="7"/>
        <v>0</v>
      </c>
    </row>
    <row r="169" spans="1:11" s="6" customFormat="1" ht="15.75" x14ac:dyDescent="0.25">
      <c r="B169" s="16"/>
      <c r="C169" s="17"/>
      <c r="D169" s="17"/>
      <c r="E169" s="17"/>
      <c r="F169" s="41"/>
      <c r="G169" s="44"/>
      <c r="H169" s="44"/>
      <c r="I169" s="68">
        <f t="shared" si="6"/>
        <v>0</v>
      </c>
      <c r="J169" s="14"/>
      <c r="K169" s="69">
        <f t="shared" si="7"/>
        <v>0</v>
      </c>
    </row>
    <row r="170" spans="1:11" s="6" customFormat="1" ht="15.75" x14ac:dyDescent="0.25">
      <c r="B170" s="16"/>
      <c r="C170" s="17"/>
      <c r="D170" s="17"/>
      <c r="E170" s="17"/>
      <c r="F170" s="41"/>
      <c r="G170" s="44"/>
      <c r="H170" s="44"/>
      <c r="I170" s="68">
        <f t="shared" si="6"/>
        <v>0</v>
      </c>
      <c r="J170" s="14"/>
      <c r="K170" s="69">
        <f t="shared" si="7"/>
        <v>0</v>
      </c>
    </row>
    <row r="171" spans="1:11" s="6" customFormat="1" ht="15.75" x14ac:dyDescent="0.25">
      <c r="B171" s="16"/>
      <c r="C171" s="17"/>
      <c r="D171" s="17"/>
      <c r="E171" s="17"/>
      <c r="F171" s="41"/>
      <c r="G171" s="44"/>
      <c r="H171" s="44"/>
      <c r="I171" s="68">
        <f t="shared" si="6"/>
        <v>0</v>
      </c>
      <c r="J171" s="14"/>
      <c r="K171" s="69">
        <f t="shared" si="7"/>
        <v>0</v>
      </c>
    </row>
    <row r="172" spans="1:11" s="6" customFormat="1" ht="15.75" x14ac:dyDescent="0.25">
      <c r="B172" s="16"/>
      <c r="C172" s="17"/>
      <c r="D172" s="17"/>
      <c r="E172" s="17"/>
      <c r="F172" s="41"/>
      <c r="G172" s="44"/>
      <c r="H172" s="44"/>
      <c r="I172" s="68">
        <f t="shared" si="6"/>
        <v>0</v>
      </c>
      <c r="J172" s="14"/>
      <c r="K172" s="69">
        <f t="shared" si="7"/>
        <v>0</v>
      </c>
    </row>
    <row r="173" spans="1:11" ht="15.75" x14ac:dyDescent="0.25">
      <c r="B173" s="16"/>
      <c r="C173" s="17"/>
      <c r="D173" s="17"/>
      <c r="E173" s="17"/>
      <c r="F173" s="21"/>
      <c r="G173" s="45"/>
      <c r="H173" s="45"/>
      <c r="I173" s="68">
        <f t="shared" si="6"/>
        <v>0</v>
      </c>
      <c r="J173" s="14"/>
      <c r="K173" s="69">
        <f t="shared" si="7"/>
        <v>0</v>
      </c>
    </row>
    <row r="174" spans="1:11" ht="16.5" thickBot="1" x14ac:dyDescent="0.3">
      <c r="B174" s="16"/>
      <c r="C174" s="17"/>
      <c r="D174" s="17"/>
      <c r="E174" s="17"/>
      <c r="F174" s="21"/>
      <c r="G174" s="21"/>
      <c r="H174" s="21"/>
      <c r="I174" s="21"/>
      <c r="J174" s="5"/>
      <c r="K174" s="5"/>
    </row>
    <row r="175" spans="1:11" ht="22.5" customHeight="1" thickBot="1" x14ac:dyDescent="0.3">
      <c r="A175" s="6"/>
      <c r="B175" s="50"/>
      <c r="C175" s="51" t="s">
        <v>135</v>
      </c>
      <c r="D175" s="51"/>
      <c r="E175" s="51"/>
      <c r="F175" s="52"/>
      <c r="G175" s="52"/>
      <c r="H175" s="52"/>
      <c r="I175" s="52"/>
      <c r="J175" s="81"/>
      <c r="K175" s="86">
        <f>SUM(K6:K174)</f>
        <v>296136.44999999995</v>
      </c>
    </row>
    <row r="176" spans="1:11" s="6" customFormat="1" ht="15.75" x14ac:dyDescent="0.25">
      <c r="B176" s="16"/>
      <c r="C176" s="17"/>
      <c r="D176" s="17"/>
      <c r="E176" s="17"/>
      <c r="F176" s="21"/>
      <c r="G176" s="21"/>
      <c r="H176" s="21"/>
      <c r="I176" s="70"/>
      <c r="J176" s="5"/>
      <c r="K176" s="71"/>
    </row>
    <row r="177" spans="2:13" s="6" customFormat="1" ht="15.75" x14ac:dyDescent="0.25">
      <c r="B177" s="16">
        <v>1</v>
      </c>
      <c r="C177" s="17" t="s">
        <v>227</v>
      </c>
      <c r="D177" s="17" t="s">
        <v>238</v>
      </c>
      <c r="E177" s="17" t="s">
        <v>299</v>
      </c>
      <c r="F177" s="41">
        <v>30</v>
      </c>
      <c r="G177" s="41"/>
      <c r="H177" s="41"/>
      <c r="I177" s="68">
        <f t="shared" ref="I177:I218" si="9">F177+G177-H177</f>
        <v>30</v>
      </c>
      <c r="J177" s="5">
        <v>22</v>
      </c>
      <c r="K177" s="69">
        <f t="shared" ref="K177:K218" si="10">I177*J177</f>
        <v>660</v>
      </c>
    </row>
    <row r="178" spans="2:13" s="6" customFormat="1" ht="15.75" x14ac:dyDescent="0.25">
      <c r="B178" s="16">
        <f>B177+1</f>
        <v>2</v>
      </c>
      <c r="C178" s="17" t="s">
        <v>139</v>
      </c>
      <c r="D178" s="17" t="s">
        <v>238</v>
      </c>
      <c r="E178" s="17" t="s">
        <v>93</v>
      </c>
      <c r="F178" s="41">
        <v>4</v>
      </c>
      <c r="G178" s="41">
        <v>25</v>
      </c>
      <c r="H178" s="41"/>
      <c r="I178" s="68">
        <f t="shared" si="9"/>
        <v>29</v>
      </c>
      <c r="J178" s="5">
        <v>616</v>
      </c>
      <c r="K178" s="69">
        <f t="shared" si="10"/>
        <v>17864</v>
      </c>
    </row>
    <row r="179" spans="2:13" s="6" customFormat="1" ht="15.75" x14ac:dyDescent="0.25">
      <c r="B179" s="16">
        <f>B178+1</f>
        <v>3</v>
      </c>
      <c r="C179" s="17" t="s">
        <v>121</v>
      </c>
      <c r="D179" s="17" t="s">
        <v>238</v>
      </c>
      <c r="E179" s="17" t="s">
        <v>226</v>
      </c>
      <c r="F179" s="41">
        <v>0</v>
      </c>
      <c r="G179" s="43"/>
      <c r="H179" s="43"/>
      <c r="I179" s="68">
        <f t="shared" si="9"/>
        <v>0</v>
      </c>
      <c r="J179" s="79">
        <v>520</v>
      </c>
      <c r="K179" s="69">
        <f t="shared" si="10"/>
        <v>0</v>
      </c>
      <c r="M179" s="12"/>
    </row>
    <row r="180" spans="2:13" s="6" customFormat="1" ht="15.75" x14ac:dyDescent="0.25">
      <c r="B180" s="16">
        <f t="shared" ref="B180:B218" si="11">B179+1</f>
        <v>4</v>
      </c>
      <c r="C180" s="17" t="s">
        <v>171</v>
      </c>
      <c r="D180" s="17" t="s">
        <v>238</v>
      </c>
      <c r="E180" s="17" t="s">
        <v>8</v>
      </c>
      <c r="F180" s="41">
        <v>0</v>
      </c>
      <c r="G180" s="43"/>
      <c r="H180" s="43"/>
      <c r="I180" s="68">
        <f t="shared" si="9"/>
        <v>0</v>
      </c>
      <c r="J180" s="79"/>
      <c r="K180" s="69">
        <f t="shared" si="10"/>
        <v>0</v>
      </c>
      <c r="M180" s="12"/>
    </row>
    <row r="181" spans="2:13" s="6" customFormat="1" ht="15.75" x14ac:dyDescent="0.25">
      <c r="B181" s="16">
        <f t="shared" si="11"/>
        <v>5</v>
      </c>
      <c r="C181" s="17" t="s">
        <v>36</v>
      </c>
      <c r="D181" s="17" t="s">
        <v>238</v>
      </c>
      <c r="E181" s="17" t="s">
        <v>37</v>
      </c>
      <c r="F181" s="41">
        <v>0</v>
      </c>
      <c r="G181" s="43"/>
      <c r="H181" s="43"/>
      <c r="I181" s="68">
        <f t="shared" si="9"/>
        <v>0</v>
      </c>
      <c r="J181" s="79">
        <v>60.68</v>
      </c>
      <c r="K181" s="69">
        <f t="shared" si="10"/>
        <v>0</v>
      </c>
    </row>
    <row r="182" spans="2:13" s="6" customFormat="1" ht="15.75" x14ac:dyDescent="0.25">
      <c r="B182" s="16">
        <f t="shared" si="11"/>
        <v>6</v>
      </c>
      <c r="C182" s="17" t="s">
        <v>46</v>
      </c>
      <c r="D182" s="17" t="s">
        <v>238</v>
      </c>
      <c r="E182" s="17" t="s">
        <v>5</v>
      </c>
      <c r="F182" s="41">
        <v>3</v>
      </c>
      <c r="G182" s="43"/>
      <c r="H182" s="43"/>
      <c r="I182" s="68">
        <f t="shared" si="9"/>
        <v>3</v>
      </c>
      <c r="J182" s="79">
        <v>358.97</v>
      </c>
      <c r="K182" s="69">
        <f t="shared" si="10"/>
        <v>1076.9100000000001</v>
      </c>
    </row>
    <row r="183" spans="2:13" s="6" customFormat="1" ht="15.75" x14ac:dyDescent="0.25">
      <c r="B183" s="16">
        <f t="shared" si="11"/>
        <v>7</v>
      </c>
      <c r="C183" s="17" t="s">
        <v>109</v>
      </c>
      <c r="D183" s="17" t="s">
        <v>238</v>
      </c>
      <c r="E183" s="17" t="s">
        <v>91</v>
      </c>
      <c r="F183" s="41">
        <v>6</v>
      </c>
      <c r="G183" s="43"/>
      <c r="H183" s="43"/>
      <c r="I183" s="68">
        <f t="shared" si="9"/>
        <v>6</v>
      </c>
      <c r="J183" s="79">
        <v>12</v>
      </c>
      <c r="K183" s="69">
        <f t="shared" si="10"/>
        <v>72</v>
      </c>
      <c r="M183" s="12"/>
    </row>
    <row r="184" spans="2:13" s="6" customFormat="1" ht="15.75" x14ac:dyDescent="0.25">
      <c r="B184" s="16">
        <f t="shared" si="11"/>
        <v>8</v>
      </c>
      <c r="C184" s="17" t="s">
        <v>125</v>
      </c>
      <c r="D184" s="17" t="s">
        <v>238</v>
      </c>
      <c r="E184" s="17" t="s">
        <v>8</v>
      </c>
      <c r="F184" s="41">
        <v>8</v>
      </c>
      <c r="G184" s="43">
        <v>6</v>
      </c>
      <c r="H184" s="43"/>
      <c r="I184" s="68">
        <f t="shared" si="9"/>
        <v>14</v>
      </c>
      <c r="J184" s="79">
        <v>70</v>
      </c>
      <c r="K184" s="69">
        <f t="shared" si="10"/>
        <v>980</v>
      </c>
      <c r="L184" s="6">
        <v>80</v>
      </c>
      <c r="M184" s="12"/>
    </row>
    <row r="185" spans="2:13" s="6" customFormat="1" ht="15.75" x14ac:dyDescent="0.25">
      <c r="B185" s="16">
        <f t="shared" si="11"/>
        <v>9</v>
      </c>
      <c r="C185" s="17" t="s">
        <v>118</v>
      </c>
      <c r="D185" s="17" t="s">
        <v>238</v>
      </c>
      <c r="E185" s="17" t="s">
        <v>299</v>
      </c>
      <c r="F185" s="41">
        <v>25</v>
      </c>
      <c r="G185" s="43"/>
      <c r="H185" s="43"/>
      <c r="I185" s="68">
        <f t="shared" si="9"/>
        <v>25</v>
      </c>
      <c r="J185" s="79">
        <v>92</v>
      </c>
      <c r="K185" s="69">
        <f t="shared" si="10"/>
        <v>2300</v>
      </c>
      <c r="M185" s="12"/>
    </row>
    <row r="186" spans="2:13" s="6" customFormat="1" ht="15.75" x14ac:dyDescent="0.25">
      <c r="B186" s="16">
        <f t="shared" si="11"/>
        <v>10</v>
      </c>
      <c r="C186" s="17" t="s">
        <v>73</v>
      </c>
      <c r="D186" s="17" t="s">
        <v>238</v>
      </c>
      <c r="E186" s="17" t="s">
        <v>96</v>
      </c>
      <c r="F186" s="41">
        <v>5</v>
      </c>
      <c r="G186" s="43">
        <v>30</v>
      </c>
      <c r="H186" s="43"/>
      <c r="I186" s="68">
        <f t="shared" si="9"/>
        <v>35</v>
      </c>
      <c r="J186" s="79">
        <v>304</v>
      </c>
      <c r="K186" s="69">
        <f t="shared" si="10"/>
        <v>10640</v>
      </c>
      <c r="M186" s="12"/>
    </row>
    <row r="187" spans="2:13" s="6" customFormat="1" ht="15.75" x14ac:dyDescent="0.25">
      <c r="B187" s="16">
        <f t="shared" si="11"/>
        <v>11</v>
      </c>
      <c r="C187" s="17" t="s">
        <v>42</v>
      </c>
      <c r="D187" s="17" t="s">
        <v>238</v>
      </c>
      <c r="E187" s="17" t="s">
        <v>154</v>
      </c>
      <c r="F187" s="41">
        <v>5</v>
      </c>
      <c r="G187" s="43"/>
      <c r="H187" s="43"/>
      <c r="I187" s="68">
        <f t="shared" si="9"/>
        <v>5</v>
      </c>
      <c r="J187" s="79">
        <v>473</v>
      </c>
      <c r="K187" s="69">
        <f t="shared" si="10"/>
        <v>2365</v>
      </c>
      <c r="M187" s="12"/>
    </row>
    <row r="188" spans="2:13" s="6" customFormat="1" ht="15.75" x14ac:dyDescent="0.25">
      <c r="B188" s="16">
        <f t="shared" si="11"/>
        <v>12</v>
      </c>
      <c r="C188" s="17" t="s">
        <v>17</v>
      </c>
      <c r="D188" s="17" t="s">
        <v>238</v>
      </c>
      <c r="E188" s="17" t="s">
        <v>124</v>
      </c>
      <c r="F188" s="41">
        <v>0</v>
      </c>
      <c r="G188" s="43"/>
      <c r="H188" s="43"/>
      <c r="I188" s="68">
        <f t="shared" si="9"/>
        <v>0</v>
      </c>
      <c r="J188" s="79">
        <v>744</v>
      </c>
      <c r="K188" s="69">
        <f t="shared" si="10"/>
        <v>0</v>
      </c>
      <c r="L188" s="6">
        <v>744</v>
      </c>
    </row>
    <row r="189" spans="2:13" s="6" customFormat="1" ht="15.75" x14ac:dyDescent="0.25">
      <c r="B189" s="16">
        <f t="shared" si="11"/>
        <v>13</v>
      </c>
      <c r="C189" s="17" t="s">
        <v>114</v>
      </c>
      <c r="D189" s="17" t="s">
        <v>238</v>
      </c>
      <c r="E189" s="17" t="s">
        <v>264</v>
      </c>
      <c r="F189" s="41">
        <v>0</v>
      </c>
      <c r="G189" s="43">
        <v>6</v>
      </c>
      <c r="H189" s="43"/>
      <c r="I189" s="68">
        <f t="shared" si="9"/>
        <v>6</v>
      </c>
      <c r="J189" s="79">
        <v>80</v>
      </c>
      <c r="K189" s="69">
        <f t="shared" si="10"/>
        <v>480</v>
      </c>
    </row>
    <row r="190" spans="2:13" s="6" customFormat="1" ht="15.75" x14ac:dyDescent="0.25">
      <c r="B190" s="16">
        <f t="shared" si="11"/>
        <v>14</v>
      </c>
      <c r="C190" s="17" t="s">
        <v>16</v>
      </c>
      <c r="D190" s="17" t="s">
        <v>238</v>
      </c>
      <c r="E190" s="17" t="s">
        <v>5</v>
      </c>
      <c r="F190" s="41">
        <v>5</v>
      </c>
      <c r="G190" s="43"/>
      <c r="H190" s="43"/>
      <c r="I190" s="68">
        <f t="shared" si="9"/>
        <v>5</v>
      </c>
      <c r="J190" s="79">
        <v>243</v>
      </c>
      <c r="K190" s="69">
        <f t="shared" si="10"/>
        <v>1215</v>
      </c>
    </row>
    <row r="191" spans="2:13" s="6" customFormat="1" ht="15.75" x14ac:dyDescent="0.25">
      <c r="B191" s="16">
        <f t="shared" si="11"/>
        <v>15</v>
      </c>
      <c r="C191" s="17" t="s">
        <v>56</v>
      </c>
      <c r="D191" s="17" t="s">
        <v>238</v>
      </c>
      <c r="E191" s="17" t="s">
        <v>12</v>
      </c>
      <c r="F191" s="41">
        <v>1</v>
      </c>
      <c r="G191" s="43">
        <v>1</v>
      </c>
      <c r="H191" s="43"/>
      <c r="I191" s="68">
        <f t="shared" si="9"/>
        <v>2</v>
      </c>
      <c r="J191" s="79">
        <v>203</v>
      </c>
      <c r="K191" s="69">
        <f t="shared" si="10"/>
        <v>406</v>
      </c>
      <c r="M191" s="12"/>
    </row>
    <row r="192" spans="2:13" s="6" customFormat="1" ht="15.75" x14ac:dyDescent="0.25">
      <c r="B192" s="16">
        <f t="shared" si="11"/>
        <v>16</v>
      </c>
      <c r="C192" s="17" t="s">
        <v>69</v>
      </c>
      <c r="D192" s="17" t="s">
        <v>238</v>
      </c>
      <c r="E192" s="17" t="s">
        <v>8</v>
      </c>
      <c r="F192" s="41">
        <v>0</v>
      </c>
      <c r="G192" s="43"/>
      <c r="H192" s="43"/>
      <c r="I192" s="68">
        <f t="shared" si="9"/>
        <v>0</v>
      </c>
      <c r="J192" s="79">
        <v>565</v>
      </c>
      <c r="K192" s="69">
        <f t="shared" si="10"/>
        <v>0</v>
      </c>
      <c r="M192" s="12"/>
    </row>
    <row r="193" spans="2:13" s="6" customFormat="1" ht="15.75" x14ac:dyDescent="0.25">
      <c r="B193" s="16">
        <f t="shared" si="11"/>
        <v>17</v>
      </c>
      <c r="C193" s="17" t="s">
        <v>95</v>
      </c>
      <c r="D193" s="17" t="s">
        <v>238</v>
      </c>
      <c r="E193" s="17" t="s">
        <v>96</v>
      </c>
      <c r="F193" s="41">
        <v>10</v>
      </c>
      <c r="G193" s="43"/>
      <c r="H193" s="43"/>
      <c r="I193" s="68">
        <f t="shared" si="9"/>
        <v>10</v>
      </c>
      <c r="J193" s="79">
        <v>12.5</v>
      </c>
      <c r="K193" s="69">
        <f t="shared" si="10"/>
        <v>125</v>
      </c>
      <c r="M193" s="12"/>
    </row>
    <row r="194" spans="2:13" s="6" customFormat="1" ht="15.75" x14ac:dyDescent="0.25">
      <c r="B194" s="16">
        <f t="shared" si="11"/>
        <v>18</v>
      </c>
      <c r="C194" s="18" t="s">
        <v>198</v>
      </c>
      <c r="D194" s="17" t="s">
        <v>238</v>
      </c>
      <c r="E194" s="17"/>
      <c r="F194" s="83">
        <v>1.5</v>
      </c>
      <c r="G194" s="43"/>
      <c r="H194" s="43"/>
      <c r="I194" s="68">
        <f t="shared" si="9"/>
        <v>1.5</v>
      </c>
      <c r="J194" s="79">
        <v>250</v>
      </c>
      <c r="K194" s="69">
        <f t="shared" si="10"/>
        <v>375</v>
      </c>
      <c r="M194" s="12"/>
    </row>
    <row r="195" spans="2:13" s="6" customFormat="1" ht="15.75" x14ac:dyDescent="0.25">
      <c r="B195" s="16">
        <f t="shared" si="11"/>
        <v>19</v>
      </c>
      <c r="C195" s="17" t="s">
        <v>289</v>
      </c>
      <c r="D195" s="17" t="s">
        <v>238</v>
      </c>
      <c r="E195" s="17" t="s">
        <v>255</v>
      </c>
      <c r="F195" s="41">
        <v>10</v>
      </c>
      <c r="G195" s="43">
        <v>60</v>
      </c>
      <c r="H195" s="43"/>
      <c r="I195" s="68">
        <f t="shared" si="9"/>
        <v>70</v>
      </c>
      <c r="J195" s="79">
        <v>116</v>
      </c>
      <c r="K195" s="69">
        <f t="shared" si="10"/>
        <v>8120</v>
      </c>
      <c r="M195" s="12"/>
    </row>
    <row r="196" spans="2:13" s="6" customFormat="1" ht="15.75" x14ac:dyDescent="0.25">
      <c r="B196" s="16">
        <f t="shared" si="11"/>
        <v>20</v>
      </c>
      <c r="C196" s="17" t="s">
        <v>290</v>
      </c>
      <c r="D196" s="17" t="s">
        <v>238</v>
      </c>
      <c r="E196" s="17" t="s">
        <v>298</v>
      </c>
      <c r="F196" s="41">
        <v>0</v>
      </c>
      <c r="G196" s="43">
        <v>48</v>
      </c>
      <c r="H196" s="43"/>
      <c r="I196" s="68">
        <f t="shared" si="9"/>
        <v>48</v>
      </c>
      <c r="J196" s="79">
        <v>147</v>
      </c>
      <c r="K196" s="69">
        <f t="shared" si="10"/>
        <v>7056</v>
      </c>
      <c r="M196" s="12"/>
    </row>
    <row r="197" spans="2:13" s="6" customFormat="1" ht="15.75" x14ac:dyDescent="0.25">
      <c r="B197" s="16">
        <f t="shared" si="11"/>
        <v>21</v>
      </c>
      <c r="C197" s="17" t="s">
        <v>201</v>
      </c>
      <c r="D197" s="17" t="s">
        <v>238</v>
      </c>
      <c r="E197" s="17" t="s">
        <v>200</v>
      </c>
      <c r="F197" s="41">
        <v>0</v>
      </c>
      <c r="G197" s="43"/>
      <c r="H197" s="43"/>
      <c r="I197" s="68">
        <f t="shared" si="9"/>
        <v>0</v>
      </c>
      <c r="J197" s="79">
        <v>1690</v>
      </c>
      <c r="K197" s="69">
        <f t="shared" si="10"/>
        <v>0</v>
      </c>
      <c r="M197" s="12"/>
    </row>
    <row r="198" spans="2:13" s="6" customFormat="1" ht="15.75" x14ac:dyDescent="0.25">
      <c r="B198" s="16">
        <f t="shared" si="11"/>
        <v>22</v>
      </c>
      <c r="C198" s="17" t="s">
        <v>126</v>
      </c>
      <c r="D198" s="17" t="s">
        <v>238</v>
      </c>
      <c r="E198" s="17" t="s">
        <v>175</v>
      </c>
      <c r="F198" s="83">
        <v>0.5</v>
      </c>
      <c r="G198" s="43"/>
      <c r="H198" s="43"/>
      <c r="I198" s="68">
        <f t="shared" si="9"/>
        <v>0.5</v>
      </c>
      <c r="J198" s="79">
        <v>535</v>
      </c>
      <c r="K198" s="69">
        <f t="shared" si="10"/>
        <v>267.5</v>
      </c>
      <c r="M198" s="12"/>
    </row>
    <row r="199" spans="2:13" s="6" customFormat="1" ht="15.75" x14ac:dyDescent="0.25">
      <c r="B199" s="16">
        <f t="shared" si="11"/>
        <v>23</v>
      </c>
      <c r="C199" s="17" t="s">
        <v>127</v>
      </c>
      <c r="D199" s="17" t="s">
        <v>238</v>
      </c>
      <c r="E199" s="17" t="s">
        <v>175</v>
      </c>
      <c r="F199" s="41">
        <v>0</v>
      </c>
      <c r="G199" s="43"/>
      <c r="H199" s="43"/>
      <c r="I199" s="68">
        <f t="shared" si="9"/>
        <v>0</v>
      </c>
      <c r="J199" s="79">
        <v>495</v>
      </c>
      <c r="K199" s="69">
        <f t="shared" si="10"/>
        <v>0</v>
      </c>
      <c r="M199" s="12"/>
    </row>
    <row r="200" spans="2:13" s="6" customFormat="1" ht="15.75" x14ac:dyDescent="0.25">
      <c r="B200" s="16">
        <f t="shared" si="11"/>
        <v>24</v>
      </c>
      <c r="C200" s="17" t="s">
        <v>122</v>
      </c>
      <c r="D200" s="17" t="s">
        <v>238</v>
      </c>
      <c r="E200" s="17" t="s">
        <v>175</v>
      </c>
      <c r="F200" s="41">
        <v>0</v>
      </c>
      <c r="G200" s="43"/>
      <c r="H200" s="43"/>
      <c r="I200" s="68">
        <f t="shared" si="9"/>
        <v>0</v>
      </c>
      <c r="J200" s="79">
        <v>465</v>
      </c>
      <c r="K200" s="69">
        <f t="shared" si="10"/>
        <v>0</v>
      </c>
      <c r="M200" s="12"/>
    </row>
    <row r="201" spans="2:13" s="6" customFormat="1" ht="15.75" x14ac:dyDescent="0.25">
      <c r="B201" s="16">
        <f t="shared" si="11"/>
        <v>25</v>
      </c>
      <c r="C201" s="17" t="s">
        <v>132</v>
      </c>
      <c r="D201" s="17" t="s">
        <v>238</v>
      </c>
      <c r="E201" s="17" t="s">
        <v>8</v>
      </c>
      <c r="F201" s="41">
        <v>0</v>
      </c>
      <c r="G201" s="43"/>
      <c r="H201" s="43"/>
      <c r="I201" s="68">
        <f t="shared" si="9"/>
        <v>0</v>
      </c>
      <c r="J201" s="79">
        <v>200</v>
      </c>
      <c r="K201" s="69">
        <f t="shared" si="10"/>
        <v>0</v>
      </c>
      <c r="M201" s="12"/>
    </row>
    <row r="202" spans="2:13" s="6" customFormat="1" ht="15.75" x14ac:dyDescent="0.25">
      <c r="B202" s="16">
        <f t="shared" si="11"/>
        <v>26</v>
      </c>
      <c r="C202" s="17" t="s">
        <v>162</v>
      </c>
      <c r="D202" s="17" t="s">
        <v>238</v>
      </c>
      <c r="E202" s="17" t="s">
        <v>8</v>
      </c>
      <c r="F202" s="41">
        <v>1</v>
      </c>
      <c r="G202" s="43"/>
      <c r="H202" s="43"/>
      <c r="I202" s="68">
        <f t="shared" si="9"/>
        <v>1</v>
      </c>
      <c r="J202" s="79">
        <v>1160</v>
      </c>
      <c r="K202" s="69">
        <f t="shared" si="10"/>
        <v>1160</v>
      </c>
      <c r="M202" s="12"/>
    </row>
    <row r="203" spans="2:13" s="6" customFormat="1" ht="15.75" x14ac:dyDescent="0.25">
      <c r="B203" s="16">
        <f t="shared" si="11"/>
        <v>27</v>
      </c>
      <c r="C203" s="17" t="s">
        <v>95</v>
      </c>
      <c r="D203" s="17" t="s">
        <v>238</v>
      </c>
      <c r="E203" s="17" t="s">
        <v>12</v>
      </c>
      <c r="F203" s="83">
        <v>0.5</v>
      </c>
      <c r="G203" s="43"/>
      <c r="H203" s="43"/>
      <c r="I203" s="68">
        <f t="shared" si="9"/>
        <v>0.5</v>
      </c>
      <c r="J203" s="79">
        <v>550</v>
      </c>
      <c r="K203" s="69">
        <f t="shared" si="10"/>
        <v>275</v>
      </c>
      <c r="M203" s="12"/>
    </row>
    <row r="204" spans="2:13" s="6" customFormat="1" ht="15.75" x14ac:dyDescent="0.25">
      <c r="B204" s="16">
        <f t="shared" si="11"/>
        <v>28</v>
      </c>
      <c r="C204" s="17" t="s">
        <v>167</v>
      </c>
      <c r="D204" s="17" t="s">
        <v>238</v>
      </c>
      <c r="E204" s="17" t="s">
        <v>174</v>
      </c>
      <c r="F204" s="41">
        <v>37</v>
      </c>
      <c r="G204" s="43">
        <v>60</v>
      </c>
      <c r="H204" s="43"/>
      <c r="I204" s="68">
        <f t="shared" si="9"/>
        <v>97</v>
      </c>
      <c r="J204" s="79">
        <v>124</v>
      </c>
      <c r="K204" s="69">
        <f t="shared" si="10"/>
        <v>12028</v>
      </c>
      <c r="M204" s="12"/>
    </row>
    <row r="205" spans="2:13" s="6" customFormat="1" ht="15.75" x14ac:dyDescent="0.25">
      <c r="B205" s="16">
        <f t="shared" si="11"/>
        <v>29</v>
      </c>
      <c r="C205" s="17" t="s">
        <v>164</v>
      </c>
      <c r="D205" s="17" t="s">
        <v>238</v>
      </c>
      <c r="E205" s="17" t="s">
        <v>299</v>
      </c>
      <c r="F205" s="83">
        <v>0.5</v>
      </c>
      <c r="G205" s="43">
        <v>2</v>
      </c>
      <c r="H205" s="43"/>
      <c r="I205" s="68">
        <f t="shared" si="9"/>
        <v>2.5</v>
      </c>
      <c r="J205" s="79">
        <v>1307</v>
      </c>
      <c r="K205" s="69">
        <f t="shared" si="10"/>
        <v>3267.5</v>
      </c>
      <c r="M205" s="12"/>
    </row>
    <row r="206" spans="2:13" s="6" customFormat="1" ht="15.75" x14ac:dyDescent="0.25">
      <c r="B206" s="16">
        <f t="shared" si="11"/>
        <v>30</v>
      </c>
      <c r="C206" s="17" t="s">
        <v>165</v>
      </c>
      <c r="D206" s="17" t="s">
        <v>238</v>
      </c>
      <c r="E206" s="17" t="s">
        <v>25</v>
      </c>
      <c r="F206" s="83">
        <v>0.5</v>
      </c>
      <c r="G206" s="43"/>
      <c r="H206" s="43"/>
      <c r="I206" s="68">
        <f t="shared" si="9"/>
        <v>0.5</v>
      </c>
      <c r="J206" s="79">
        <v>320</v>
      </c>
      <c r="K206" s="69">
        <f t="shared" si="10"/>
        <v>160</v>
      </c>
      <c r="M206" s="12"/>
    </row>
    <row r="207" spans="2:13" s="6" customFormat="1" ht="15.75" x14ac:dyDescent="0.25">
      <c r="B207" s="16">
        <f t="shared" si="11"/>
        <v>31</v>
      </c>
      <c r="C207" s="17" t="s">
        <v>182</v>
      </c>
      <c r="D207" s="17" t="s">
        <v>238</v>
      </c>
      <c r="E207" s="17" t="s">
        <v>8</v>
      </c>
      <c r="F207" s="41">
        <v>2</v>
      </c>
      <c r="G207" s="43"/>
      <c r="H207" s="43"/>
      <c r="I207" s="68">
        <f t="shared" si="9"/>
        <v>2</v>
      </c>
      <c r="J207" s="79">
        <v>72</v>
      </c>
      <c r="K207" s="69">
        <f t="shared" si="10"/>
        <v>144</v>
      </c>
      <c r="M207" s="12"/>
    </row>
    <row r="208" spans="2:13" s="6" customFormat="1" ht="15.75" x14ac:dyDescent="0.25">
      <c r="B208" s="16">
        <f t="shared" si="11"/>
        <v>32</v>
      </c>
      <c r="C208" s="17" t="s">
        <v>188</v>
      </c>
      <c r="D208" s="17" t="s">
        <v>238</v>
      </c>
      <c r="E208" s="17" t="s">
        <v>107</v>
      </c>
      <c r="F208" s="83">
        <v>0</v>
      </c>
      <c r="G208" s="43"/>
      <c r="H208" s="43"/>
      <c r="I208" s="68">
        <f t="shared" si="9"/>
        <v>0</v>
      </c>
      <c r="J208" s="79">
        <v>800</v>
      </c>
      <c r="K208" s="69">
        <f t="shared" si="10"/>
        <v>0</v>
      </c>
      <c r="M208" s="12"/>
    </row>
    <row r="209" spans="1:13" s="6" customFormat="1" ht="15.75" x14ac:dyDescent="0.25">
      <c r="B209" s="16">
        <f t="shared" si="11"/>
        <v>33</v>
      </c>
      <c r="C209" s="17" t="s">
        <v>192</v>
      </c>
      <c r="D209" s="17" t="s">
        <v>238</v>
      </c>
      <c r="E209" s="17" t="s">
        <v>107</v>
      </c>
      <c r="F209" s="83">
        <v>0.2</v>
      </c>
      <c r="G209" s="43">
        <v>3</v>
      </c>
      <c r="H209" s="43"/>
      <c r="I209" s="68">
        <f t="shared" si="9"/>
        <v>3.2</v>
      </c>
      <c r="J209" s="79">
        <v>1549</v>
      </c>
      <c r="K209" s="69">
        <f t="shared" si="10"/>
        <v>4956.8</v>
      </c>
      <c r="M209" s="12"/>
    </row>
    <row r="210" spans="1:13" s="6" customFormat="1" ht="15.75" x14ac:dyDescent="0.25">
      <c r="B210" s="16">
        <f t="shared" si="11"/>
        <v>34</v>
      </c>
      <c r="C210" s="17" t="s">
        <v>222</v>
      </c>
      <c r="D210" s="17" t="s">
        <v>238</v>
      </c>
      <c r="E210" s="17" t="s">
        <v>234</v>
      </c>
      <c r="F210" s="41">
        <v>23</v>
      </c>
      <c r="G210" s="43"/>
      <c r="H210" s="43"/>
      <c r="I210" s="68">
        <f t="shared" si="9"/>
        <v>23</v>
      </c>
      <c r="J210" s="79">
        <v>362.5</v>
      </c>
      <c r="K210" s="69">
        <f t="shared" si="10"/>
        <v>8337.5</v>
      </c>
      <c r="M210" s="12"/>
    </row>
    <row r="211" spans="1:13" s="6" customFormat="1" ht="15.75" x14ac:dyDescent="0.25">
      <c r="B211" s="16">
        <f t="shared" si="11"/>
        <v>35</v>
      </c>
      <c r="C211" s="17" t="s">
        <v>213</v>
      </c>
      <c r="D211" s="17" t="s">
        <v>238</v>
      </c>
      <c r="E211" s="17" t="s">
        <v>220</v>
      </c>
      <c r="F211" s="41">
        <v>1</v>
      </c>
      <c r="G211" s="43"/>
      <c r="H211" s="43"/>
      <c r="I211" s="68">
        <f t="shared" si="9"/>
        <v>1</v>
      </c>
      <c r="J211" s="79">
        <v>402</v>
      </c>
      <c r="K211" s="69">
        <f t="shared" si="10"/>
        <v>402</v>
      </c>
      <c r="M211" s="12"/>
    </row>
    <row r="212" spans="1:13" s="6" customFormat="1" ht="15.75" x14ac:dyDescent="0.25">
      <c r="B212" s="16">
        <f t="shared" si="11"/>
        <v>36</v>
      </c>
      <c r="C212" s="17" t="s">
        <v>214</v>
      </c>
      <c r="D212" s="17" t="s">
        <v>238</v>
      </c>
      <c r="E212" s="17" t="s">
        <v>220</v>
      </c>
      <c r="F212" s="83">
        <v>0.5</v>
      </c>
      <c r="G212" s="43"/>
      <c r="H212" s="43"/>
      <c r="I212" s="68">
        <f t="shared" si="9"/>
        <v>0.5</v>
      </c>
      <c r="J212" s="79">
        <v>244</v>
      </c>
      <c r="K212" s="69">
        <f t="shared" si="10"/>
        <v>122</v>
      </c>
      <c r="M212" s="12"/>
    </row>
    <row r="213" spans="1:13" s="6" customFormat="1" ht="15.75" x14ac:dyDescent="0.25">
      <c r="B213" s="16">
        <f t="shared" si="11"/>
        <v>37</v>
      </c>
      <c r="C213" s="17" t="s">
        <v>215</v>
      </c>
      <c r="D213" s="17" t="s">
        <v>238</v>
      </c>
      <c r="E213" s="17" t="s">
        <v>221</v>
      </c>
      <c r="F213" s="83">
        <v>0.5</v>
      </c>
      <c r="G213" s="43"/>
      <c r="H213" s="43"/>
      <c r="I213" s="68">
        <f t="shared" si="9"/>
        <v>0.5</v>
      </c>
      <c r="J213" s="79">
        <v>280</v>
      </c>
      <c r="K213" s="69">
        <f t="shared" si="10"/>
        <v>140</v>
      </c>
      <c r="M213" s="12"/>
    </row>
    <row r="214" spans="1:13" s="6" customFormat="1" ht="15.75" x14ac:dyDescent="0.25">
      <c r="B214" s="16">
        <f t="shared" si="11"/>
        <v>38</v>
      </c>
      <c r="C214" s="17" t="s">
        <v>216</v>
      </c>
      <c r="D214" s="17" t="s">
        <v>238</v>
      </c>
      <c r="E214" s="17" t="s">
        <v>107</v>
      </c>
      <c r="F214" s="41">
        <v>0</v>
      </c>
      <c r="G214" s="43"/>
      <c r="H214" s="43"/>
      <c r="I214" s="68">
        <f t="shared" si="9"/>
        <v>0</v>
      </c>
      <c r="J214" s="79">
        <v>1500</v>
      </c>
      <c r="K214" s="69">
        <f t="shared" si="10"/>
        <v>0</v>
      </c>
      <c r="M214" s="12"/>
    </row>
    <row r="215" spans="1:13" s="6" customFormat="1" ht="15.75" x14ac:dyDescent="0.25">
      <c r="B215" s="16">
        <f t="shared" si="11"/>
        <v>39</v>
      </c>
      <c r="C215" s="17" t="s">
        <v>202</v>
      </c>
      <c r="D215" s="17" t="s">
        <v>238</v>
      </c>
      <c r="E215" s="17" t="s">
        <v>107</v>
      </c>
      <c r="F215" s="41">
        <v>0</v>
      </c>
      <c r="G215" s="43"/>
      <c r="H215" s="43"/>
      <c r="I215" s="68">
        <f t="shared" si="9"/>
        <v>0</v>
      </c>
      <c r="J215" s="79">
        <v>140</v>
      </c>
      <c r="K215" s="69">
        <f t="shared" si="10"/>
        <v>0</v>
      </c>
      <c r="M215" s="12"/>
    </row>
    <row r="216" spans="1:13" s="6" customFormat="1" ht="15.75" x14ac:dyDescent="0.25">
      <c r="B216" s="16">
        <f t="shared" si="11"/>
        <v>40</v>
      </c>
      <c r="C216" s="17" t="s">
        <v>203</v>
      </c>
      <c r="D216" s="17" t="s">
        <v>238</v>
      </c>
      <c r="E216" s="17" t="s">
        <v>107</v>
      </c>
      <c r="F216" s="41">
        <v>0</v>
      </c>
      <c r="G216" s="43"/>
      <c r="H216" s="43"/>
      <c r="I216" s="68">
        <f t="shared" si="9"/>
        <v>0</v>
      </c>
      <c r="J216" s="79">
        <v>120</v>
      </c>
      <c r="K216" s="69">
        <f t="shared" si="10"/>
        <v>0</v>
      </c>
      <c r="M216" s="12"/>
    </row>
    <row r="217" spans="1:13" ht="15.75" x14ac:dyDescent="0.25">
      <c r="B217" s="16">
        <f t="shared" si="11"/>
        <v>41</v>
      </c>
      <c r="C217" s="17" t="s">
        <v>204</v>
      </c>
      <c r="D217" s="17" t="s">
        <v>238</v>
      </c>
      <c r="E217" s="17" t="s">
        <v>5</v>
      </c>
      <c r="F217" s="41">
        <v>0</v>
      </c>
      <c r="G217" s="43"/>
      <c r="H217" s="43"/>
      <c r="I217" s="68">
        <f t="shared" si="9"/>
        <v>0</v>
      </c>
      <c r="J217" s="79">
        <v>160</v>
      </c>
      <c r="K217" s="69">
        <f t="shared" si="10"/>
        <v>0</v>
      </c>
    </row>
    <row r="218" spans="1:13" ht="15.75" x14ac:dyDescent="0.25">
      <c r="B218" s="16">
        <f t="shared" si="11"/>
        <v>42</v>
      </c>
      <c r="C218" s="17" t="s">
        <v>292</v>
      </c>
      <c r="D218" s="17" t="s">
        <v>238</v>
      </c>
      <c r="E218" s="17" t="s">
        <v>297</v>
      </c>
      <c r="F218" s="41">
        <v>0</v>
      </c>
      <c r="G218" s="75">
        <v>5</v>
      </c>
      <c r="H218" s="75"/>
      <c r="I218" s="68">
        <f t="shared" si="9"/>
        <v>5</v>
      </c>
      <c r="J218" s="79">
        <v>243</v>
      </c>
      <c r="K218" s="69">
        <f t="shared" si="10"/>
        <v>1215</v>
      </c>
    </row>
    <row r="219" spans="1:13" ht="16.5" thickBot="1" x14ac:dyDescent="0.3">
      <c r="B219" s="26"/>
      <c r="C219" s="27"/>
      <c r="D219" s="27"/>
      <c r="E219" s="27"/>
      <c r="F219" s="48"/>
      <c r="G219" s="48"/>
      <c r="H219" s="48"/>
      <c r="I219" s="72"/>
      <c r="J219" s="13"/>
      <c r="K219" s="73">
        <f>F219*J219</f>
        <v>0</v>
      </c>
    </row>
    <row r="220" spans="1:13" ht="22.5" customHeight="1" thickBot="1" x14ac:dyDescent="0.3">
      <c r="A220" s="6"/>
      <c r="B220" s="50"/>
      <c r="C220" s="51" t="s">
        <v>135</v>
      </c>
      <c r="D220" s="51"/>
      <c r="E220" s="51"/>
      <c r="F220" s="52"/>
      <c r="G220" s="52"/>
      <c r="H220" s="52"/>
      <c r="I220" s="52"/>
      <c r="J220" s="81"/>
      <c r="K220" s="63">
        <f>SUM(K177:K219)</f>
        <v>86210.21</v>
      </c>
    </row>
    <row r="221" spans="1:13" ht="15.75" x14ac:dyDescent="0.25">
      <c r="B221" s="33"/>
      <c r="C221" s="30"/>
      <c r="D221" s="30"/>
      <c r="E221" s="30"/>
      <c r="F221" s="34"/>
      <c r="G221" s="34"/>
      <c r="H221" s="34"/>
      <c r="I221" s="34"/>
      <c r="J221" s="11"/>
      <c r="K221" s="11"/>
    </row>
    <row r="222" spans="1:13" ht="16.5" thickBot="1" x14ac:dyDescent="0.3">
      <c r="B222" s="16"/>
      <c r="C222" s="49" t="s">
        <v>228</v>
      </c>
      <c r="D222" s="17"/>
      <c r="E222" s="17"/>
      <c r="F222" s="21"/>
      <c r="G222" s="21"/>
      <c r="H222" s="21"/>
      <c r="I222" s="70"/>
      <c r="J222" s="5"/>
      <c r="K222" s="69"/>
    </row>
    <row r="223" spans="1:13" ht="16.5" thickTop="1" x14ac:dyDescent="0.25">
      <c r="B223" s="16"/>
      <c r="C223" s="30"/>
      <c r="D223" s="17"/>
      <c r="E223" s="17"/>
      <c r="F223" s="21"/>
      <c r="G223" s="21"/>
      <c r="H223" s="21"/>
      <c r="I223" s="70"/>
      <c r="J223" s="5"/>
      <c r="K223" s="69"/>
    </row>
    <row r="224" spans="1:13" ht="18" customHeight="1" x14ac:dyDescent="0.25">
      <c r="B224" s="16">
        <v>1</v>
      </c>
      <c r="C224" s="17" t="s">
        <v>291</v>
      </c>
      <c r="D224" s="17" t="s">
        <v>75</v>
      </c>
      <c r="E224" s="17" t="s">
        <v>8</v>
      </c>
      <c r="F224" s="41">
        <v>94</v>
      </c>
      <c r="G224" s="41">
        <f>48+48</f>
        <v>96</v>
      </c>
      <c r="H224" s="41"/>
      <c r="I224" s="68">
        <f t="shared" ref="I224:I232" si="12">F224+G224-H224</f>
        <v>190</v>
      </c>
      <c r="J224" s="5">
        <v>23</v>
      </c>
      <c r="K224" s="69">
        <f t="shared" ref="K224:K231" si="13">I224*J224</f>
        <v>4370</v>
      </c>
    </row>
    <row r="225" spans="1:18" ht="18" customHeight="1" x14ac:dyDescent="0.25">
      <c r="B225" s="16">
        <f>B224+1</f>
        <v>2</v>
      </c>
      <c r="C225" s="17" t="s">
        <v>236</v>
      </c>
      <c r="D225" s="17" t="s">
        <v>75</v>
      </c>
      <c r="E225" s="17" t="s">
        <v>5</v>
      </c>
      <c r="F225" s="41">
        <v>819</v>
      </c>
      <c r="G225" s="41"/>
      <c r="H225" s="41"/>
      <c r="I225" s="68">
        <f t="shared" si="12"/>
        <v>819</v>
      </c>
      <c r="J225" s="5">
        <v>21</v>
      </c>
      <c r="K225" s="69">
        <f t="shared" si="13"/>
        <v>17199</v>
      </c>
    </row>
    <row r="226" spans="1:18" s="6" customFormat="1" ht="18" customHeight="1" x14ac:dyDescent="0.25">
      <c r="B226" s="16">
        <f>B225+1</f>
        <v>3</v>
      </c>
      <c r="C226" s="17" t="s">
        <v>76</v>
      </c>
      <c r="D226" s="17" t="s">
        <v>75</v>
      </c>
      <c r="E226" s="17" t="s">
        <v>8</v>
      </c>
      <c r="F226" s="41">
        <v>107</v>
      </c>
      <c r="G226" s="41"/>
      <c r="H226" s="41"/>
      <c r="I226" s="68">
        <f t="shared" si="12"/>
        <v>107</v>
      </c>
      <c r="J226" s="5">
        <v>10</v>
      </c>
      <c r="K226" s="69">
        <f>I226*J226</f>
        <v>1070</v>
      </c>
    </row>
    <row r="227" spans="1:18" ht="18" customHeight="1" x14ac:dyDescent="0.25">
      <c r="B227" s="16">
        <f t="shared" ref="B227:B233" si="14">B226+1</f>
        <v>4</v>
      </c>
      <c r="C227" s="17" t="s">
        <v>77</v>
      </c>
      <c r="D227" s="17" t="s">
        <v>75</v>
      </c>
      <c r="E227" s="17" t="s">
        <v>78</v>
      </c>
      <c r="F227" s="41">
        <v>65</v>
      </c>
      <c r="G227" s="43"/>
      <c r="H227" s="43"/>
      <c r="I227" s="68">
        <f t="shared" si="12"/>
        <v>65</v>
      </c>
      <c r="J227" s="79">
        <v>60</v>
      </c>
      <c r="K227" s="69">
        <f t="shared" si="13"/>
        <v>3900</v>
      </c>
    </row>
    <row r="228" spans="1:18" ht="18" customHeight="1" x14ac:dyDescent="0.25">
      <c r="B228" s="16">
        <f t="shared" si="14"/>
        <v>5</v>
      </c>
      <c r="C228" s="17" t="s">
        <v>79</v>
      </c>
      <c r="D228" s="17" t="s">
        <v>75</v>
      </c>
      <c r="E228" s="17" t="s">
        <v>8</v>
      </c>
      <c r="F228" s="41">
        <v>60</v>
      </c>
      <c r="G228" s="43"/>
      <c r="H228" s="43"/>
      <c r="I228" s="68">
        <f t="shared" si="12"/>
        <v>60</v>
      </c>
      <c r="J228" s="79">
        <v>12</v>
      </c>
      <c r="K228" s="69">
        <f t="shared" si="13"/>
        <v>720</v>
      </c>
    </row>
    <row r="229" spans="1:18" ht="18" customHeight="1" x14ac:dyDescent="0.25">
      <c r="B229" s="16">
        <f t="shared" si="14"/>
        <v>6</v>
      </c>
      <c r="C229" s="17" t="s">
        <v>86</v>
      </c>
      <c r="D229" s="17" t="s">
        <v>75</v>
      </c>
      <c r="E229" s="17" t="s">
        <v>87</v>
      </c>
      <c r="F229" s="41">
        <v>134</v>
      </c>
      <c r="G229" s="43"/>
      <c r="H229" s="43"/>
      <c r="I229" s="68">
        <f t="shared" si="12"/>
        <v>134</v>
      </c>
      <c r="J229" s="79">
        <v>58</v>
      </c>
      <c r="K229" s="69">
        <f t="shared" si="13"/>
        <v>7772</v>
      </c>
    </row>
    <row r="230" spans="1:18" ht="18" customHeight="1" x14ac:dyDescent="0.25">
      <c r="B230" s="16">
        <f t="shared" si="14"/>
        <v>7</v>
      </c>
      <c r="C230" s="17" t="s">
        <v>129</v>
      </c>
      <c r="D230" s="17" t="s">
        <v>75</v>
      </c>
      <c r="E230" s="17" t="s">
        <v>5</v>
      </c>
      <c r="F230" s="41">
        <f>46+48+86</f>
        <v>180</v>
      </c>
      <c r="G230" s="43"/>
      <c r="H230" s="43"/>
      <c r="I230" s="68">
        <f t="shared" si="12"/>
        <v>180</v>
      </c>
      <c r="J230" s="79">
        <v>23</v>
      </c>
      <c r="K230" s="69">
        <f t="shared" si="13"/>
        <v>4140</v>
      </c>
    </row>
    <row r="231" spans="1:18" ht="18" customHeight="1" x14ac:dyDescent="0.25">
      <c r="B231" s="16">
        <f t="shared" si="14"/>
        <v>8</v>
      </c>
      <c r="C231" s="17" t="s">
        <v>74</v>
      </c>
      <c r="D231" s="17" t="s">
        <v>75</v>
      </c>
      <c r="E231" s="17" t="s">
        <v>8</v>
      </c>
      <c r="F231" s="41">
        <v>49</v>
      </c>
      <c r="G231" s="43"/>
      <c r="H231" s="43"/>
      <c r="I231" s="68">
        <f t="shared" si="12"/>
        <v>49</v>
      </c>
      <c r="J231" s="79">
        <v>14.244999999999999</v>
      </c>
      <c r="K231" s="69">
        <f t="shared" si="13"/>
        <v>698.005</v>
      </c>
    </row>
    <row r="232" spans="1:18" ht="18" customHeight="1" x14ac:dyDescent="0.25">
      <c r="A232" s="6"/>
      <c r="B232" s="16">
        <f t="shared" si="14"/>
        <v>9</v>
      </c>
      <c r="C232" s="17"/>
      <c r="D232" s="17" t="s">
        <v>75</v>
      </c>
      <c r="E232" s="17"/>
      <c r="F232" s="22"/>
      <c r="G232" s="46"/>
      <c r="H232" s="46"/>
      <c r="I232" s="68">
        <f t="shared" si="12"/>
        <v>0</v>
      </c>
      <c r="J232" s="79"/>
      <c r="K232" s="69"/>
    </row>
    <row r="233" spans="1:18" ht="18" customHeight="1" x14ac:dyDescent="0.25">
      <c r="A233" s="6"/>
      <c r="B233" s="16">
        <f t="shared" si="14"/>
        <v>10</v>
      </c>
      <c r="C233" s="17"/>
      <c r="D233" s="17" t="s">
        <v>75</v>
      </c>
      <c r="E233" s="17"/>
      <c r="F233" s="22"/>
      <c r="G233" s="46"/>
      <c r="H233" s="46"/>
      <c r="I233" s="74"/>
      <c r="J233" s="79"/>
      <c r="K233" s="69">
        <f>F233*J233</f>
        <v>0</v>
      </c>
      <c r="L233" s="20">
        <f>J233/12</f>
        <v>0</v>
      </c>
    </row>
    <row r="234" spans="1:18" ht="18" customHeight="1" x14ac:dyDescent="0.25">
      <c r="A234" s="6"/>
      <c r="B234" s="16"/>
      <c r="C234" s="17"/>
      <c r="D234" s="17"/>
      <c r="E234" s="17"/>
      <c r="F234" s="22"/>
      <c r="G234" s="46"/>
      <c r="H234" s="46"/>
      <c r="I234" s="74"/>
      <c r="J234" s="79"/>
      <c r="K234" s="69"/>
    </row>
    <row r="235" spans="1:18" ht="18" customHeight="1" thickBot="1" x14ac:dyDescent="0.3">
      <c r="A235" s="6"/>
      <c r="B235" s="26"/>
      <c r="C235" s="27"/>
      <c r="D235" s="27"/>
      <c r="E235" s="27"/>
      <c r="F235" s="28"/>
      <c r="G235" s="47"/>
      <c r="H235" s="47"/>
      <c r="I235" s="47"/>
      <c r="J235" s="14"/>
      <c r="K235" s="13"/>
    </row>
    <row r="236" spans="1:18" ht="22.5" customHeight="1" thickBot="1" x14ac:dyDescent="0.3">
      <c r="A236" s="6"/>
      <c r="B236" s="50"/>
      <c r="C236" s="51" t="s">
        <v>135</v>
      </c>
      <c r="D236" s="51"/>
      <c r="E236" s="51"/>
      <c r="F236" s="52"/>
      <c r="G236" s="52"/>
      <c r="H236" s="52"/>
      <c r="I236" s="52"/>
      <c r="J236" s="81"/>
      <c r="K236" s="63">
        <f>SUM(K223:K233)</f>
        <v>39869.004999999997</v>
      </c>
    </row>
    <row r="237" spans="1:18" ht="18" customHeight="1" thickBot="1" x14ac:dyDescent="0.3">
      <c r="B237" s="58"/>
      <c r="C237" s="59"/>
      <c r="D237" s="59"/>
      <c r="E237" s="59"/>
      <c r="F237" s="60"/>
      <c r="G237" s="61"/>
      <c r="H237" s="61"/>
      <c r="I237" s="61"/>
      <c r="J237" s="29"/>
      <c r="K237" s="62"/>
      <c r="N237">
        <v>12</v>
      </c>
      <c r="O237">
        <v>9</v>
      </c>
      <c r="P237">
        <f>N237*O237</f>
        <v>108</v>
      </c>
      <c r="Q237">
        <v>50</v>
      </c>
      <c r="R237">
        <f>P237*Q237</f>
        <v>5400</v>
      </c>
    </row>
    <row r="238" spans="1:18" ht="23.25" customHeight="1" thickBot="1" x14ac:dyDescent="0.35">
      <c r="B238" s="53"/>
      <c r="C238" s="56" t="s">
        <v>135</v>
      </c>
      <c r="D238" s="54"/>
      <c r="E238" s="54"/>
      <c r="F238" s="55"/>
      <c r="G238" s="55"/>
      <c r="H238" s="55"/>
      <c r="I238" s="55"/>
      <c r="J238" s="82"/>
      <c r="K238" s="57">
        <f>K175+K220+K236</f>
        <v>422215.66499999998</v>
      </c>
      <c r="N238">
        <v>10</v>
      </c>
      <c r="O238">
        <v>9</v>
      </c>
      <c r="P238">
        <f>N238*O238</f>
        <v>90</v>
      </c>
      <c r="Q238">
        <v>50</v>
      </c>
      <c r="R238">
        <f>P238*Q238</f>
        <v>4500</v>
      </c>
    </row>
    <row r="239" spans="1:18" ht="15.75" thickTop="1" x14ac:dyDescent="0.25">
      <c r="B239"/>
      <c r="C239" s="8"/>
      <c r="D239" s="8"/>
      <c r="E239" s="8"/>
      <c r="F239" s="23"/>
      <c r="G239" s="23"/>
      <c r="H239" s="23"/>
      <c r="I239" s="23"/>
      <c r="J239" s="25"/>
      <c r="K239"/>
    </row>
    <row r="240" spans="1:18" x14ac:dyDescent="0.25">
      <c r="B240"/>
      <c r="C240" s="8"/>
      <c r="D240" s="8"/>
      <c r="E240" s="8"/>
      <c r="F240" s="23"/>
      <c r="G240" s="23"/>
      <c r="H240" s="23"/>
      <c r="I240" s="23"/>
      <c r="J240" s="25"/>
      <c r="K240"/>
    </row>
    <row r="241" spans="2:11" x14ac:dyDescent="0.25">
      <c r="B241"/>
      <c r="C241" s="8"/>
      <c r="D241" s="8"/>
      <c r="E241" s="8"/>
      <c r="F241" s="23"/>
      <c r="G241" s="23"/>
      <c r="H241" s="23"/>
      <c r="I241" s="23"/>
      <c r="J241" s="25"/>
      <c r="K241"/>
    </row>
    <row r="242" spans="2:11" x14ac:dyDescent="0.25">
      <c r="B242"/>
      <c r="C242" s="8"/>
      <c r="D242" s="8"/>
      <c r="E242" s="8"/>
      <c r="F242" s="23"/>
      <c r="G242" s="23"/>
      <c r="H242" s="23"/>
      <c r="I242" s="23"/>
      <c r="J242" s="25"/>
      <c r="K242"/>
    </row>
    <row r="243" spans="2:11" x14ac:dyDescent="0.25">
      <c r="B243"/>
      <c r="C243" s="8"/>
      <c r="D243" s="8"/>
      <c r="E243" s="8"/>
      <c r="F243" s="23"/>
      <c r="G243" s="23"/>
      <c r="H243" s="23"/>
      <c r="I243" s="23"/>
      <c r="J243" s="25"/>
      <c r="K243"/>
    </row>
    <row r="244" spans="2:11" x14ac:dyDescent="0.25">
      <c r="B244"/>
      <c r="C244" s="8"/>
      <c r="D244" s="8"/>
      <c r="E244" s="8"/>
      <c r="F244" s="23"/>
      <c r="G244" s="23"/>
      <c r="H244" s="23"/>
      <c r="I244" s="23"/>
      <c r="J244" s="25"/>
      <c r="K244"/>
    </row>
    <row r="245" spans="2:11" x14ac:dyDescent="0.25">
      <c r="B245"/>
    </row>
    <row r="246" spans="2:11" x14ac:dyDescent="0.25">
      <c r="B246"/>
    </row>
    <row r="247" spans="2:11" x14ac:dyDescent="0.25">
      <c r="B247"/>
    </row>
    <row r="248" spans="2:11" x14ac:dyDescent="0.25">
      <c r="B248"/>
    </row>
    <row r="249" spans="2:11" x14ac:dyDescent="0.25">
      <c r="B249"/>
    </row>
    <row r="250" spans="2:11" x14ac:dyDescent="0.25">
      <c r="B250"/>
    </row>
    <row r="251" spans="2:11" x14ac:dyDescent="0.25">
      <c r="B251"/>
    </row>
    <row r="252" spans="2:11" x14ac:dyDescent="0.25">
      <c r="B252"/>
      <c r="F252"/>
      <c r="G252"/>
      <c r="H252"/>
      <c r="I252"/>
      <c r="J252" s="25"/>
      <c r="K252"/>
    </row>
    <row r="253" spans="2:11" x14ac:dyDescent="0.25">
      <c r="B253"/>
      <c r="F253"/>
      <c r="G253"/>
      <c r="H253"/>
      <c r="I253"/>
      <c r="J253" s="25"/>
      <c r="K253"/>
    </row>
    <row r="254" spans="2:11" x14ac:dyDescent="0.25">
      <c r="B254"/>
      <c r="F254"/>
      <c r="G254"/>
      <c r="H254"/>
      <c r="I254"/>
      <c r="J254" s="25"/>
      <c r="K254"/>
    </row>
    <row r="255" spans="2:11" x14ac:dyDescent="0.25">
      <c r="B255"/>
      <c r="F255"/>
      <c r="G255"/>
      <c r="H255"/>
      <c r="I255"/>
      <c r="J255" s="25"/>
      <c r="K255"/>
    </row>
    <row r="256" spans="2:11" x14ac:dyDescent="0.25">
      <c r="B256"/>
      <c r="F256"/>
      <c r="G256"/>
      <c r="H256"/>
      <c r="I256"/>
      <c r="J256" s="25"/>
      <c r="K256"/>
    </row>
    <row r="257" spans="2:11" x14ac:dyDescent="0.25">
      <c r="B257"/>
      <c r="F257"/>
      <c r="G257"/>
      <c r="H257"/>
      <c r="I257"/>
      <c r="J257" s="25"/>
      <c r="K257"/>
    </row>
  </sheetData>
  <mergeCells count="2">
    <mergeCell ref="B2:K2"/>
    <mergeCell ref="B3:F3"/>
  </mergeCells>
  <pageMargins left="0.31" right="0.25" top="0.94" bottom="0.3" header="0.2" footer="0.17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9"/>
  <sheetViews>
    <sheetView tabSelected="1" zoomScaleNormal="100" workbookViewId="0">
      <pane xSplit="2" ySplit="1" topLeftCell="E335" activePane="bottomRight" state="frozen"/>
      <selection pane="topRight" activeCell="C1" sqref="C1"/>
      <selection pane="bottomLeft" activeCell="A2" sqref="A2"/>
      <selection pane="bottomRight" activeCell="J354" sqref="J354"/>
    </sheetView>
  </sheetViews>
  <sheetFormatPr defaultRowHeight="15" x14ac:dyDescent="0.25"/>
  <cols>
    <col min="1" max="1" width="6.7109375" customWidth="1"/>
    <col min="2" max="2" width="36" bestFit="1" customWidth="1"/>
    <col min="3" max="3" width="26" bestFit="1" customWidth="1"/>
    <col min="4" max="4" width="49.7109375" customWidth="1"/>
    <col min="5" max="5" width="11" bestFit="1" customWidth="1"/>
    <col min="6" max="6" width="10.5703125" bestFit="1" customWidth="1"/>
    <col min="7" max="7" width="9.140625" customWidth="1"/>
    <col min="8" max="8" width="14.5703125" bestFit="1" customWidth="1"/>
    <col min="9" max="9" width="14.42578125" style="8" customWidth="1"/>
    <col min="10" max="10" width="13" style="8" customWidth="1"/>
    <col min="11" max="11" width="10.28515625" style="8" customWidth="1"/>
    <col min="12" max="12" width="9.140625" style="8"/>
    <col min="13" max="13" width="13.5703125" style="8" bestFit="1" customWidth="1"/>
    <col min="14" max="16384" width="9.140625" style="8"/>
  </cols>
  <sheetData>
    <row r="1" spans="1:13" ht="31.5" x14ac:dyDescent="0.25">
      <c r="A1" s="95" t="s">
        <v>230</v>
      </c>
      <c r="B1" s="97" t="s">
        <v>0</v>
      </c>
      <c r="C1" s="97" t="s">
        <v>205</v>
      </c>
      <c r="D1" s="96" t="s">
        <v>1</v>
      </c>
      <c r="E1" s="97" t="s">
        <v>1073</v>
      </c>
      <c r="F1" s="99" t="s">
        <v>301</v>
      </c>
      <c r="G1" s="90" t="s">
        <v>2</v>
      </c>
      <c r="H1" s="112" t="s">
        <v>3</v>
      </c>
      <c r="I1" s="127" t="s">
        <v>541</v>
      </c>
      <c r="J1" s="122" t="s">
        <v>542</v>
      </c>
      <c r="K1" s="127" t="s">
        <v>543</v>
      </c>
      <c r="L1" s="4"/>
      <c r="M1" s="4"/>
    </row>
    <row r="2" spans="1:13" ht="15.75" x14ac:dyDescent="0.25">
      <c r="A2" s="99"/>
      <c r="B2" s="100"/>
      <c r="C2" s="99"/>
      <c r="D2" s="100"/>
      <c r="E2" s="99"/>
      <c r="F2" s="99"/>
      <c r="G2" s="90"/>
      <c r="H2" s="112"/>
      <c r="I2" s="4"/>
      <c r="J2" s="4"/>
      <c r="K2" s="4"/>
      <c r="L2" s="4"/>
      <c r="M2" s="4"/>
    </row>
    <row r="3" spans="1:13" ht="16.5" thickBot="1" x14ac:dyDescent="0.3">
      <c r="A3" s="33"/>
      <c r="B3" s="98" t="s">
        <v>330</v>
      </c>
      <c r="C3" s="30"/>
      <c r="D3" s="30"/>
      <c r="E3" s="34"/>
      <c r="F3" s="41"/>
      <c r="G3" s="5"/>
      <c r="H3" s="113"/>
      <c r="I3" s="4"/>
      <c r="J3" s="3"/>
      <c r="K3" s="3"/>
      <c r="L3" s="3"/>
      <c r="M3" s="3"/>
    </row>
    <row r="4" spans="1:13" ht="16.5" thickTop="1" x14ac:dyDescent="0.25">
      <c r="A4" s="16">
        <f t="shared" ref="A4:A11" si="0">A3+1</f>
        <v>1</v>
      </c>
      <c r="B4" s="17" t="s">
        <v>239</v>
      </c>
      <c r="C4" s="17" t="s">
        <v>85</v>
      </c>
      <c r="D4" s="128" t="s">
        <v>244</v>
      </c>
      <c r="E4" s="91">
        <v>10</v>
      </c>
      <c r="F4" s="41">
        <f t="shared" ref="F4:F12" si="1">SUM(E4:E4)</f>
        <v>10</v>
      </c>
      <c r="G4" s="5">
        <v>311</v>
      </c>
      <c r="H4" s="113">
        <f t="shared" ref="H4:H13" si="2">F4*G4</f>
        <v>3110</v>
      </c>
      <c r="I4" s="124"/>
      <c r="J4" s="6"/>
      <c r="K4" s="3"/>
      <c r="L4" s="6"/>
      <c r="M4" s="6"/>
    </row>
    <row r="5" spans="1:13" ht="15.75" x14ac:dyDescent="0.25">
      <c r="A5" s="16">
        <f t="shared" si="0"/>
        <v>2</v>
      </c>
      <c r="B5" s="17" t="s">
        <v>251</v>
      </c>
      <c r="C5" s="17" t="s">
        <v>85</v>
      </c>
      <c r="D5" s="128" t="s">
        <v>253</v>
      </c>
      <c r="E5" s="91">
        <v>2</v>
      </c>
      <c r="F5" s="41">
        <f t="shared" si="1"/>
        <v>2</v>
      </c>
      <c r="G5" s="5">
        <v>450</v>
      </c>
      <c r="H5" s="113">
        <f t="shared" si="2"/>
        <v>900</v>
      </c>
      <c r="I5" s="124"/>
      <c r="J5" s="6"/>
      <c r="K5" s="6"/>
      <c r="L5" s="6"/>
      <c r="M5" s="6"/>
    </row>
    <row r="6" spans="1:13" ht="15.75" x14ac:dyDescent="0.25">
      <c r="A6" s="16">
        <f t="shared" si="0"/>
        <v>3</v>
      </c>
      <c r="B6" s="17" t="s">
        <v>252</v>
      </c>
      <c r="C6" s="17" t="s">
        <v>85</v>
      </c>
      <c r="D6" s="128" t="s">
        <v>254</v>
      </c>
      <c r="E6" s="91">
        <v>5</v>
      </c>
      <c r="F6" s="41">
        <f t="shared" si="1"/>
        <v>5</v>
      </c>
      <c r="G6" s="5">
        <v>831</v>
      </c>
      <c r="H6" s="113">
        <f t="shared" si="2"/>
        <v>4155</v>
      </c>
      <c r="I6" s="124"/>
      <c r="J6" s="6"/>
      <c r="K6" s="6"/>
      <c r="L6" s="6"/>
      <c r="M6" s="6"/>
    </row>
    <row r="7" spans="1:13" ht="15.75" x14ac:dyDescent="0.25">
      <c r="A7" s="16">
        <f t="shared" si="0"/>
        <v>4</v>
      </c>
      <c r="B7" s="17" t="s">
        <v>379</v>
      </c>
      <c r="C7" s="17" t="s">
        <v>85</v>
      </c>
      <c r="D7" s="128" t="s">
        <v>12</v>
      </c>
      <c r="E7" s="91"/>
      <c r="F7" s="41">
        <f t="shared" si="1"/>
        <v>0</v>
      </c>
      <c r="G7" s="5">
        <v>200</v>
      </c>
      <c r="H7" s="113">
        <f t="shared" si="2"/>
        <v>0</v>
      </c>
      <c r="I7" s="124"/>
      <c r="J7" s="6"/>
      <c r="K7" s="6"/>
      <c r="L7" s="6"/>
      <c r="M7" s="6"/>
    </row>
    <row r="8" spans="1:13" ht="15.75" x14ac:dyDescent="0.25">
      <c r="A8" s="16">
        <f t="shared" si="0"/>
        <v>5</v>
      </c>
      <c r="B8" s="17" t="s">
        <v>33</v>
      </c>
      <c r="C8" s="17" t="s">
        <v>85</v>
      </c>
      <c r="D8" s="128" t="s">
        <v>12</v>
      </c>
      <c r="E8" s="91"/>
      <c r="F8" s="41">
        <f t="shared" si="1"/>
        <v>0</v>
      </c>
      <c r="G8" s="5">
        <v>1100</v>
      </c>
      <c r="H8" s="113">
        <f t="shared" si="2"/>
        <v>0</v>
      </c>
      <c r="J8" s="6"/>
      <c r="K8" s="6"/>
      <c r="L8" s="6"/>
      <c r="M8" s="6"/>
    </row>
    <row r="9" spans="1:13" ht="15.75" x14ac:dyDescent="0.25">
      <c r="A9" s="16">
        <f t="shared" si="0"/>
        <v>6</v>
      </c>
      <c r="B9" s="17" t="s">
        <v>922</v>
      </c>
      <c r="C9" s="17" t="s">
        <v>923</v>
      </c>
      <c r="D9" s="128" t="s">
        <v>25</v>
      </c>
      <c r="E9" s="91"/>
      <c r="F9" s="41">
        <f t="shared" si="1"/>
        <v>0</v>
      </c>
      <c r="G9" s="5">
        <v>630</v>
      </c>
      <c r="H9" s="113">
        <f t="shared" si="2"/>
        <v>0</v>
      </c>
      <c r="J9" s="6"/>
      <c r="K9" s="6"/>
      <c r="L9" s="6"/>
      <c r="M9" s="6"/>
    </row>
    <row r="10" spans="1:13" ht="15.75" x14ac:dyDescent="0.25">
      <c r="A10" s="16">
        <f t="shared" si="0"/>
        <v>7</v>
      </c>
      <c r="B10" s="17" t="s">
        <v>173</v>
      </c>
      <c r="C10" s="17" t="s">
        <v>85</v>
      </c>
      <c r="D10" s="128" t="s">
        <v>25</v>
      </c>
      <c r="E10" s="91">
        <v>0.9</v>
      </c>
      <c r="F10" s="83">
        <f t="shared" si="1"/>
        <v>0.9</v>
      </c>
      <c r="G10" s="5">
        <v>1020</v>
      </c>
      <c r="H10" s="113">
        <f t="shared" si="2"/>
        <v>918</v>
      </c>
      <c r="J10" s="6"/>
      <c r="K10" s="6"/>
      <c r="L10" s="6"/>
      <c r="M10" s="6"/>
    </row>
    <row r="11" spans="1:13" ht="15.75" x14ac:dyDescent="0.25">
      <c r="A11" s="26">
        <f t="shared" si="0"/>
        <v>8</v>
      </c>
      <c r="B11" s="27" t="s">
        <v>333</v>
      </c>
      <c r="C11" s="27" t="s">
        <v>85</v>
      </c>
      <c r="D11" s="130" t="s">
        <v>306</v>
      </c>
      <c r="E11" s="91"/>
      <c r="F11" s="41">
        <f t="shared" si="1"/>
        <v>0</v>
      </c>
      <c r="G11" s="5">
        <v>299</v>
      </c>
      <c r="H11" s="113">
        <f t="shared" si="2"/>
        <v>0</v>
      </c>
      <c r="J11" s="6"/>
      <c r="K11" s="6"/>
      <c r="L11" s="6"/>
      <c r="M11" s="6"/>
    </row>
    <row r="12" spans="1:13" ht="15.75" x14ac:dyDescent="0.25">
      <c r="A12" s="26">
        <v>9</v>
      </c>
      <c r="B12" s="27" t="s">
        <v>353</v>
      </c>
      <c r="C12" s="27" t="s">
        <v>85</v>
      </c>
      <c r="D12" s="130" t="s">
        <v>107</v>
      </c>
      <c r="E12" s="91"/>
      <c r="F12" s="41">
        <f t="shared" si="1"/>
        <v>0</v>
      </c>
      <c r="G12" s="5">
        <v>450</v>
      </c>
      <c r="H12" s="113">
        <f t="shared" si="2"/>
        <v>0</v>
      </c>
      <c r="J12" s="6"/>
      <c r="K12" s="6"/>
      <c r="L12" s="6"/>
      <c r="M12" s="6"/>
    </row>
    <row r="13" spans="1:13" ht="15.75" x14ac:dyDescent="0.25">
      <c r="A13" s="16"/>
      <c r="B13" s="17"/>
      <c r="C13" s="17"/>
      <c r="D13" s="128"/>
      <c r="E13" s="91"/>
      <c r="F13" s="41"/>
      <c r="G13" s="5"/>
      <c r="H13" s="113">
        <f t="shared" si="2"/>
        <v>0</v>
      </c>
      <c r="J13" s="6"/>
      <c r="K13" s="6"/>
      <c r="L13" s="6"/>
      <c r="M13" s="6"/>
    </row>
    <row r="14" spans="1:13" ht="16.5" thickBot="1" x14ac:dyDescent="0.3">
      <c r="A14" s="102"/>
      <c r="B14" s="103" t="s">
        <v>135</v>
      </c>
      <c r="C14" s="103"/>
      <c r="D14" s="131"/>
      <c r="E14" s="119">
        <f>SUM(E4:E13)</f>
        <v>17.899999999999999</v>
      </c>
      <c r="F14" s="41"/>
      <c r="G14" s="105"/>
      <c r="H14" s="139">
        <f>SUM(H3:H13)</f>
        <v>9083</v>
      </c>
      <c r="I14" s="124">
        <f>H14</f>
        <v>9083</v>
      </c>
      <c r="J14" s="6"/>
      <c r="K14" s="6"/>
      <c r="L14" s="6"/>
      <c r="M14" s="6"/>
    </row>
    <row r="15" spans="1:13" ht="16.5" thickBot="1" x14ac:dyDescent="0.3">
      <c r="A15" s="33"/>
      <c r="B15" s="98" t="s">
        <v>21</v>
      </c>
      <c r="C15" s="30"/>
      <c r="D15" s="132"/>
      <c r="E15" s="91"/>
      <c r="F15" s="41"/>
      <c r="G15" s="5"/>
      <c r="H15" s="113"/>
      <c r="J15" s="6"/>
      <c r="K15" s="6"/>
      <c r="L15" s="6"/>
      <c r="M15" s="6"/>
    </row>
    <row r="16" spans="1:13" ht="16.5" thickTop="1" x14ac:dyDescent="0.25">
      <c r="A16" s="16">
        <f t="shared" ref="A16:A25" si="3">A15+1</f>
        <v>1</v>
      </c>
      <c r="B16" s="17" t="s">
        <v>241</v>
      </c>
      <c r="C16" s="17" t="s">
        <v>85</v>
      </c>
      <c r="D16" s="128" t="s">
        <v>242</v>
      </c>
      <c r="E16" s="91"/>
      <c r="F16" s="41">
        <f t="shared" ref="F16:F26" si="4">SUM(E16:E16)</f>
        <v>0</v>
      </c>
      <c r="G16" s="5">
        <v>126</v>
      </c>
      <c r="H16" s="113">
        <f t="shared" ref="H16:H26" si="5">F16*G16</f>
        <v>0</v>
      </c>
      <c r="J16" s="6"/>
      <c r="K16" s="6"/>
      <c r="L16" s="6"/>
      <c r="M16" s="6"/>
    </row>
    <row r="17" spans="1:13" ht="15.75" x14ac:dyDescent="0.25">
      <c r="A17" s="16">
        <f t="shared" si="3"/>
        <v>2</v>
      </c>
      <c r="B17" s="17" t="s">
        <v>240</v>
      </c>
      <c r="C17" s="17" t="s">
        <v>85</v>
      </c>
      <c r="D17" s="128" t="s">
        <v>243</v>
      </c>
      <c r="E17" s="91"/>
      <c r="F17" s="41">
        <f t="shared" si="4"/>
        <v>0</v>
      </c>
      <c r="G17" s="5">
        <v>280</v>
      </c>
      <c r="H17" s="113">
        <f t="shared" si="5"/>
        <v>0</v>
      </c>
      <c r="J17" s="6"/>
      <c r="K17" s="6"/>
      <c r="L17" s="6"/>
      <c r="M17" s="6"/>
    </row>
    <row r="18" spans="1:13" ht="15.75" x14ac:dyDescent="0.25">
      <c r="A18" s="16">
        <f t="shared" si="3"/>
        <v>3</v>
      </c>
      <c r="B18" s="17" t="s">
        <v>250</v>
      </c>
      <c r="C18" s="17" t="s">
        <v>85</v>
      </c>
      <c r="D18" s="128" t="s">
        <v>244</v>
      </c>
      <c r="E18" s="91"/>
      <c r="F18" s="41">
        <f t="shared" si="4"/>
        <v>0</v>
      </c>
      <c r="G18" s="5">
        <v>200</v>
      </c>
      <c r="H18" s="113">
        <f t="shared" si="5"/>
        <v>0</v>
      </c>
      <c r="J18" s="6"/>
      <c r="K18" s="6"/>
      <c r="L18" s="6"/>
      <c r="M18" s="6"/>
    </row>
    <row r="19" spans="1:13" ht="15.75" x14ac:dyDescent="0.25">
      <c r="A19" s="16">
        <f t="shared" si="3"/>
        <v>4</v>
      </c>
      <c r="B19" s="17" t="s">
        <v>48</v>
      </c>
      <c r="C19" s="17" t="s">
        <v>85</v>
      </c>
      <c r="D19" s="128" t="s">
        <v>91</v>
      </c>
      <c r="E19" s="91"/>
      <c r="F19" s="41">
        <f t="shared" si="4"/>
        <v>0</v>
      </c>
      <c r="G19" s="5">
        <v>140</v>
      </c>
      <c r="H19" s="113">
        <f t="shared" si="5"/>
        <v>0</v>
      </c>
      <c r="J19" s="6"/>
      <c r="K19" s="6"/>
      <c r="L19" s="6"/>
      <c r="M19" s="6"/>
    </row>
    <row r="20" spans="1:13" ht="15.75" x14ac:dyDescent="0.25">
      <c r="A20" s="16">
        <f t="shared" si="3"/>
        <v>5</v>
      </c>
      <c r="B20" s="17" t="s">
        <v>223</v>
      </c>
      <c r="C20" s="17" t="s">
        <v>85</v>
      </c>
      <c r="D20" s="128" t="s">
        <v>12</v>
      </c>
      <c r="E20" s="91">
        <v>12</v>
      </c>
      <c r="F20" s="41">
        <f t="shared" si="4"/>
        <v>12</v>
      </c>
      <c r="G20" s="5">
        <v>326</v>
      </c>
      <c r="H20" s="113">
        <f t="shared" si="5"/>
        <v>3912</v>
      </c>
      <c r="J20" s="6"/>
      <c r="K20" s="6"/>
      <c r="L20" s="6"/>
      <c r="M20" s="6"/>
    </row>
    <row r="21" spans="1:13" ht="15.75" x14ac:dyDescent="0.25">
      <c r="A21" s="16">
        <f t="shared" si="3"/>
        <v>6</v>
      </c>
      <c r="B21" s="17" t="s">
        <v>451</v>
      </c>
      <c r="C21" s="17" t="s">
        <v>85</v>
      </c>
      <c r="D21" s="128" t="s">
        <v>444</v>
      </c>
      <c r="E21" s="91">
        <v>3</v>
      </c>
      <c r="F21" s="41">
        <f t="shared" si="4"/>
        <v>3</v>
      </c>
      <c r="G21" s="5">
        <v>254</v>
      </c>
      <c r="H21" s="113">
        <f t="shared" si="5"/>
        <v>762</v>
      </c>
      <c r="J21" s="6"/>
      <c r="K21" s="6"/>
      <c r="L21" s="6"/>
      <c r="M21" s="6"/>
    </row>
    <row r="22" spans="1:13" ht="15.75" x14ac:dyDescent="0.25">
      <c r="A22" s="16">
        <f t="shared" si="3"/>
        <v>7</v>
      </c>
      <c r="B22" s="17" t="s">
        <v>354</v>
      </c>
      <c r="C22" s="17" t="s">
        <v>85</v>
      </c>
      <c r="D22" s="128" t="s">
        <v>288</v>
      </c>
      <c r="E22" s="91">
        <v>1.2</v>
      </c>
      <c r="F22" s="41">
        <f t="shared" si="4"/>
        <v>1.2</v>
      </c>
      <c r="G22" s="5">
        <v>680</v>
      </c>
      <c r="H22" s="113">
        <f t="shared" si="5"/>
        <v>816</v>
      </c>
      <c r="J22" s="6"/>
      <c r="K22" s="6"/>
      <c r="L22" s="6"/>
      <c r="M22" s="6"/>
    </row>
    <row r="23" spans="1:13" ht="15.75" x14ac:dyDescent="0.25">
      <c r="A23" s="16">
        <f t="shared" si="3"/>
        <v>8</v>
      </c>
      <c r="B23" s="17" t="s">
        <v>332</v>
      </c>
      <c r="C23" s="17" t="s">
        <v>85</v>
      </c>
      <c r="D23" s="128" t="s">
        <v>306</v>
      </c>
      <c r="E23" s="91"/>
      <c r="F23" s="41">
        <f t="shared" si="4"/>
        <v>0</v>
      </c>
      <c r="G23" s="5">
        <v>344</v>
      </c>
      <c r="H23" s="113">
        <f t="shared" si="5"/>
        <v>0</v>
      </c>
      <c r="J23" s="6"/>
      <c r="K23" s="6"/>
      <c r="L23" s="6"/>
      <c r="M23" s="6"/>
    </row>
    <row r="24" spans="1:13" ht="15.75" x14ac:dyDescent="0.25">
      <c r="A24" s="16">
        <f t="shared" si="3"/>
        <v>9</v>
      </c>
      <c r="B24" s="17" t="s">
        <v>334</v>
      </c>
      <c r="C24" s="17" t="s">
        <v>85</v>
      </c>
      <c r="D24" s="128" t="s">
        <v>306</v>
      </c>
      <c r="E24" s="91"/>
      <c r="F24" s="41">
        <f t="shared" si="4"/>
        <v>0</v>
      </c>
      <c r="G24" s="5">
        <v>390</v>
      </c>
      <c r="H24" s="113">
        <f t="shared" si="5"/>
        <v>0</v>
      </c>
      <c r="J24" s="6"/>
      <c r="K24" s="6"/>
      <c r="L24" s="6"/>
      <c r="M24" s="6"/>
    </row>
    <row r="25" spans="1:13" ht="15.75" x14ac:dyDescent="0.25">
      <c r="A25" s="16">
        <f t="shared" si="3"/>
        <v>10</v>
      </c>
      <c r="B25" s="17" t="s">
        <v>153</v>
      </c>
      <c r="C25" s="17" t="s">
        <v>85</v>
      </c>
      <c r="D25" s="128" t="s">
        <v>12</v>
      </c>
      <c r="E25" s="91">
        <v>0.5</v>
      </c>
      <c r="F25" s="41">
        <f t="shared" si="4"/>
        <v>0.5</v>
      </c>
      <c r="G25" s="14">
        <v>250</v>
      </c>
      <c r="H25" s="113">
        <f t="shared" si="5"/>
        <v>125</v>
      </c>
      <c r="J25" s="6"/>
      <c r="K25" s="6"/>
      <c r="L25" s="6"/>
      <c r="M25" s="6"/>
    </row>
    <row r="26" spans="1:13" ht="15.75" x14ac:dyDescent="0.25">
      <c r="A26" s="16">
        <v>11</v>
      </c>
      <c r="B26" s="17" t="s">
        <v>465</v>
      </c>
      <c r="C26" s="17" t="s">
        <v>85</v>
      </c>
      <c r="D26" s="128" t="s">
        <v>12</v>
      </c>
      <c r="E26" s="91"/>
      <c r="F26" s="41">
        <f t="shared" si="4"/>
        <v>0</v>
      </c>
      <c r="G26" s="14">
        <v>170</v>
      </c>
      <c r="H26" s="113">
        <f t="shared" si="5"/>
        <v>0</v>
      </c>
      <c r="J26" s="6"/>
      <c r="K26" s="6"/>
      <c r="L26" s="6"/>
      <c r="M26" s="6"/>
    </row>
    <row r="27" spans="1:13" ht="16.5" thickBot="1" x14ac:dyDescent="0.3">
      <c r="A27" s="99"/>
      <c r="B27" s="100"/>
      <c r="C27" s="99"/>
      <c r="D27" s="133"/>
      <c r="E27" s="91"/>
      <c r="F27" s="41"/>
      <c r="G27" s="90"/>
      <c r="H27" s="112"/>
      <c r="J27" s="6"/>
      <c r="K27" s="6"/>
      <c r="L27" s="6"/>
      <c r="M27" s="6"/>
    </row>
    <row r="28" spans="1:13" ht="16.5" thickBot="1" x14ac:dyDescent="0.3">
      <c r="A28" s="50"/>
      <c r="B28" s="51" t="s">
        <v>135</v>
      </c>
      <c r="C28" s="51"/>
      <c r="D28" s="134"/>
      <c r="E28" s="120">
        <f t="shared" ref="E28" si="6">SUM(E16:E27)</f>
        <v>16.7</v>
      </c>
      <c r="F28" s="41"/>
      <c r="G28" s="105"/>
      <c r="H28" s="139">
        <f>SUM(H16:H27)</f>
        <v>5615</v>
      </c>
      <c r="I28" s="124">
        <f>H28</f>
        <v>5615</v>
      </c>
      <c r="J28" s="6"/>
      <c r="K28" s="6"/>
      <c r="L28" s="6"/>
      <c r="M28" s="6"/>
    </row>
    <row r="29" spans="1:13" ht="16.5" thickBot="1" x14ac:dyDescent="0.3">
      <c r="A29" s="33"/>
      <c r="B29" s="98" t="s">
        <v>228</v>
      </c>
      <c r="C29" s="30"/>
      <c r="D29" s="132"/>
      <c r="E29" s="91"/>
      <c r="F29" s="41"/>
      <c r="G29" s="5"/>
      <c r="H29" s="113"/>
      <c r="J29" s="6"/>
      <c r="K29" s="6"/>
      <c r="L29" s="6"/>
      <c r="M29" s="6"/>
    </row>
    <row r="30" spans="1:13" ht="16.5" thickTop="1" x14ac:dyDescent="0.25">
      <c r="A30" s="16"/>
      <c r="B30" s="30"/>
      <c r="C30" s="17"/>
      <c r="D30" s="128"/>
      <c r="E30" s="91"/>
      <c r="F30" s="41"/>
      <c r="G30" s="5"/>
      <c r="H30" s="113"/>
      <c r="J30" s="6"/>
      <c r="K30" s="6"/>
      <c r="L30" s="6"/>
      <c r="M30" s="6"/>
    </row>
    <row r="31" spans="1:13" ht="15.75" x14ac:dyDescent="0.25">
      <c r="A31" s="16">
        <v>1</v>
      </c>
      <c r="B31" s="17" t="s">
        <v>291</v>
      </c>
      <c r="C31" s="17" t="s">
        <v>75</v>
      </c>
      <c r="D31" s="128" t="s">
        <v>8</v>
      </c>
      <c r="E31" s="91">
        <v>184</v>
      </c>
      <c r="F31" s="41">
        <f t="shared" ref="F31:F50" si="7">SUM(E31:E31)</f>
        <v>184</v>
      </c>
      <c r="G31" s="5">
        <v>23</v>
      </c>
      <c r="H31" s="113">
        <f t="shared" ref="H31:H51" si="8">F31*G31</f>
        <v>4232</v>
      </c>
      <c r="J31" s="6"/>
      <c r="K31" s="6"/>
      <c r="L31" s="6"/>
      <c r="M31" s="6"/>
    </row>
    <row r="32" spans="1:13" ht="15.75" x14ac:dyDescent="0.25">
      <c r="A32" s="16">
        <v>2</v>
      </c>
      <c r="B32" s="17" t="s">
        <v>920</v>
      </c>
      <c r="C32" s="17" t="s">
        <v>75</v>
      </c>
      <c r="D32" s="128" t="s">
        <v>5</v>
      </c>
      <c r="E32" s="91">
        <v>2255</v>
      </c>
      <c r="F32" s="41">
        <f t="shared" si="7"/>
        <v>2255</v>
      </c>
      <c r="G32" s="5">
        <v>18</v>
      </c>
      <c r="H32" s="113">
        <f t="shared" si="8"/>
        <v>40590</v>
      </c>
      <c r="J32" s="6"/>
      <c r="K32" s="6"/>
      <c r="L32" s="6"/>
      <c r="M32" s="6"/>
    </row>
    <row r="33" spans="1:13" ht="15.75" x14ac:dyDescent="0.25">
      <c r="A33" s="16">
        <f>A31+1</f>
        <v>2</v>
      </c>
      <c r="B33" s="17" t="s">
        <v>236</v>
      </c>
      <c r="C33" s="17" t="s">
        <v>75</v>
      </c>
      <c r="D33" s="128" t="s">
        <v>5</v>
      </c>
      <c r="E33" s="91">
        <v>337</v>
      </c>
      <c r="F33" s="41">
        <f t="shared" si="7"/>
        <v>337</v>
      </c>
      <c r="G33" s="5">
        <v>23</v>
      </c>
      <c r="H33" s="113">
        <f t="shared" si="8"/>
        <v>7751</v>
      </c>
      <c r="J33" s="6"/>
      <c r="K33" s="6"/>
      <c r="L33" s="6"/>
      <c r="M33" s="6"/>
    </row>
    <row r="34" spans="1:13" ht="15.75" x14ac:dyDescent="0.25">
      <c r="A34" s="16">
        <f>A33+1</f>
        <v>3</v>
      </c>
      <c r="B34" s="17" t="s">
        <v>76</v>
      </c>
      <c r="C34" s="17" t="s">
        <v>75</v>
      </c>
      <c r="D34" s="128" t="s">
        <v>8</v>
      </c>
      <c r="E34" s="91">
        <v>146</v>
      </c>
      <c r="F34" s="41">
        <f t="shared" si="7"/>
        <v>146</v>
      </c>
      <c r="G34" s="5">
        <v>10</v>
      </c>
      <c r="H34" s="113">
        <f t="shared" si="8"/>
        <v>1460</v>
      </c>
      <c r="J34" s="6"/>
      <c r="K34" s="6"/>
      <c r="L34" s="6"/>
      <c r="M34" s="6"/>
    </row>
    <row r="35" spans="1:13" ht="15.75" x14ac:dyDescent="0.25">
      <c r="A35" s="16">
        <f t="shared" ref="A35:A48" si="9">A34+1</f>
        <v>4</v>
      </c>
      <c r="B35" s="17" t="s">
        <v>77</v>
      </c>
      <c r="C35" s="17" t="s">
        <v>75</v>
      </c>
      <c r="D35" s="128" t="s">
        <v>78</v>
      </c>
      <c r="E35" s="91">
        <v>78</v>
      </c>
      <c r="F35" s="41">
        <f t="shared" si="7"/>
        <v>78</v>
      </c>
      <c r="G35" s="5">
        <v>90</v>
      </c>
      <c r="H35" s="113">
        <f t="shared" si="8"/>
        <v>7020</v>
      </c>
      <c r="J35" s="6"/>
      <c r="K35" s="6"/>
      <c r="L35" s="6"/>
      <c r="M35" s="6"/>
    </row>
    <row r="36" spans="1:13" ht="15.75" x14ac:dyDescent="0.25">
      <c r="A36" s="16">
        <f t="shared" si="9"/>
        <v>5</v>
      </c>
      <c r="B36" s="17" t="s">
        <v>79</v>
      </c>
      <c r="C36" s="17" t="s">
        <v>75</v>
      </c>
      <c r="D36" s="128" t="s">
        <v>8</v>
      </c>
      <c r="E36" s="91">
        <v>116</v>
      </c>
      <c r="F36" s="41">
        <f t="shared" si="7"/>
        <v>116</v>
      </c>
      <c r="G36" s="5">
        <v>15</v>
      </c>
      <c r="H36" s="113">
        <f t="shared" si="8"/>
        <v>1740</v>
      </c>
      <c r="J36" s="6"/>
      <c r="K36" s="6"/>
      <c r="L36" s="6"/>
      <c r="M36" s="6"/>
    </row>
    <row r="37" spans="1:13" ht="15.75" x14ac:dyDescent="0.25">
      <c r="A37" s="16">
        <f t="shared" si="9"/>
        <v>6</v>
      </c>
      <c r="B37" s="17" t="s">
        <v>697</v>
      </c>
      <c r="C37" s="17" t="s">
        <v>75</v>
      </c>
      <c r="D37" s="128" t="s">
        <v>87</v>
      </c>
      <c r="E37" s="91">
        <v>143</v>
      </c>
      <c r="F37" s="41">
        <f t="shared" si="7"/>
        <v>143</v>
      </c>
      <c r="G37" s="5">
        <v>90</v>
      </c>
      <c r="H37" s="113">
        <f t="shared" si="8"/>
        <v>12870</v>
      </c>
      <c r="J37" s="6"/>
      <c r="K37" s="6"/>
      <c r="L37" s="6"/>
      <c r="M37" s="6"/>
    </row>
    <row r="38" spans="1:13" ht="15.75" x14ac:dyDescent="0.25">
      <c r="A38" s="16">
        <f t="shared" si="9"/>
        <v>7</v>
      </c>
      <c r="B38" s="17" t="s">
        <v>129</v>
      </c>
      <c r="C38" s="17" t="s">
        <v>75</v>
      </c>
      <c r="D38" s="128" t="s">
        <v>5</v>
      </c>
      <c r="E38" s="91">
        <v>404</v>
      </c>
      <c r="F38" s="41">
        <f t="shared" si="7"/>
        <v>404</v>
      </c>
      <c r="G38" s="5">
        <v>23</v>
      </c>
      <c r="H38" s="113">
        <f t="shared" si="8"/>
        <v>9292</v>
      </c>
      <c r="J38" s="6"/>
      <c r="K38" s="6"/>
      <c r="L38" s="6"/>
      <c r="M38" s="6"/>
    </row>
    <row r="39" spans="1:13" ht="15.75" x14ac:dyDescent="0.25">
      <c r="A39" s="16">
        <f t="shared" si="9"/>
        <v>8</v>
      </c>
      <c r="B39" s="17" t="s">
        <v>74</v>
      </c>
      <c r="C39" s="17" t="s">
        <v>75</v>
      </c>
      <c r="D39" s="128" t="s">
        <v>8</v>
      </c>
      <c r="E39" s="91">
        <v>155</v>
      </c>
      <c r="F39" s="41">
        <f t="shared" si="7"/>
        <v>155</v>
      </c>
      <c r="G39" s="5">
        <v>17</v>
      </c>
      <c r="H39" s="113">
        <f t="shared" si="8"/>
        <v>2635</v>
      </c>
      <c r="J39" s="6"/>
      <c r="K39" s="6"/>
      <c r="L39" s="6"/>
      <c r="M39" s="6"/>
    </row>
    <row r="40" spans="1:13" ht="15.75" x14ac:dyDescent="0.25">
      <c r="A40" s="16">
        <f t="shared" si="9"/>
        <v>9</v>
      </c>
      <c r="B40" s="17" t="s">
        <v>307</v>
      </c>
      <c r="C40" s="17" t="s">
        <v>75</v>
      </c>
      <c r="D40" s="128" t="s">
        <v>5</v>
      </c>
      <c r="E40" s="91">
        <v>65</v>
      </c>
      <c r="F40" s="41">
        <f t="shared" si="7"/>
        <v>65</v>
      </c>
      <c r="G40" s="5">
        <v>135</v>
      </c>
      <c r="H40" s="113">
        <f t="shared" si="8"/>
        <v>8775</v>
      </c>
      <c r="J40" s="6"/>
      <c r="K40" s="6"/>
      <c r="L40" s="6"/>
      <c r="M40" s="6"/>
    </row>
    <row r="41" spans="1:13" ht="15.75" x14ac:dyDescent="0.25">
      <c r="A41" s="16">
        <f t="shared" si="9"/>
        <v>10</v>
      </c>
      <c r="B41" s="17" t="s">
        <v>308</v>
      </c>
      <c r="C41" s="17" t="s">
        <v>75</v>
      </c>
      <c r="D41" s="128" t="s">
        <v>11</v>
      </c>
      <c r="E41" s="91">
        <v>75</v>
      </c>
      <c r="F41" s="41">
        <f t="shared" si="7"/>
        <v>75</v>
      </c>
      <c r="G41" s="5">
        <v>45</v>
      </c>
      <c r="H41" s="113">
        <f t="shared" si="8"/>
        <v>3375</v>
      </c>
      <c r="J41" s="6"/>
      <c r="K41" s="6"/>
      <c r="L41" s="6"/>
      <c r="M41" s="6"/>
    </row>
    <row r="42" spans="1:13" ht="15.75" x14ac:dyDescent="0.25">
      <c r="A42" s="16">
        <f t="shared" si="9"/>
        <v>11</v>
      </c>
      <c r="B42" s="17" t="s">
        <v>309</v>
      </c>
      <c r="C42" s="17" t="s">
        <v>75</v>
      </c>
      <c r="D42" s="128" t="s">
        <v>11</v>
      </c>
      <c r="E42" s="91">
        <v>115</v>
      </c>
      <c r="F42" s="41">
        <f t="shared" si="7"/>
        <v>115</v>
      </c>
      <c r="G42" s="5">
        <v>45</v>
      </c>
      <c r="H42" s="113">
        <f t="shared" si="8"/>
        <v>5175</v>
      </c>
      <c r="J42" s="6"/>
      <c r="K42" s="6"/>
      <c r="L42" s="6"/>
      <c r="M42" s="6"/>
    </row>
    <row r="43" spans="1:13" ht="15.75" x14ac:dyDescent="0.25">
      <c r="A43" s="16">
        <f t="shared" si="9"/>
        <v>12</v>
      </c>
      <c r="B43" s="17" t="s">
        <v>310</v>
      </c>
      <c r="C43" s="17" t="s">
        <v>75</v>
      </c>
      <c r="D43" s="128" t="s">
        <v>315</v>
      </c>
      <c r="E43" s="91">
        <v>52</v>
      </c>
      <c r="F43" s="41">
        <f t="shared" si="7"/>
        <v>52</v>
      </c>
      <c r="G43" s="5">
        <v>210</v>
      </c>
      <c r="H43" s="113">
        <f t="shared" si="8"/>
        <v>10920</v>
      </c>
      <c r="J43" s="6"/>
      <c r="K43" s="6"/>
      <c r="L43" s="6"/>
      <c r="M43" s="6"/>
    </row>
    <row r="44" spans="1:13" ht="15.75" x14ac:dyDescent="0.25">
      <c r="A44" s="16">
        <f t="shared" si="9"/>
        <v>13</v>
      </c>
      <c r="B44" s="17" t="s">
        <v>311</v>
      </c>
      <c r="C44" s="17" t="s">
        <v>75</v>
      </c>
      <c r="D44" s="128" t="s">
        <v>315</v>
      </c>
      <c r="E44" s="91"/>
      <c r="F44" s="41">
        <f t="shared" si="7"/>
        <v>0</v>
      </c>
      <c r="G44" s="5">
        <v>210</v>
      </c>
      <c r="H44" s="113">
        <f t="shared" si="8"/>
        <v>0</v>
      </c>
      <c r="J44" s="6"/>
      <c r="K44" s="6"/>
      <c r="L44" s="6"/>
      <c r="M44" s="6"/>
    </row>
    <row r="45" spans="1:13" ht="15.75" x14ac:dyDescent="0.25">
      <c r="A45" s="16">
        <f t="shared" si="9"/>
        <v>14</v>
      </c>
      <c r="B45" s="17" t="s">
        <v>484</v>
      </c>
      <c r="C45" s="17" t="s">
        <v>75</v>
      </c>
      <c r="D45" s="128" t="s">
        <v>315</v>
      </c>
      <c r="E45" s="91">
        <v>79</v>
      </c>
      <c r="F45" s="41">
        <f t="shared" si="7"/>
        <v>79</v>
      </c>
      <c r="G45" s="5">
        <v>90</v>
      </c>
      <c r="H45" s="113">
        <f t="shared" si="8"/>
        <v>7110</v>
      </c>
      <c r="J45" s="6"/>
      <c r="K45" s="6"/>
      <c r="L45" s="6"/>
      <c r="M45" s="6"/>
    </row>
    <row r="46" spans="1:13" ht="15.75" x14ac:dyDescent="0.25">
      <c r="A46" s="16">
        <f t="shared" si="9"/>
        <v>15</v>
      </c>
      <c r="B46" s="17" t="s">
        <v>312</v>
      </c>
      <c r="C46" s="17" t="s">
        <v>75</v>
      </c>
      <c r="D46" s="128" t="s">
        <v>315</v>
      </c>
      <c r="E46" s="91">
        <v>108</v>
      </c>
      <c r="F46" s="41">
        <f t="shared" si="7"/>
        <v>108</v>
      </c>
      <c r="G46" s="5">
        <v>90</v>
      </c>
      <c r="H46" s="113">
        <f t="shared" si="8"/>
        <v>9720</v>
      </c>
      <c r="J46" s="6"/>
      <c r="K46" s="6"/>
      <c r="L46" s="6"/>
      <c r="M46" s="6"/>
    </row>
    <row r="47" spans="1:13" ht="15.75" x14ac:dyDescent="0.25">
      <c r="A47" s="16">
        <f t="shared" si="9"/>
        <v>16</v>
      </c>
      <c r="B47" s="17" t="s">
        <v>313</v>
      </c>
      <c r="C47" s="17" t="s">
        <v>75</v>
      </c>
      <c r="D47" s="128" t="s">
        <v>315</v>
      </c>
      <c r="E47" s="91"/>
      <c r="F47" s="41">
        <f t="shared" si="7"/>
        <v>0</v>
      </c>
      <c r="G47" s="5">
        <v>20</v>
      </c>
      <c r="H47" s="113">
        <f t="shared" si="8"/>
        <v>0</v>
      </c>
      <c r="J47" s="6"/>
      <c r="K47" s="6"/>
      <c r="L47" s="6"/>
      <c r="M47" s="6"/>
    </row>
    <row r="48" spans="1:13" ht="15.75" x14ac:dyDescent="0.25">
      <c r="A48" s="16">
        <f t="shared" si="9"/>
        <v>17</v>
      </c>
      <c r="B48" s="17" t="s">
        <v>314</v>
      </c>
      <c r="C48" s="17" t="s">
        <v>75</v>
      </c>
      <c r="D48" s="128" t="s">
        <v>315</v>
      </c>
      <c r="E48" s="91">
        <v>104</v>
      </c>
      <c r="F48" s="41">
        <f t="shared" si="7"/>
        <v>104</v>
      </c>
      <c r="G48" s="5">
        <v>15</v>
      </c>
      <c r="H48" s="113">
        <f t="shared" si="8"/>
        <v>1560</v>
      </c>
      <c r="J48" s="6"/>
      <c r="K48" s="6"/>
      <c r="L48" s="6"/>
      <c r="M48" s="6"/>
    </row>
    <row r="49" spans="1:13" ht="15.75" x14ac:dyDescent="0.25">
      <c r="A49" s="26">
        <v>18</v>
      </c>
      <c r="B49" s="27" t="s">
        <v>431</v>
      </c>
      <c r="C49" s="27" t="s">
        <v>75</v>
      </c>
      <c r="D49" s="130" t="s">
        <v>432</v>
      </c>
      <c r="E49" s="91">
        <v>84</v>
      </c>
      <c r="F49" s="41">
        <f t="shared" si="7"/>
        <v>84</v>
      </c>
      <c r="G49" s="5">
        <v>45</v>
      </c>
      <c r="H49" s="113">
        <f t="shared" si="8"/>
        <v>3780</v>
      </c>
      <c r="J49" s="6"/>
      <c r="K49" s="6"/>
      <c r="L49" s="6"/>
      <c r="M49" s="6"/>
    </row>
    <row r="50" spans="1:13" ht="15.75" x14ac:dyDescent="0.25">
      <c r="A50" s="26">
        <v>19</v>
      </c>
      <c r="B50" s="27" t="s">
        <v>469</v>
      </c>
      <c r="C50" s="27" t="s">
        <v>75</v>
      </c>
      <c r="D50" s="130" t="s">
        <v>432</v>
      </c>
      <c r="E50" s="91"/>
      <c r="F50" s="41">
        <f t="shared" si="7"/>
        <v>0</v>
      </c>
      <c r="G50" s="5">
        <v>99</v>
      </c>
      <c r="H50" s="113">
        <f t="shared" si="8"/>
        <v>0</v>
      </c>
      <c r="J50" s="6"/>
      <c r="K50" s="6"/>
      <c r="L50" s="6"/>
      <c r="M50" s="6"/>
    </row>
    <row r="51" spans="1:13" ht="16.5" thickBot="1" x14ac:dyDescent="0.3">
      <c r="A51" s="26"/>
      <c r="B51" s="27"/>
      <c r="C51" s="27"/>
      <c r="D51" s="130"/>
      <c r="E51" s="91"/>
      <c r="F51" s="41"/>
      <c r="G51" s="5"/>
      <c r="H51" s="114">
        <f t="shared" si="8"/>
        <v>0</v>
      </c>
      <c r="J51" s="6"/>
      <c r="K51" s="6"/>
      <c r="L51" s="6"/>
      <c r="M51" s="6"/>
    </row>
    <row r="52" spans="1:13" ht="16.5" thickBot="1" x14ac:dyDescent="0.3">
      <c r="A52" s="50"/>
      <c r="B52" s="51" t="s">
        <v>135</v>
      </c>
      <c r="C52" s="51"/>
      <c r="D52" s="134"/>
      <c r="E52" s="120">
        <f t="shared" ref="E52" si="10">SUM(E31:E51)</f>
        <v>4500</v>
      </c>
      <c r="F52" s="41"/>
      <c r="G52" s="106"/>
      <c r="H52" s="139">
        <f>SUM(H30:H51)</f>
        <v>138005</v>
      </c>
      <c r="J52" s="123">
        <f>H32</f>
        <v>40590</v>
      </c>
      <c r="K52" s="25">
        <f>H52-H32</f>
        <v>97415</v>
      </c>
      <c r="L52" s="6"/>
      <c r="M52" s="6"/>
    </row>
    <row r="53" spans="1:13" ht="15.75" x14ac:dyDescent="0.25">
      <c r="A53" s="93"/>
      <c r="B53" s="94"/>
      <c r="C53" s="94"/>
      <c r="D53" s="135"/>
      <c r="E53" s="91"/>
      <c r="F53" s="41"/>
      <c r="G53" s="106"/>
      <c r="H53" s="115"/>
      <c r="J53" s="6"/>
      <c r="K53" s="6"/>
      <c r="L53" s="6"/>
      <c r="M53" s="6"/>
    </row>
    <row r="54" spans="1:13" ht="16.5" thickBot="1" x14ac:dyDescent="0.3">
      <c r="A54" s="16"/>
      <c r="B54" s="49" t="s">
        <v>324</v>
      </c>
      <c r="C54" s="17"/>
      <c r="D54" s="128"/>
      <c r="E54" s="91"/>
      <c r="F54" s="41"/>
      <c r="G54" s="5"/>
      <c r="H54" s="113"/>
      <c r="J54" s="6"/>
      <c r="K54" s="6"/>
      <c r="L54" s="6"/>
      <c r="M54" s="6"/>
    </row>
    <row r="55" spans="1:13" ht="16.5" thickTop="1" x14ac:dyDescent="0.25">
      <c r="A55" s="17"/>
      <c r="B55" s="17"/>
      <c r="C55" s="17"/>
      <c r="D55" s="128"/>
      <c r="E55" s="91"/>
      <c r="F55" s="41"/>
      <c r="G55" s="5"/>
      <c r="H55" s="113"/>
      <c r="J55" s="6"/>
      <c r="K55" s="6"/>
      <c r="L55" s="6"/>
      <c r="M55" s="6"/>
    </row>
    <row r="56" spans="1:13" ht="15.75" x14ac:dyDescent="0.25">
      <c r="A56" s="16">
        <f>A55+1</f>
        <v>1</v>
      </c>
      <c r="B56" s="17" t="s">
        <v>195</v>
      </c>
      <c r="C56" s="17" t="s">
        <v>85</v>
      </c>
      <c r="D56" s="128" t="s">
        <v>12</v>
      </c>
      <c r="E56" s="91">
        <v>1</v>
      </c>
      <c r="F56" s="41">
        <f t="shared" ref="F56:F87" si="11">SUM(E56:E56)</f>
        <v>1</v>
      </c>
      <c r="G56" s="5">
        <v>1100</v>
      </c>
      <c r="H56" s="113">
        <f t="shared" ref="H56:H122" si="12">F56*G56</f>
        <v>1100</v>
      </c>
      <c r="J56" s="6"/>
      <c r="K56" s="6"/>
      <c r="L56" s="6"/>
      <c r="M56" s="6"/>
    </row>
    <row r="57" spans="1:13" ht="15.75" x14ac:dyDescent="0.25">
      <c r="A57" s="16">
        <f t="shared" ref="A57:A127" si="13">A56+1</f>
        <v>2</v>
      </c>
      <c r="B57" s="17" t="s">
        <v>115</v>
      </c>
      <c r="C57" s="17" t="s">
        <v>85</v>
      </c>
      <c r="D57" s="128" t="s">
        <v>960</v>
      </c>
      <c r="E57" s="91">
        <v>0.7</v>
      </c>
      <c r="F57" s="41">
        <f t="shared" si="11"/>
        <v>0.7</v>
      </c>
      <c r="G57" s="5">
        <v>552</v>
      </c>
      <c r="H57" s="113">
        <f t="shared" si="12"/>
        <v>386.4</v>
      </c>
      <c r="J57" s="6"/>
      <c r="K57" s="6"/>
      <c r="L57" s="6"/>
      <c r="M57" s="6"/>
    </row>
    <row r="58" spans="1:13" ht="15.75" x14ac:dyDescent="0.25">
      <c r="A58" s="16">
        <f t="shared" si="13"/>
        <v>3</v>
      </c>
      <c r="B58" s="17" t="s">
        <v>482</v>
      </c>
      <c r="C58" s="17" t="s">
        <v>85</v>
      </c>
      <c r="D58" s="128" t="s">
        <v>256</v>
      </c>
      <c r="E58" s="91"/>
      <c r="F58" s="41">
        <f t="shared" si="11"/>
        <v>0</v>
      </c>
      <c r="G58" s="5">
        <v>250</v>
      </c>
      <c r="H58" s="113">
        <f t="shared" si="12"/>
        <v>0</v>
      </c>
      <c r="J58" s="6"/>
      <c r="K58" s="6"/>
      <c r="L58" s="6"/>
      <c r="M58" s="6"/>
    </row>
    <row r="59" spans="1:13" ht="15.75" x14ac:dyDescent="0.25">
      <c r="A59" s="16">
        <f t="shared" si="13"/>
        <v>4</v>
      </c>
      <c r="B59" s="17" t="s">
        <v>348</v>
      </c>
      <c r="C59" s="17" t="s">
        <v>85</v>
      </c>
      <c r="D59" s="128" t="s">
        <v>12</v>
      </c>
      <c r="E59" s="91">
        <v>58</v>
      </c>
      <c r="F59" s="41">
        <f t="shared" si="11"/>
        <v>58</v>
      </c>
      <c r="G59" s="5">
        <v>178</v>
      </c>
      <c r="H59" s="113">
        <f t="shared" si="12"/>
        <v>10324</v>
      </c>
      <c r="J59" s="6"/>
      <c r="K59" s="6"/>
      <c r="L59" s="6"/>
      <c r="M59" s="6"/>
    </row>
    <row r="60" spans="1:13" ht="15.75" x14ac:dyDescent="0.25">
      <c r="A60" s="16">
        <f t="shared" si="13"/>
        <v>5</v>
      </c>
      <c r="B60" s="17" t="s">
        <v>104</v>
      </c>
      <c r="C60" s="17" t="s">
        <v>85</v>
      </c>
      <c r="D60" s="128" t="s">
        <v>12</v>
      </c>
      <c r="E60" s="91">
        <v>13</v>
      </c>
      <c r="F60" s="41">
        <f t="shared" si="11"/>
        <v>13</v>
      </c>
      <c r="G60" s="5">
        <v>70</v>
      </c>
      <c r="H60" s="113">
        <f t="shared" si="12"/>
        <v>910</v>
      </c>
      <c r="J60" s="6"/>
      <c r="K60" s="6"/>
      <c r="L60" s="6"/>
      <c r="M60" s="6"/>
    </row>
    <row r="61" spans="1:13" ht="15.75" x14ac:dyDescent="0.25">
      <c r="A61" s="16">
        <f t="shared" si="13"/>
        <v>6</v>
      </c>
      <c r="B61" s="17" t="s">
        <v>375</v>
      </c>
      <c r="C61" s="17" t="s">
        <v>85</v>
      </c>
      <c r="D61" s="128" t="s">
        <v>306</v>
      </c>
      <c r="E61" s="91"/>
      <c r="F61" s="41">
        <f t="shared" si="11"/>
        <v>0</v>
      </c>
      <c r="G61" s="5">
        <v>260</v>
      </c>
      <c r="H61" s="113">
        <f t="shared" si="12"/>
        <v>0</v>
      </c>
      <c r="J61" s="6"/>
      <c r="K61" s="6"/>
      <c r="L61" s="6"/>
      <c r="M61" s="6"/>
    </row>
    <row r="62" spans="1:13" ht="15.75" x14ac:dyDescent="0.25">
      <c r="A62" s="16">
        <f t="shared" si="13"/>
        <v>7</v>
      </c>
      <c r="B62" s="17" t="s">
        <v>382</v>
      </c>
      <c r="C62" s="17" t="s">
        <v>85</v>
      </c>
      <c r="D62" s="128" t="s">
        <v>306</v>
      </c>
      <c r="E62" s="91">
        <v>23</v>
      </c>
      <c r="F62" s="41">
        <f t="shared" si="11"/>
        <v>23</v>
      </c>
      <c r="G62" s="5">
        <v>7</v>
      </c>
      <c r="H62" s="113">
        <f t="shared" si="12"/>
        <v>161</v>
      </c>
      <c r="J62" s="6"/>
      <c r="K62" s="6"/>
      <c r="L62" s="6"/>
      <c r="M62" s="6"/>
    </row>
    <row r="63" spans="1:13" ht="15.75" x14ac:dyDescent="0.25">
      <c r="A63" s="16">
        <f t="shared" si="13"/>
        <v>8</v>
      </c>
      <c r="B63" s="17" t="s">
        <v>434</v>
      </c>
      <c r="C63" s="17" t="s">
        <v>85</v>
      </c>
      <c r="D63" s="128" t="s">
        <v>306</v>
      </c>
      <c r="E63" s="91">
        <v>74</v>
      </c>
      <c r="F63" s="41">
        <f t="shared" si="11"/>
        <v>74</v>
      </c>
      <c r="G63" s="5">
        <v>8</v>
      </c>
      <c r="H63" s="113">
        <f t="shared" si="12"/>
        <v>592</v>
      </c>
      <c r="J63" s="6"/>
      <c r="K63" s="6"/>
      <c r="L63" s="6"/>
      <c r="M63" s="6"/>
    </row>
    <row r="64" spans="1:13" ht="15.75" x14ac:dyDescent="0.25">
      <c r="A64" s="16">
        <f t="shared" si="13"/>
        <v>9</v>
      </c>
      <c r="B64" s="17" t="s">
        <v>433</v>
      </c>
      <c r="C64" s="17" t="s">
        <v>85</v>
      </c>
      <c r="D64" s="128" t="s">
        <v>306</v>
      </c>
      <c r="E64" s="91">
        <v>102</v>
      </c>
      <c r="F64" s="41">
        <f t="shared" si="11"/>
        <v>102</v>
      </c>
      <c r="G64" s="5">
        <v>7</v>
      </c>
      <c r="H64" s="113">
        <f t="shared" si="12"/>
        <v>714</v>
      </c>
      <c r="J64" s="6"/>
      <c r="K64" s="6"/>
      <c r="L64" s="6"/>
      <c r="M64" s="6"/>
    </row>
    <row r="65" spans="1:13" ht="15.75" x14ac:dyDescent="0.25">
      <c r="A65" s="16">
        <f t="shared" si="13"/>
        <v>10</v>
      </c>
      <c r="B65" s="17" t="s">
        <v>761</v>
      </c>
      <c r="C65" s="17" t="s">
        <v>85</v>
      </c>
      <c r="D65" s="128" t="s">
        <v>306</v>
      </c>
      <c r="E65" s="91"/>
      <c r="F65" s="41">
        <f t="shared" si="11"/>
        <v>0</v>
      </c>
      <c r="G65" s="5">
        <v>2</v>
      </c>
      <c r="H65" s="113">
        <f t="shared" si="12"/>
        <v>0</v>
      </c>
      <c r="J65" s="6"/>
      <c r="K65" s="6"/>
      <c r="L65" s="6"/>
      <c r="M65" s="6"/>
    </row>
    <row r="66" spans="1:13" ht="15.75" x14ac:dyDescent="0.25">
      <c r="A66" s="16">
        <f t="shared" si="13"/>
        <v>11</v>
      </c>
      <c r="B66" s="17" t="s">
        <v>376</v>
      </c>
      <c r="C66" s="17" t="s">
        <v>85</v>
      </c>
      <c r="D66" s="128" t="s">
        <v>12</v>
      </c>
      <c r="E66" s="91">
        <v>10</v>
      </c>
      <c r="F66" s="41">
        <f t="shared" si="11"/>
        <v>10</v>
      </c>
      <c r="G66" s="41">
        <v>240</v>
      </c>
      <c r="H66" s="113">
        <f t="shared" si="12"/>
        <v>2400</v>
      </c>
      <c r="J66" s="6"/>
      <c r="K66" s="6"/>
      <c r="L66" s="6"/>
      <c r="M66" s="6"/>
    </row>
    <row r="67" spans="1:13" ht="15.75" x14ac:dyDescent="0.25">
      <c r="A67" s="16">
        <f t="shared" si="13"/>
        <v>12</v>
      </c>
      <c r="B67" s="17" t="s">
        <v>377</v>
      </c>
      <c r="C67" s="17" t="s">
        <v>85</v>
      </c>
      <c r="D67" s="128" t="s">
        <v>12</v>
      </c>
      <c r="E67" s="91">
        <v>4</v>
      </c>
      <c r="F67" s="41">
        <f t="shared" si="11"/>
        <v>4</v>
      </c>
      <c r="G67" s="41">
        <v>380</v>
      </c>
      <c r="H67" s="113">
        <f t="shared" si="12"/>
        <v>1520</v>
      </c>
      <c r="J67" s="6"/>
      <c r="K67" s="6"/>
      <c r="L67" s="6"/>
      <c r="M67" s="6"/>
    </row>
    <row r="68" spans="1:13" ht="15.75" x14ac:dyDescent="0.25">
      <c r="A68" s="16">
        <f t="shared" si="13"/>
        <v>13</v>
      </c>
      <c r="B68" s="17" t="s">
        <v>106</v>
      </c>
      <c r="C68" s="17" t="s">
        <v>85</v>
      </c>
      <c r="D68" s="128" t="s">
        <v>12</v>
      </c>
      <c r="E68" s="91">
        <v>3</v>
      </c>
      <c r="F68" s="41">
        <f t="shared" si="11"/>
        <v>3</v>
      </c>
      <c r="G68" s="5">
        <v>160</v>
      </c>
      <c r="H68" s="113">
        <f t="shared" si="12"/>
        <v>480</v>
      </c>
      <c r="J68" s="6"/>
      <c r="K68" s="6"/>
      <c r="L68" s="6"/>
      <c r="M68" s="6"/>
    </row>
    <row r="69" spans="1:13" ht="15.75" x14ac:dyDescent="0.25">
      <c r="A69" s="16">
        <f t="shared" si="13"/>
        <v>14</v>
      </c>
      <c r="B69" s="17" t="s">
        <v>108</v>
      </c>
      <c r="C69" s="17" t="s">
        <v>85</v>
      </c>
      <c r="D69" s="128" t="s">
        <v>12</v>
      </c>
      <c r="E69" s="91">
        <v>1</v>
      </c>
      <c r="F69" s="41">
        <f t="shared" si="11"/>
        <v>1</v>
      </c>
      <c r="G69" s="5">
        <v>240</v>
      </c>
      <c r="H69" s="113">
        <f t="shared" si="12"/>
        <v>240</v>
      </c>
      <c r="J69" s="6"/>
      <c r="K69" s="6"/>
      <c r="L69" s="6"/>
      <c r="M69" s="6"/>
    </row>
    <row r="70" spans="1:13" ht="15.75" x14ac:dyDescent="0.25">
      <c r="A70" s="16">
        <f t="shared" si="13"/>
        <v>15</v>
      </c>
      <c r="B70" s="17" t="s">
        <v>105</v>
      </c>
      <c r="C70" s="17" t="s">
        <v>85</v>
      </c>
      <c r="D70" s="128" t="s">
        <v>29</v>
      </c>
      <c r="E70" s="117">
        <v>17</v>
      </c>
      <c r="F70" s="41">
        <f t="shared" si="11"/>
        <v>17</v>
      </c>
      <c r="G70" s="5">
        <v>45</v>
      </c>
      <c r="H70" s="113">
        <f t="shared" si="12"/>
        <v>765</v>
      </c>
      <c r="I70" s="104"/>
      <c r="J70" s="7"/>
      <c r="K70" s="7"/>
      <c r="L70" s="7"/>
      <c r="M70" s="7"/>
    </row>
    <row r="71" spans="1:13" ht="15.75" x14ac:dyDescent="0.25">
      <c r="A71" s="16">
        <f t="shared" si="13"/>
        <v>16</v>
      </c>
      <c r="B71" s="17" t="s">
        <v>50</v>
      </c>
      <c r="C71" s="17" t="s">
        <v>85</v>
      </c>
      <c r="D71" s="128" t="s">
        <v>244</v>
      </c>
      <c r="E71" s="91">
        <v>6</v>
      </c>
      <c r="F71" s="41">
        <f t="shared" si="11"/>
        <v>6</v>
      </c>
      <c r="G71" s="5">
        <v>40</v>
      </c>
      <c r="H71" s="113">
        <f t="shared" si="12"/>
        <v>240</v>
      </c>
      <c r="J71" s="6"/>
      <c r="K71" s="6"/>
      <c r="L71" s="6"/>
      <c r="M71" s="6"/>
    </row>
    <row r="72" spans="1:13" ht="15.75" x14ac:dyDescent="0.25">
      <c r="A72" s="16">
        <f t="shared" si="13"/>
        <v>17</v>
      </c>
      <c r="B72" s="17" t="s">
        <v>437</v>
      </c>
      <c r="C72" s="17" t="s">
        <v>85</v>
      </c>
      <c r="D72" s="128" t="s">
        <v>302</v>
      </c>
      <c r="E72" s="91">
        <v>32</v>
      </c>
      <c r="F72" s="41">
        <f t="shared" si="11"/>
        <v>32</v>
      </c>
      <c r="G72" s="5">
        <v>60</v>
      </c>
      <c r="H72" s="113">
        <f t="shared" si="12"/>
        <v>1920</v>
      </c>
      <c r="J72" s="6"/>
      <c r="K72" s="6"/>
      <c r="L72" s="6"/>
      <c r="M72" s="6"/>
    </row>
    <row r="73" spans="1:13" ht="15.75" x14ac:dyDescent="0.25">
      <c r="A73" s="16">
        <f t="shared" si="13"/>
        <v>18</v>
      </c>
      <c r="B73" s="17" t="s">
        <v>179</v>
      </c>
      <c r="C73" s="17" t="s">
        <v>85</v>
      </c>
      <c r="D73" s="128" t="s">
        <v>322</v>
      </c>
      <c r="E73" s="91">
        <v>6</v>
      </c>
      <c r="F73" s="41">
        <f t="shared" si="11"/>
        <v>6</v>
      </c>
      <c r="G73" s="5">
        <v>250</v>
      </c>
      <c r="H73" s="113">
        <f t="shared" si="12"/>
        <v>1500</v>
      </c>
      <c r="J73" s="6"/>
      <c r="K73" s="6"/>
      <c r="L73" s="6"/>
      <c r="M73" s="6"/>
    </row>
    <row r="74" spans="1:13" ht="15.75" x14ac:dyDescent="0.25">
      <c r="A74" s="16">
        <f t="shared" si="13"/>
        <v>19</v>
      </c>
      <c r="B74" s="17" t="s">
        <v>412</v>
      </c>
      <c r="C74" s="17" t="s">
        <v>85</v>
      </c>
      <c r="D74" s="128" t="s">
        <v>11</v>
      </c>
      <c r="E74" s="91">
        <v>85</v>
      </c>
      <c r="F74" s="41">
        <f t="shared" si="11"/>
        <v>85</v>
      </c>
      <c r="G74" s="5">
        <v>135</v>
      </c>
      <c r="H74" s="113">
        <f t="shared" si="12"/>
        <v>11475</v>
      </c>
      <c r="J74" s="6"/>
      <c r="K74" s="6"/>
      <c r="L74" s="6"/>
      <c r="M74" s="6"/>
    </row>
    <row r="75" spans="1:13" ht="15.75" x14ac:dyDescent="0.25">
      <c r="A75" s="16">
        <f t="shared" si="13"/>
        <v>20</v>
      </c>
      <c r="B75" s="17" t="s">
        <v>92</v>
      </c>
      <c r="C75" s="17" t="s">
        <v>85</v>
      </c>
      <c r="D75" s="128" t="s">
        <v>8</v>
      </c>
      <c r="E75" s="91">
        <v>2</v>
      </c>
      <c r="F75" s="41">
        <f t="shared" si="11"/>
        <v>2</v>
      </c>
      <c r="G75" s="5">
        <v>135</v>
      </c>
      <c r="H75" s="113">
        <f t="shared" si="12"/>
        <v>270</v>
      </c>
      <c r="J75" s="6"/>
      <c r="K75" s="6"/>
      <c r="L75" s="6"/>
      <c r="M75" s="6"/>
    </row>
    <row r="76" spans="1:13" ht="15.75" x14ac:dyDescent="0.25">
      <c r="A76" s="16">
        <f t="shared" si="13"/>
        <v>21</v>
      </c>
      <c r="B76" s="17" t="s">
        <v>94</v>
      </c>
      <c r="C76" s="17" t="s">
        <v>85</v>
      </c>
      <c r="D76" s="128" t="s">
        <v>8</v>
      </c>
      <c r="E76" s="91"/>
      <c r="F76" s="41">
        <f t="shared" si="11"/>
        <v>0</v>
      </c>
      <c r="G76" s="5">
        <v>60</v>
      </c>
      <c r="H76" s="113">
        <f t="shared" si="12"/>
        <v>0</v>
      </c>
      <c r="J76" s="6"/>
      <c r="K76" s="6"/>
      <c r="L76" s="6"/>
      <c r="M76" s="6"/>
    </row>
    <row r="77" spans="1:13" ht="15.75" x14ac:dyDescent="0.25">
      <c r="A77" s="16">
        <f t="shared" si="13"/>
        <v>22</v>
      </c>
      <c r="B77" s="17" t="s">
        <v>101</v>
      </c>
      <c r="C77" s="17" t="s">
        <v>85</v>
      </c>
      <c r="D77" s="128" t="s">
        <v>102</v>
      </c>
      <c r="E77" s="91">
        <v>275</v>
      </c>
      <c r="F77" s="41">
        <f t="shared" si="11"/>
        <v>275</v>
      </c>
      <c r="G77" s="5">
        <v>11</v>
      </c>
      <c r="H77" s="113">
        <f t="shared" si="12"/>
        <v>3025</v>
      </c>
      <c r="J77" s="6"/>
      <c r="K77" s="6"/>
      <c r="L77" s="6"/>
      <c r="M77" s="6"/>
    </row>
    <row r="78" spans="1:13" ht="15.75" x14ac:dyDescent="0.25">
      <c r="A78" s="16">
        <f t="shared" si="13"/>
        <v>23</v>
      </c>
      <c r="B78" s="17" t="s">
        <v>101</v>
      </c>
      <c r="C78" s="17" t="s">
        <v>85</v>
      </c>
      <c r="D78" s="128" t="s">
        <v>103</v>
      </c>
      <c r="E78" s="91">
        <v>200</v>
      </c>
      <c r="F78" s="41">
        <f t="shared" si="11"/>
        <v>200</v>
      </c>
      <c r="G78" s="5">
        <v>17.5</v>
      </c>
      <c r="H78" s="113">
        <f t="shared" si="12"/>
        <v>3500</v>
      </c>
      <c r="J78" s="6"/>
      <c r="K78" s="6"/>
      <c r="L78" s="6"/>
      <c r="M78" s="6"/>
    </row>
    <row r="79" spans="1:13" ht="15.75" x14ac:dyDescent="0.25">
      <c r="A79" s="16">
        <f t="shared" si="13"/>
        <v>24</v>
      </c>
      <c r="B79" s="17" t="s">
        <v>119</v>
      </c>
      <c r="C79" s="17" t="s">
        <v>85</v>
      </c>
      <c r="D79" s="128" t="s">
        <v>394</v>
      </c>
      <c r="E79" s="91">
        <v>11</v>
      </c>
      <c r="F79" s="41">
        <f t="shared" si="11"/>
        <v>11</v>
      </c>
      <c r="G79" s="5">
        <v>74</v>
      </c>
      <c r="H79" s="113">
        <f t="shared" si="12"/>
        <v>814</v>
      </c>
      <c r="J79" s="6"/>
      <c r="K79" s="6"/>
      <c r="L79" s="6"/>
      <c r="M79" s="6"/>
    </row>
    <row r="80" spans="1:13" ht="15.75" x14ac:dyDescent="0.25">
      <c r="A80" s="16">
        <f t="shared" si="13"/>
        <v>25</v>
      </c>
      <c r="B80" s="17" t="s">
        <v>82</v>
      </c>
      <c r="C80" s="17" t="s">
        <v>85</v>
      </c>
      <c r="D80" s="128" t="s">
        <v>81</v>
      </c>
      <c r="E80" s="91">
        <v>3</v>
      </c>
      <c r="F80" s="41">
        <f t="shared" si="11"/>
        <v>3</v>
      </c>
      <c r="G80" s="108">
        <v>165</v>
      </c>
      <c r="H80" s="113">
        <f t="shared" si="12"/>
        <v>495</v>
      </c>
      <c r="J80" s="6"/>
      <c r="K80" s="6"/>
      <c r="L80" s="6"/>
      <c r="M80" s="6"/>
    </row>
    <row r="81" spans="1:13" ht="15.75" x14ac:dyDescent="0.25">
      <c r="A81" s="16">
        <f t="shared" si="13"/>
        <v>26</v>
      </c>
      <c r="B81" s="17" t="s">
        <v>55</v>
      </c>
      <c r="C81" s="17" t="s">
        <v>85</v>
      </c>
      <c r="D81" s="128" t="s">
        <v>12</v>
      </c>
      <c r="E81" s="91">
        <v>3</v>
      </c>
      <c r="F81" s="41">
        <f t="shared" si="11"/>
        <v>3</v>
      </c>
      <c r="G81" s="108">
        <v>60</v>
      </c>
      <c r="H81" s="113">
        <f t="shared" si="12"/>
        <v>180</v>
      </c>
      <c r="J81" s="6"/>
      <c r="K81" s="6"/>
      <c r="L81" s="6"/>
      <c r="M81" s="6"/>
    </row>
    <row r="82" spans="1:13" ht="15.75" x14ac:dyDescent="0.25">
      <c r="A82" s="16">
        <f t="shared" si="13"/>
        <v>27</v>
      </c>
      <c r="B82" s="17" t="s">
        <v>34</v>
      </c>
      <c r="C82" s="17" t="s">
        <v>85</v>
      </c>
      <c r="D82" s="128" t="s">
        <v>378</v>
      </c>
      <c r="E82" s="91">
        <v>2</v>
      </c>
      <c r="F82" s="41">
        <f t="shared" si="11"/>
        <v>2</v>
      </c>
      <c r="G82" s="108">
        <v>237</v>
      </c>
      <c r="H82" s="113">
        <f t="shared" si="12"/>
        <v>474</v>
      </c>
      <c r="J82" s="6"/>
      <c r="K82" s="6"/>
      <c r="L82" s="6"/>
      <c r="M82" s="6"/>
    </row>
    <row r="83" spans="1:13" ht="15.75" x14ac:dyDescent="0.25">
      <c r="A83" s="16">
        <f t="shared" si="13"/>
        <v>28</v>
      </c>
      <c r="B83" s="17" t="s">
        <v>45</v>
      </c>
      <c r="C83" s="17" t="s">
        <v>85</v>
      </c>
      <c r="D83" s="128" t="s">
        <v>35</v>
      </c>
      <c r="E83" s="91"/>
      <c r="F83" s="41">
        <f t="shared" si="11"/>
        <v>0</v>
      </c>
      <c r="G83" s="5">
        <v>70</v>
      </c>
      <c r="H83" s="113">
        <f t="shared" si="12"/>
        <v>0</v>
      </c>
      <c r="J83" s="6"/>
      <c r="K83" s="6"/>
      <c r="L83" s="6"/>
      <c r="M83" s="6"/>
    </row>
    <row r="84" spans="1:13" ht="15.75" x14ac:dyDescent="0.25">
      <c r="A84" s="16">
        <f t="shared" si="13"/>
        <v>29</v>
      </c>
      <c r="B84" s="17" t="s">
        <v>410</v>
      </c>
      <c r="C84" s="17" t="s">
        <v>85</v>
      </c>
      <c r="D84" s="128" t="s">
        <v>11</v>
      </c>
      <c r="E84" s="91"/>
      <c r="F84" s="41">
        <f t="shared" si="11"/>
        <v>0</v>
      </c>
      <c r="G84" s="5">
        <v>110</v>
      </c>
      <c r="H84" s="113">
        <f t="shared" si="12"/>
        <v>0</v>
      </c>
      <c r="J84" s="6"/>
      <c r="K84" s="6"/>
      <c r="L84" s="6"/>
      <c r="M84" s="6"/>
    </row>
    <row r="85" spans="1:13" ht="15.75" x14ac:dyDescent="0.25">
      <c r="A85" s="16">
        <f t="shared" si="13"/>
        <v>30</v>
      </c>
      <c r="B85" s="18" t="s">
        <v>31</v>
      </c>
      <c r="C85" s="17" t="s">
        <v>85</v>
      </c>
      <c r="D85" s="128" t="s">
        <v>131</v>
      </c>
      <c r="E85" s="91">
        <v>6</v>
      </c>
      <c r="F85" s="41">
        <f t="shared" si="11"/>
        <v>6</v>
      </c>
      <c r="G85" s="5">
        <v>420</v>
      </c>
      <c r="H85" s="113">
        <f t="shared" si="12"/>
        <v>2520</v>
      </c>
      <c r="J85" s="6"/>
      <c r="K85" s="6"/>
      <c r="L85" s="6"/>
      <c r="M85" s="6"/>
    </row>
    <row r="86" spans="1:13" ht="15.75" x14ac:dyDescent="0.25">
      <c r="A86" s="16">
        <f t="shared" si="13"/>
        <v>31</v>
      </c>
      <c r="B86" s="17" t="s">
        <v>84</v>
      </c>
      <c r="C86" s="17" t="s">
        <v>85</v>
      </c>
      <c r="D86" s="128" t="s">
        <v>288</v>
      </c>
      <c r="E86" s="91">
        <v>1</v>
      </c>
      <c r="F86" s="41">
        <f t="shared" si="11"/>
        <v>1</v>
      </c>
      <c r="G86" s="5">
        <v>380</v>
      </c>
      <c r="H86" s="113">
        <f t="shared" si="12"/>
        <v>380</v>
      </c>
      <c r="J86" s="6"/>
      <c r="K86" s="6"/>
      <c r="L86" s="6"/>
      <c r="M86" s="6"/>
    </row>
    <row r="87" spans="1:13" ht="15.75" x14ac:dyDescent="0.25">
      <c r="A87" s="16">
        <f t="shared" si="13"/>
        <v>32</v>
      </c>
      <c r="B87" s="17" t="s">
        <v>414</v>
      </c>
      <c r="C87" s="17" t="s">
        <v>85</v>
      </c>
      <c r="D87" s="128" t="s">
        <v>393</v>
      </c>
      <c r="E87" s="91">
        <v>17</v>
      </c>
      <c r="F87" s="41">
        <f t="shared" si="11"/>
        <v>17</v>
      </c>
      <c r="G87" s="5">
        <v>2946</v>
      </c>
      <c r="H87" s="113">
        <f t="shared" si="12"/>
        <v>50082</v>
      </c>
      <c r="J87" s="6"/>
      <c r="K87" s="6"/>
      <c r="L87" s="6"/>
      <c r="M87" s="6"/>
    </row>
    <row r="88" spans="1:13" ht="15.75" x14ac:dyDescent="0.25">
      <c r="A88" s="16">
        <f t="shared" si="13"/>
        <v>33</v>
      </c>
      <c r="B88" s="17" t="s">
        <v>24</v>
      </c>
      <c r="C88" s="17" t="s">
        <v>85</v>
      </c>
      <c r="D88" s="128" t="s">
        <v>244</v>
      </c>
      <c r="E88" s="91"/>
      <c r="F88" s="41">
        <f t="shared" ref="F88:F119" si="14">SUM(E88:E88)</f>
        <v>0</v>
      </c>
      <c r="G88" s="5">
        <v>504</v>
      </c>
      <c r="H88" s="113">
        <f t="shared" si="12"/>
        <v>0</v>
      </c>
      <c r="J88" s="6"/>
      <c r="K88" s="6"/>
      <c r="L88" s="6"/>
      <c r="M88" s="6"/>
    </row>
    <row r="89" spans="1:13" ht="15.75" x14ac:dyDescent="0.25">
      <c r="A89" s="16">
        <f t="shared" si="13"/>
        <v>34</v>
      </c>
      <c r="B89" s="17" t="s">
        <v>28</v>
      </c>
      <c r="C89" s="17" t="s">
        <v>85</v>
      </c>
      <c r="D89" s="128" t="s">
        <v>160</v>
      </c>
      <c r="E89" s="91"/>
      <c r="F89" s="41">
        <f t="shared" si="14"/>
        <v>0</v>
      </c>
      <c r="G89" s="5">
        <v>384</v>
      </c>
      <c r="H89" s="113">
        <f t="shared" si="12"/>
        <v>0</v>
      </c>
      <c r="J89" s="6"/>
      <c r="K89" s="6"/>
      <c r="L89" s="6"/>
      <c r="M89" s="6"/>
    </row>
    <row r="90" spans="1:13" ht="15.75" x14ac:dyDescent="0.25">
      <c r="A90" s="16">
        <f t="shared" si="13"/>
        <v>35</v>
      </c>
      <c r="B90" s="17" t="s">
        <v>9</v>
      </c>
      <c r="C90" s="17" t="s">
        <v>85</v>
      </c>
      <c r="D90" s="128" t="s">
        <v>140</v>
      </c>
      <c r="E90" s="91"/>
      <c r="F90" s="41">
        <f t="shared" si="14"/>
        <v>0</v>
      </c>
      <c r="G90" s="5">
        <v>80</v>
      </c>
      <c r="H90" s="113">
        <f t="shared" si="12"/>
        <v>0</v>
      </c>
      <c r="J90" s="6"/>
      <c r="K90" s="6"/>
      <c r="L90" s="6"/>
      <c r="M90" s="6"/>
    </row>
    <row r="91" spans="1:13" ht="15.75" x14ac:dyDescent="0.25">
      <c r="A91" s="16">
        <f t="shared" si="13"/>
        <v>36</v>
      </c>
      <c r="B91" s="17" t="s">
        <v>370</v>
      </c>
      <c r="C91" s="17" t="s">
        <v>85</v>
      </c>
      <c r="D91" s="128" t="s">
        <v>344</v>
      </c>
      <c r="E91" s="91">
        <v>9</v>
      </c>
      <c r="F91" s="41">
        <f t="shared" si="14"/>
        <v>9</v>
      </c>
      <c r="G91" s="5">
        <v>84</v>
      </c>
      <c r="H91" s="113">
        <f t="shared" si="12"/>
        <v>756</v>
      </c>
      <c r="J91" s="6"/>
      <c r="K91" s="6"/>
      <c r="L91" s="6"/>
      <c r="M91" s="6"/>
    </row>
    <row r="92" spans="1:13" ht="15.75" x14ac:dyDescent="0.25">
      <c r="A92" s="16">
        <f t="shared" si="13"/>
        <v>37</v>
      </c>
      <c r="B92" s="17" t="s">
        <v>450</v>
      </c>
      <c r="C92" s="17" t="s">
        <v>238</v>
      </c>
      <c r="D92" s="128" t="s">
        <v>107</v>
      </c>
      <c r="E92" s="91">
        <v>1.5</v>
      </c>
      <c r="F92" s="41">
        <f t="shared" si="14"/>
        <v>1.5</v>
      </c>
      <c r="G92" s="5">
        <v>89</v>
      </c>
      <c r="H92" s="113">
        <f t="shared" si="12"/>
        <v>133.5</v>
      </c>
      <c r="J92" s="6"/>
      <c r="K92" s="6"/>
      <c r="L92" s="6"/>
      <c r="M92" s="6"/>
    </row>
    <row r="93" spans="1:13" ht="15.75" x14ac:dyDescent="0.25">
      <c r="A93" s="16">
        <f t="shared" si="13"/>
        <v>38</v>
      </c>
      <c r="B93" s="17" t="s">
        <v>365</v>
      </c>
      <c r="C93" s="17" t="s">
        <v>85</v>
      </c>
      <c r="D93" s="128" t="s">
        <v>364</v>
      </c>
      <c r="E93" s="91">
        <v>2</v>
      </c>
      <c r="F93" s="41">
        <f t="shared" si="14"/>
        <v>2</v>
      </c>
      <c r="G93" s="5">
        <v>2195</v>
      </c>
      <c r="H93" s="113">
        <f t="shared" si="12"/>
        <v>4390</v>
      </c>
      <c r="J93" s="6"/>
      <c r="K93" s="6"/>
      <c r="L93" s="6"/>
      <c r="M93" s="6"/>
    </row>
    <row r="94" spans="1:13" ht="15.75" x14ac:dyDescent="0.25">
      <c r="A94" s="16">
        <f t="shared" si="13"/>
        <v>39</v>
      </c>
      <c r="B94" s="17" t="s">
        <v>43</v>
      </c>
      <c r="C94" s="17" t="s">
        <v>85</v>
      </c>
      <c r="D94" s="128" t="s">
        <v>8</v>
      </c>
      <c r="E94" s="91"/>
      <c r="F94" s="41">
        <f t="shared" si="14"/>
        <v>0</v>
      </c>
      <c r="G94" s="5">
        <v>50</v>
      </c>
      <c r="H94" s="113">
        <f t="shared" si="12"/>
        <v>0</v>
      </c>
      <c r="J94" s="6"/>
      <c r="K94" s="6"/>
      <c r="L94" s="6"/>
      <c r="M94" s="6"/>
    </row>
    <row r="95" spans="1:13" s="104" customFormat="1" ht="15.75" x14ac:dyDescent="0.25">
      <c r="A95" s="16">
        <f t="shared" si="13"/>
        <v>40</v>
      </c>
      <c r="B95" s="17" t="s">
        <v>49</v>
      </c>
      <c r="C95" s="17" t="s">
        <v>85</v>
      </c>
      <c r="D95" s="128" t="s">
        <v>8</v>
      </c>
      <c r="E95" s="91">
        <v>9</v>
      </c>
      <c r="F95" s="41">
        <f t="shared" si="14"/>
        <v>9</v>
      </c>
      <c r="G95" s="5">
        <v>830</v>
      </c>
      <c r="H95" s="113">
        <f t="shared" si="12"/>
        <v>7470</v>
      </c>
      <c r="I95" s="8"/>
      <c r="J95" s="6"/>
      <c r="K95" s="6"/>
      <c r="L95" s="6"/>
      <c r="M95" s="6"/>
    </row>
    <row r="96" spans="1:13" ht="15.75" x14ac:dyDescent="0.25">
      <c r="A96" s="16">
        <f t="shared" si="13"/>
        <v>41</v>
      </c>
      <c r="B96" s="17" t="s">
        <v>150</v>
      </c>
      <c r="C96" s="17" t="s">
        <v>85</v>
      </c>
      <c r="D96" s="128" t="s">
        <v>12</v>
      </c>
      <c r="E96" s="91"/>
      <c r="F96" s="41">
        <f t="shared" si="14"/>
        <v>0</v>
      </c>
      <c r="G96" s="5">
        <v>100</v>
      </c>
      <c r="H96" s="113">
        <f t="shared" si="12"/>
        <v>0</v>
      </c>
      <c r="J96" s="6"/>
      <c r="K96" s="6"/>
      <c r="L96" s="6"/>
      <c r="M96" s="6"/>
    </row>
    <row r="97" spans="1:13" ht="15.75" x14ac:dyDescent="0.25">
      <c r="A97" s="16">
        <f t="shared" si="13"/>
        <v>42</v>
      </c>
      <c r="B97" s="17" t="s">
        <v>54</v>
      </c>
      <c r="C97" s="17" t="s">
        <v>85</v>
      </c>
      <c r="D97" s="128" t="s">
        <v>12</v>
      </c>
      <c r="E97" s="91"/>
      <c r="F97" s="41">
        <f t="shared" si="14"/>
        <v>0</v>
      </c>
      <c r="G97" s="5">
        <v>300</v>
      </c>
      <c r="H97" s="113">
        <f t="shared" si="12"/>
        <v>0</v>
      </c>
      <c r="J97" s="6"/>
      <c r="K97" s="6"/>
      <c r="L97" s="6"/>
      <c r="M97" s="6"/>
    </row>
    <row r="98" spans="1:13" ht="15.75" x14ac:dyDescent="0.25">
      <c r="A98" s="16">
        <f t="shared" si="13"/>
        <v>43</v>
      </c>
      <c r="B98" s="17" t="s">
        <v>44</v>
      </c>
      <c r="C98" s="17" t="s">
        <v>85</v>
      </c>
      <c r="D98" s="128" t="s">
        <v>90</v>
      </c>
      <c r="E98" s="91">
        <v>10</v>
      </c>
      <c r="F98" s="41">
        <f t="shared" si="14"/>
        <v>10</v>
      </c>
      <c r="G98" s="5">
        <v>298</v>
      </c>
      <c r="H98" s="113">
        <f t="shared" si="12"/>
        <v>2980</v>
      </c>
      <c r="J98"/>
      <c r="K98"/>
      <c r="L98" s="6"/>
      <c r="M98" s="6"/>
    </row>
    <row r="99" spans="1:13" ht="15.75" x14ac:dyDescent="0.25">
      <c r="A99" s="16">
        <f t="shared" si="13"/>
        <v>44</v>
      </c>
      <c r="B99" s="17" t="s">
        <v>10</v>
      </c>
      <c r="C99" s="17" t="s">
        <v>85</v>
      </c>
      <c r="D99" s="128" t="s">
        <v>11</v>
      </c>
      <c r="E99" s="92"/>
      <c r="F99" s="41">
        <f t="shared" si="14"/>
        <v>0</v>
      </c>
      <c r="G99" s="5">
        <v>135</v>
      </c>
      <c r="H99" s="113">
        <f t="shared" si="12"/>
        <v>0</v>
      </c>
      <c r="I99" s="101"/>
      <c r="J99"/>
      <c r="K99"/>
      <c r="L99"/>
      <c r="M99"/>
    </row>
    <row r="100" spans="1:13" ht="15.75" x14ac:dyDescent="0.25">
      <c r="A100" s="16">
        <f t="shared" si="13"/>
        <v>45</v>
      </c>
      <c r="B100" s="17" t="s">
        <v>169</v>
      </c>
      <c r="C100" s="17" t="s">
        <v>85</v>
      </c>
      <c r="D100" s="128" t="s">
        <v>360</v>
      </c>
      <c r="E100" s="91">
        <v>0.8</v>
      </c>
      <c r="F100" s="41">
        <f t="shared" si="14"/>
        <v>0.8</v>
      </c>
      <c r="G100" s="5">
        <v>4457</v>
      </c>
      <c r="H100" s="113">
        <f t="shared" si="12"/>
        <v>3565.6000000000004</v>
      </c>
      <c r="J100" s="6"/>
      <c r="K100" s="6"/>
      <c r="L100" s="6"/>
      <c r="M100" s="6"/>
    </row>
    <row r="101" spans="1:13" ht="15.75" x14ac:dyDescent="0.25">
      <c r="A101" s="16">
        <f t="shared" si="13"/>
        <v>46</v>
      </c>
      <c r="B101" s="17" t="s">
        <v>38</v>
      </c>
      <c r="C101" s="17" t="s">
        <v>85</v>
      </c>
      <c r="D101" s="128" t="s">
        <v>11</v>
      </c>
      <c r="E101" s="91">
        <v>2</v>
      </c>
      <c r="F101" s="41">
        <f t="shared" si="14"/>
        <v>2</v>
      </c>
      <c r="G101" s="5">
        <v>250</v>
      </c>
      <c r="H101" s="113">
        <f t="shared" si="12"/>
        <v>500</v>
      </c>
      <c r="J101"/>
      <c r="K101"/>
      <c r="L101" s="6"/>
      <c r="M101" s="6"/>
    </row>
    <row r="102" spans="1:13" ht="15.75" x14ac:dyDescent="0.25">
      <c r="A102" s="16">
        <f t="shared" si="13"/>
        <v>47</v>
      </c>
      <c r="B102" s="17" t="s">
        <v>457</v>
      </c>
      <c r="C102" s="17" t="s">
        <v>85</v>
      </c>
      <c r="D102" s="128" t="s">
        <v>11</v>
      </c>
      <c r="E102" s="91">
        <v>10</v>
      </c>
      <c r="F102" s="41">
        <f t="shared" si="14"/>
        <v>10</v>
      </c>
      <c r="G102" s="5">
        <v>175</v>
      </c>
      <c r="H102" s="113">
        <f t="shared" si="12"/>
        <v>1750</v>
      </c>
      <c r="J102"/>
      <c r="K102"/>
      <c r="L102" s="6"/>
      <c r="M102" s="6"/>
    </row>
    <row r="103" spans="1:13" ht="15.75" x14ac:dyDescent="0.25">
      <c r="A103" s="16">
        <f t="shared" si="13"/>
        <v>48</v>
      </c>
      <c r="B103" s="17" t="s">
        <v>88</v>
      </c>
      <c r="C103" s="17" t="s">
        <v>85</v>
      </c>
      <c r="D103" s="128" t="s">
        <v>415</v>
      </c>
      <c r="E103" s="91">
        <v>7</v>
      </c>
      <c r="F103" s="41">
        <f t="shared" si="14"/>
        <v>7</v>
      </c>
      <c r="G103" s="5">
        <v>89</v>
      </c>
      <c r="H103" s="113">
        <f t="shared" si="12"/>
        <v>623</v>
      </c>
      <c r="J103"/>
      <c r="K103"/>
      <c r="L103" s="6"/>
      <c r="M103"/>
    </row>
    <row r="104" spans="1:13" ht="15.75" x14ac:dyDescent="0.25">
      <c r="A104" s="16">
        <f t="shared" si="13"/>
        <v>49</v>
      </c>
      <c r="B104" s="17" t="s">
        <v>273</v>
      </c>
      <c r="C104" s="17" t="s">
        <v>85</v>
      </c>
      <c r="D104" s="128" t="s">
        <v>272</v>
      </c>
      <c r="E104" s="92"/>
      <c r="F104" s="41">
        <f t="shared" si="14"/>
        <v>0</v>
      </c>
      <c r="G104" s="5">
        <v>132</v>
      </c>
      <c r="H104" s="113">
        <f t="shared" si="12"/>
        <v>0</v>
      </c>
      <c r="J104"/>
      <c r="K104"/>
      <c r="L104"/>
      <c r="M104"/>
    </row>
    <row r="105" spans="1:13" ht="15.75" x14ac:dyDescent="0.25">
      <c r="A105" s="16">
        <f t="shared" si="13"/>
        <v>50</v>
      </c>
      <c r="B105" s="17" t="s">
        <v>47</v>
      </c>
      <c r="C105" s="17" t="s">
        <v>85</v>
      </c>
      <c r="D105" s="128" t="s">
        <v>8</v>
      </c>
      <c r="E105" s="92"/>
      <c r="F105" s="41">
        <f t="shared" si="14"/>
        <v>0</v>
      </c>
      <c r="G105" s="5">
        <v>100</v>
      </c>
      <c r="H105" s="113">
        <f t="shared" si="12"/>
        <v>0</v>
      </c>
      <c r="J105"/>
      <c r="K105"/>
      <c r="L105"/>
      <c r="M105"/>
    </row>
    <row r="106" spans="1:13" ht="15.75" x14ac:dyDescent="0.25">
      <c r="A106" s="16">
        <f t="shared" si="13"/>
        <v>51</v>
      </c>
      <c r="B106" s="17" t="s">
        <v>368</v>
      </c>
      <c r="C106" s="17" t="s">
        <v>85</v>
      </c>
      <c r="D106" s="128" t="s">
        <v>37</v>
      </c>
      <c r="E106" s="92">
        <v>2</v>
      </c>
      <c r="F106" s="41">
        <f t="shared" si="14"/>
        <v>2</v>
      </c>
      <c r="G106" s="5">
        <v>354</v>
      </c>
      <c r="H106" s="113">
        <f t="shared" si="12"/>
        <v>708</v>
      </c>
      <c r="J106"/>
      <c r="K106"/>
      <c r="L106"/>
      <c r="M106"/>
    </row>
    <row r="107" spans="1:13" ht="15.75" x14ac:dyDescent="0.25">
      <c r="A107" s="16">
        <f t="shared" si="13"/>
        <v>52</v>
      </c>
      <c r="B107" s="17" t="s">
        <v>316</v>
      </c>
      <c r="C107" s="17" t="s">
        <v>85</v>
      </c>
      <c r="D107" s="128" t="s">
        <v>37</v>
      </c>
      <c r="E107" s="92"/>
      <c r="F107" s="41">
        <f t="shared" si="14"/>
        <v>0</v>
      </c>
      <c r="G107" s="5">
        <v>65</v>
      </c>
      <c r="H107" s="113">
        <f t="shared" si="12"/>
        <v>0</v>
      </c>
      <c r="I107" s="101"/>
      <c r="J107"/>
      <c r="K107"/>
      <c r="L107"/>
      <c r="M107"/>
    </row>
    <row r="108" spans="1:13" ht="15.75" x14ac:dyDescent="0.25">
      <c r="A108" s="16">
        <f t="shared" si="13"/>
        <v>53</v>
      </c>
      <c r="B108" s="88" t="s">
        <v>199</v>
      </c>
      <c r="C108" s="17" t="s">
        <v>85</v>
      </c>
      <c r="D108" s="128" t="s">
        <v>136</v>
      </c>
      <c r="E108" s="92">
        <v>187</v>
      </c>
      <c r="F108" s="41">
        <f t="shared" si="14"/>
        <v>187</v>
      </c>
      <c r="G108" s="5">
        <f>830/20</f>
        <v>41.5</v>
      </c>
      <c r="H108" s="113">
        <f t="shared" si="12"/>
        <v>7760.5</v>
      </c>
      <c r="J108"/>
      <c r="K108"/>
      <c r="L108"/>
      <c r="M108"/>
    </row>
    <row r="109" spans="1:13" ht="15.75" x14ac:dyDescent="0.25">
      <c r="A109" s="16">
        <f t="shared" si="13"/>
        <v>54</v>
      </c>
      <c r="B109" s="17" t="s">
        <v>99</v>
      </c>
      <c r="C109" s="17" t="s">
        <v>85</v>
      </c>
      <c r="D109" s="128" t="s">
        <v>12</v>
      </c>
      <c r="E109" s="92">
        <v>90</v>
      </c>
      <c r="F109" s="41">
        <f t="shared" si="14"/>
        <v>90</v>
      </c>
      <c r="G109" s="5">
        <v>161</v>
      </c>
      <c r="H109" s="113">
        <f t="shared" si="12"/>
        <v>14490</v>
      </c>
      <c r="J109"/>
      <c r="K109"/>
      <c r="L109"/>
      <c r="M109"/>
    </row>
    <row r="110" spans="1:13" ht="15.75" x14ac:dyDescent="0.25">
      <c r="A110" s="16">
        <f t="shared" si="13"/>
        <v>55</v>
      </c>
      <c r="B110" s="17" t="s">
        <v>151</v>
      </c>
      <c r="C110" s="17" t="s">
        <v>85</v>
      </c>
      <c r="D110" s="128" t="s">
        <v>128</v>
      </c>
      <c r="E110" s="92">
        <v>4</v>
      </c>
      <c r="F110" s="41">
        <f t="shared" si="14"/>
        <v>4</v>
      </c>
      <c r="G110" s="5">
        <v>525</v>
      </c>
      <c r="H110" s="113">
        <f t="shared" si="12"/>
        <v>2100</v>
      </c>
      <c r="J110"/>
      <c r="K110"/>
      <c r="L110"/>
      <c r="M110"/>
    </row>
    <row r="111" spans="1:13" ht="15.75" x14ac:dyDescent="0.25">
      <c r="A111" s="16">
        <f t="shared" si="13"/>
        <v>56</v>
      </c>
      <c r="B111" s="17" t="s">
        <v>130</v>
      </c>
      <c r="C111" s="17" t="s">
        <v>85</v>
      </c>
      <c r="D111" s="128" t="s">
        <v>12</v>
      </c>
      <c r="E111" s="92">
        <v>3.4</v>
      </c>
      <c r="F111" s="41">
        <f t="shared" si="14"/>
        <v>3.4</v>
      </c>
      <c r="G111" s="5">
        <f>215*5</f>
        <v>1075</v>
      </c>
      <c r="H111" s="113">
        <f t="shared" si="12"/>
        <v>3655</v>
      </c>
      <c r="J111"/>
      <c r="K111"/>
      <c r="L111"/>
      <c r="M111"/>
    </row>
    <row r="112" spans="1:13" ht="15.75" x14ac:dyDescent="0.25">
      <c r="A112" s="16">
        <f t="shared" si="13"/>
        <v>57</v>
      </c>
      <c r="B112" s="17" t="s">
        <v>133</v>
      </c>
      <c r="C112" s="17" t="s">
        <v>85</v>
      </c>
      <c r="D112" s="128" t="s">
        <v>134</v>
      </c>
      <c r="E112" s="92">
        <v>5</v>
      </c>
      <c r="F112" s="41">
        <f t="shared" si="14"/>
        <v>5</v>
      </c>
      <c r="G112" s="5">
        <v>208</v>
      </c>
      <c r="H112" s="113">
        <f t="shared" si="12"/>
        <v>1040</v>
      </c>
      <c r="J112"/>
      <c r="K112"/>
      <c r="L112"/>
      <c r="M112"/>
    </row>
    <row r="113" spans="1:13" ht="15.75" x14ac:dyDescent="0.25">
      <c r="A113" s="16">
        <f t="shared" si="13"/>
        <v>58</v>
      </c>
      <c r="B113" s="17" t="s">
        <v>372</v>
      </c>
      <c r="C113" s="17" t="s">
        <v>85</v>
      </c>
      <c r="D113" s="128" t="s">
        <v>249</v>
      </c>
      <c r="E113" s="92">
        <v>3</v>
      </c>
      <c r="F113" s="41">
        <f t="shared" si="14"/>
        <v>3</v>
      </c>
      <c r="G113" s="5">
        <v>220</v>
      </c>
      <c r="H113" s="113">
        <f t="shared" si="12"/>
        <v>660</v>
      </c>
      <c r="J113"/>
      <c r="K113"/>
      <c r="L113"/>
      <c r="M113"/>
    </row>
    <row r="114" spans="1:13" ht="15.75" x14ac:dyDescent="0.25">
      <c r="A114" s="16">
        <f t="shared" si="13"/>
        <v>59</v>
      </c>
      <c r="B114" s="17" t="s">
        <v>411</v>
      </c>
      <c r="C114" s="17" t="s">
        <v>85</v>
      </c>
      <c r="D114" s="128" t="s">
        <v>11</v>
      </c>
      <c r="E114" s="91">
        <v>2</v>
      </c>
      <c r="F114" s="41">
        <f t="shared" si="14"/>
        <v>2</v>
      </c>
      <c r="G114" s="5">
        <v>235</v>
      </c>
      <c r="H114" s="113">
        <f t="shared" si="12"/>
        <v>470</v>
      </c>
      <c r="J114" s="6"/>
      <c r="K114" s="6"/>
      <c r="L114" s="6"/>
      <c r="M114" s="6"/>
    </row>
    <row r="115" spans="1:13" ht="15.75" x14ac:dyDescent="0.25">
      <c r="A115" s="16">
        <f t="shared" si="13"/>
        <v>60</v>
      </c>
      <c r="B115" s="17" t="s">
        <v>143</v>
      </c>
      <c r="C115" s="17" t="s">
        <v>85</v>
      </c>
      <c r="D115" s="128" t="s">
        <v>11</v>
      </c>
      <c r="E115" s="91">
        <v>1</v>
      </c>
      <c r="F115" s="41">
        <f t="shared" si="14"/>
        <v>1</v>
      </c>
      <c r="G115" s="5">
        <v>200</v>
      </c>
      <c r="H115" s="113">
        <f t="shared" si="12"/>
        <v>200</v>
      </c>
      <c r="J115" s="6"/>
      <c r="K115" s="6"/>
      <c r="L115" s="6"/>
      <c r="M115" s="6"/>
    </row>
    <row r="116" spans="1:13" ht="15.75" x14ac:dyDescent="0.25">
      <c r="A116" s="16">
        <f t="shared" si="13"/>
        <v>61</v>
      </c>
      <c r="B116" s="17" t="s">
        <v>144</v>
      </c>
      <c r="C116" s="17" t="s">
        <v>85</v>
      </c>
      <c r="D116" s="128" t="s">
        <v>107</v>
      </c>
      <c r="E116" s="91">
        <v>0.2</v>
      </c>
      <c r="F116" s="41">
        <f t="shared" si="14"/>
        <v>0.2</v>
      </c>
      <c r="G116" s="5">
        <v>525</v>
      </c>
      <c r="H116" s="113">
        <f t="shared" si="12"/>
        <v>105</v>
      </c>
      <c r="J116" s="6"/>
      <c r="K116" s="6"/>
      <c r="L116" s="6"/>
      <c r="M116" s="6"/>
    </row>
    <row r="117" spans="1:13" ht="15.75" x14ac:dyDescent="0.25">
      <c r="A117" s="16">
        <f t="shared" si="13"/>
        <v>62</v>
      </c>
      <c r="B117" s="17" t="s">
        <v>145</v>
      </c>
      <c r="C117" s="17" t="s">
        <v>85</v>
      </c>
      <c r="D117" s="128" t="s">
        <v>343</v>
      </c>
      <c r="E117" s="91"/>
      <c r="F117" s="41">
        <f t="shared" si="14"/>
        <v>0</v>
      </c>
      <c r="G117" s="5">
        <v>750</v>
      </c>
      <c r="H117" s="113">
        <f t="shared" si="12"/>
        <v>0</v>
      </c>
      <c r="J117" s="6"/>
      <c r="K117" s="6"/>
      <c r="L117" s="6"/>
      <c r="M117" s="6"/>
    </row>
    <row r="118" spans="1:13" ht="15.75" x14ac:dyDescent="0.25">
      <c r="A118" s="16">
        <f t="shared" si="13"/>
        <v>63</v>
      </c>
      <c r="B118" s="17" t="s">
        <v>146</v>
      </c>
      <c r="C118" s="17" t="s">
        <v>85</v>
      </c>
      <c r="D118" s="128" t="s">
        <v>12</v>
      </c>
      <c r="E118" s="91">
        <v>58</v>
      </c>
      <c r="F118" s="41">
        <f t="shared" si="14"/>
        <v>58</v>
      </c>
      <c r="G118" s="5">
        <v>50</v>
      </c>
      <c r="H118" s="113">
        <f t="shared" si="12"/>
        <v>2900</v>
      </c>
      <c r="J118" s="6"/>
      <c r="K118" s="6"/>
      <c r="L118" s="6"/>
      <c r="M118" s="6"/>
    </row>
    <row r="119" spans="1:13" ht="15.75" x14ac:dyDescent="0.25">
      <c r="A119" s="16">
        <f t="shared" si="13"/>
        <v>64</v>
      </c>
      <c r="B119" s="17" t="s">
        <v>371</v>
      </c>
      <c r="C119" s="17" t="s">
        <v>85</v>
      </c>
      <c r="D119" s="128" t="s">
        <v>249</v>
      </c>
      <c r="E119" s="91">
        <v>5</v>
      </c>
      <c r="F119" s="41">
        <f t="shared" si="14"/>
        <v>5</v>
      </c>
      <c r="G119" s="5">
        <v>285</v>
      </c>
      <c r="H119" s="113">
        <f t="shared" si="12"/>
        <v>1425</v>
      </c>
      <c r="J119" s="6"/>
      <c r="K119" s="6"/>
      <c r="L119" s="6"/>
      <c r="M119" s="6"/>
    </row>
    <row r="120" spans="1:13" ht="15.75" x14ac:dyDescent="0.25">
      <c r="A120" s="16">
        <f t="shared" si="13"/>
        <v>65</v>
      </c>
      <c r="B120" s="17" t="s">
        <v>383</v>
      </c>
      <c r="C120" s="17" t="s">
        <v>85</v>
      </c>
      <c r="D120" s="128" t="s">
        <v>249</v>
      </c>
      <c r="E120" s="91">
        <v>1</v>
      </c>
      <c r="F120" s="41">
        <f t="shared" ref="F120:F151" si="15">SUM(E120:E120)</f>
        <v>1</v>
      </c>
      <c r="G120" s="5">
        <v>140</v>
      </c>
      <c r="H120" s="113">
        <f t="shared" si="12"/>
        <v>140</v>
      </c>
      <c r="J120" s="6"/>
      <c r="K120" s="6"/>
      <c r="L120" s="6"/>
      <c r="M120" s="6"/>
    </row>
    <row r="121" spans="1:13" ht="15.75" x14ac:dyDescent="0.25">
      <c r="A121" s="16">
        <f t="shared" si="13"/>
        <v>66</v>
      </c>
      <c r="B121" s="17" t="s">
        <v>149</v>
      </c>
      <c r="C121" s="17" t="s">
        <v>85</v>
      </c>
      <c r="D121" s="128" t="s">
        <v>12</v>
      </c>
      <c r="E121" s="91">
        <v>2</v>
      </c>
      <c r="F121" s="41">
        <f t="shared" si="15"/>
        <v>2</v>
      </c>
      <c r="G121" s="5">
        <v>279</v>
      </c>
      <c r="H121" s="113">
        <f t="shared" si="12"/>
        <v>558</v>
      </c>
      <c r="J121" s="6"/>
      <c r="K121" s="6"/>
      <c r="L121" s="6"/>
      <c r="M121" s="6"/>
    </row>
    <row r="122" spans="1:13" ht="15.75" x14ac:dyDescent="0.25">
      <c r="A122" s="16">
        <f t="shared" si="13"/>
        <v>67</v>
      </c>
      <c r="B122" s="17" t="s">
        <v>937</v>
      </c>
      <c r="C122" s="17" t="s">
        <v>85</v>
      </c>
      <c r="D122" s="128" t="s">
        <v>8</v>
      </c>
      <c r="E122" s="91">
        <v>1</v>
      </c>
      <c r="F122" s="41">
        <f t="shared" si="15"/>
        <v>1</v>
      </c>
      <c r="G122" s="5">
        <v>420</v>
      </c>
      <c r="H122" s="113">
        <f t="shared" si="12"/>
        <v>420</v>
      </c>
      <c r="J122" s="6"/>
      <c r="K122" s="6"/>
      <c r="L122" s="6"/>
      <c r="M122" s="6"/>
    </row>
    <row r="123" spans="1:13" ht="15.75" x14ac:dyDescent="0.25">
      <c r="A123" s="16">
        <f t="shared" si="13"/>
        <v>68</v>
      </c>
      <c r="B123" s="17" t="s">
        <v>156</v>
      </c>
      <c r="C123" s="17" t="s">
        <v>85</v>
      </c>
      <c r="D123" s="128" t="s">
        <v>90</v>
      </c>
      <c r="E123" s="91">
        <v>2</v>
      </c>
      <c r="F123" s="41">
        <f t="shared" si="15"/>
        <v>2</v>
      </c>
      <c r="G123" s="5">
        <v>65</v>
      </c>
      <c r="H123" s="113">
        <f t="shared" ref="H123:H186" si="16">F123*G123</f>
        <v>130</v>
      </c>
      <c r="J123" s="6"/>
      <c r="K123" s="6"/>
      <c r="L123" s="6"/>
      <c r="M123" s="6"/>
    </row>
    <row r="124" spans="1:13" ht="15.75" x14ac:dyDescent="0.25">
      <c r="A124" s="16">
        <f t="shared" si="13"/>
        <v>69</v>
      </c>
      <c r="B124" s="17" t="s">
        <v>381</v>
      </c>
      <c r="C124" s="17" t="s">
        <v>85</v>
      </c>
      <c r="D124" s="128" t="s">
        <v>5</v>
      </c>
      <c r="E124" s="91">
        <v>28</v>
      </c>
      <c r="F124" s="41">
        <f t="shared" si="15"/>
        <v>28</v>
      </c>
      <c r="G124" s="5">
        <v>199</v>
      </c>
      <c r="H124" s="113">
        <f t="shared" si="16"/>
        <v>5572</v>
      </c>
      <c r="J124" s="6"/>
      <c r="K124" s="6"/>
      <c r="L124" s="6"/>
      <c r="M124" s="6"/>
    </row>
    <row r="125" spans="1:13" ht="15.75" x14ac:dyDescent="0.25">
      <c r="A125" s="16">
        <f t="shared" si="13"/>
        <v>70</v>
      </c>
      <c r="B125" s="17" t="s">
        <v>384</v>
      </c>
      <c r="C125" s="17" t="s">
        <v>85</v>
      </c>
      <c r="D125" s="128" t="s">
        <v>249</v>
      </c>
      <c r="E125" s="91">
        <v>3</v>
      </c>
      <c r="F125" s="41">
        <f t="shared" si="15"/>
        <v>3</v>
      </c>
      <c r="G125" s="5">
        <v>153</v>
      </c>
      <c r="H125" s="113">
        <f t="shared" si="16"/>
        <v>459</v>
      </c>
      <c r="J125" s="6"/>
      <c r="K125" s="6"/>
      <c r="L125" s="6"/>
      <c r="M125" s="6"/>
    </row>
    <row r="126" spans="1:13" ht="15.75" x14ac:dyDescent="0.25">
      <c r="A126" s="16">
        <f t="shared" si="13"/>
        <v>71</v>
      </c>
      <c r="B126" s="17" t="s">
        <v>166</v>
      </c>
      <c r="C126" s="17" t="s">
        <v>85</v>
      </c>
      <c r="D126" s="128" t="s">
        <v>12</v>
      </c>
      <c r="E126" s="91"/>
      <c r="F126" s="41">
        <f t="shared" si="15"/>
        <v>0</v>
      </c>
      <c r="G126" s="5">
        <v>370</v>
      </c>
      <c r="H126" s="113">
        <f t="shared" si="16"/>
        <v>0</v>
      </c>
      <c r="J126" s="6"/>
      <c r="K126" s="6"/>
      <c r="L126" s="6"/>
      <c r="M126" s="6"/>
    </row>
    <row r="127" spans="1:13" ht="15.75" x14ac:dyDescent="0.25">
      <c r="A127" s="16">
        <f t="shared" si="13"/>
        <v>72</v>
      </c>
      <c r="B127" s="17" t="s">
        <v>183</v>
      </c>
      <c r="C127" s="17" t="s">
        <v>85</v>
      </c>
      <c r="D127" s="128" t="s">
        <v>8</v>
      </c>
      <c r="E127" s="91">
        <v>5</v>
      </c>
      <c r="F127" s="41">
        <f t="shared" si="15"/>
        <v>5</v>
      </c>
      <c r="G127" s="5">
        <v>67</v>
      </c>
      <c r="H127" s="113">
        <f t="shared" si="16"/>
        <v>335</v>
      </c>
      <c r="J127" s="6"/>
      <c r="K127" s="6"/>
      <c r="L127" s="6"/>
      <c r="M127" s="6"/>
    </row>
    <row r="128" spans="1:13" ht="15.75" x14ac:dyDescent="0.25">
      <c r="A128" s="16">
        <f t="shared" ref="A128:A191" si="17">A127+1</f>
        <v>73</v>
      </c>
      <c r="B128" s="17" t="s">
        <v>407</v>
      </c>
      <c r="C128" s="17" t="s">
        <v>85</v>
      </c>
      <c r="D128" s="128" t="s">
        <v>12</v>
      </c>
      <c r="E128" s="91">
        <v>3</v>
      </c>
      <c r="F128" s="41">
        <f t="shared" si="15"/>
        <v>3</v>
      </c>
      <c r="G128" s="5">
        <v>682</v>
      </c>
      <c r="H128" s="113">
        <f t="shared" si="16"/>
        <v>2046</v>
      </c>
      <c r="J128"/>
      <c r="K128"/>
      <c r="L128" s="6"/>
      <c r="M128" s="6"/>
    </row>
    <row r="129" spans="1:13" ht="15.75" x14ac:dyDescent="0.25">
      <c r="A129" s="16">
        <f t="shared" si="17"/>
        <v>74</v>
      </c>
      <c r="B129" s="17" t="s">
        <v>912</v>
      </c>
      <c r="C129" s="17" t="s">
        <v>85</v>
      </c>
      <c r="D129" s="128" t="s">
        <v>8</v>
      </c>
      <c r="E129" s="92"/>
      <c r="F129" s="41">
        <f t="shared" si="15"/>
        <v>0</v>
      </c>
      <c r="G129" s="5">
        <v>2000</v>
      </c>
      <c r="H129" s="113">
        <f t="shared" si="16"/>
        <v>0</v>
      </c>
      <c r="I129" s="101"/>
      <c r="J129"/>
      <c r="K129"/>
      <c r="L129"/>
      <c r="M129"/>
    </row>
    <row r="130" spans="1:13" ht="15.75" x14ac:dyDescent="0.25">
      <c r="A130" s="16">
        <f t="shared" si="17"/>
        <v>75</v>
      </c>
      <c r="B130" s="17" t="s">
        <v>426</v>
      </c>
      <c r="C130" s="17" t="s">
        <v>85</v>
      </c>
      <c r="D130" s="128" t="s">
        <v>323</v>
      </c>
      <c r="E130" s="92">
        <v>0.15</v>
      </c>
      <c r="F130" s="41">
        <f t="shared" si="15"/>
        <v>0.15</v>
      </c>
      <c r="G130" s="5">
        <v>3200</v>
      </c>
      <c r="H130" s="113">
        <f t="shared" si="16"/>
        <v>480</v>
      </c>
      <c r="J130"/>
      <c r="K130"/>
      <c r="L130"/>
      <c r="M130"/>
    </row>
    <row r="131" spans="1:13" ht="15.75" x14ac:dyDescent="0.25">
      <c r="A131" s="16">
        <f t="shared" si="17"/>
        <v>76</v>
      </c>
      <c r="B131" s="17" t="s">
        <v>187</v>
      </c>
      <c r="C131" s="17" t="s">
        <v>85</v>
      </c>
      <c r="D131" s="128" t="s">
        <v>8</v>
      </c>
      <c r="E131" s="92"/>
      <c r="F131" s="41">
        <f t="shared" si="15"/>
        <v>0</v>
      </c>
      <c r="G131" s="5">
        <v>228</v>
      </c>
      <c r="H131" s="113">
        <f t="shared" si="16"/>
        <v>0</v>
      </c>
      <c r="I131" s="101"/>
      <c r="J131"/>
      <c r="K131"/>
      <c r="L131"/>
      <c r="M131"/>
    </row>
    <row r="132" spans="1:13" ht="15.75" x14ac:dyDescent="0.25">
      <c r="A132" s="16">
        <f t="shared" si="17"/>
        <v>77</v>
      </c>
      <c r="B132" s="17" t="s">
        <v>189</v>
      </c>
      <c r="C132" s="17" t="s">
        <v>85</v>
      </c>
      <c r="D132" s="128" t="s">
        <v>8</v>
      </c>
      <c r="E132" s="92"/>
      <c r="F132" s="41">
        <f t="shared" si="15"/>
        <v>0</v>
      </c>
      <c r="G132" s="5">
        <v>2580</v>
      </c>
      <c r="H132" s="113">
        <f t="shared" si="16"/>
        <v>0</v>
      </c>
      <c r="I132" s="101"/>
      <c r="J132"/>
      <c r="K132"/>
      <c r="L132"/>
      <c r="M132"/>
    </row>
    <row r="133" spans="1:13" ht="15.75" x14ac:dyDescent="0.25">
      <c r="A133" s="16">
        <f t="shared" si="17"/>
        <v>78</v>
      </c>
      <c r="B133" s="17" t="s">
        <v>206</v>
      </c>
      <c r="C133" s="17" t="s">
        <v>85</v>
      </c>
      <c r="D133" s="128" t="s">
        <v>207</v>
      </c>
      <c r="E133" s="92">
        <v>1</v>
      </c>
      <c r="F133" s="41">
        <f t="shared" si="15"/>
        <v>1</v>
      </c>
      <c r="G133" s="5">
        <v>220</v>
      </c>
      <c r="H133" s="113">
        <f t="shared" si="16"/>
        <v>220</v>
      </c>
      <c r="I133" s="101"/>
      <c r="J133"/>
      <c r="K133"/>
      <c r="L133"/>
      <c r="M133"/>
    </row>
    <row r="134" spans="1:13" ht="15.75" x14ac:dyDescent="0.25">
      <c r="A134" s="16">
        <f t="shared" si="17"/>
        <v>79</v>
      </c>
      <c r="B134" s="17" t="s">
        <v>208</v>
      </c>
      <c r="C134" s="17" t="s">
        <v>85</v>
      </c>
      <c r="D134" s="128" t="s">
        <v>209</v>
      </c>
      <c r="E134" s="92">
        <v>1</v>
      </c>
      <c r="F134" s="41">
        <f t="shared" si="15"/>
        <v>1</v>
      </c>
      <c r="G134" s="5">
        <v>130</v>
      </c>
      <c r="H134" s="113">
        <f t="shared" si="16"/>
        <v>130</v>
      </c>
      <c r="I134" s="101"/>
      <c r="J134"/>
      <c r="K134"/>
      <c r="L134"/>
      <c r="M134"/>
    </row>
    <row r="135" spans="1:13" ht="15.75" x14ac:dyDescent="0.25">
      <c r="A135" s="16">
        <f t="shared" si="17"/>
        <v>80</v>
      </c>
      <c r="B135" s="17" t="s">
        <v>386</v>
      </c>
      <c r="C135" s="17" t="s">
        <v>85</v>
      </c>
      <c r="D135" s="128" t="s">
        <v>91</v>
      </c>
      <c r="E135" s="92">
        <v>21</v>
      </c>
      <c r="F135" s="41">
        <f t="shared" si="15"/>
        <v>21</v>
      </c>
      <c r="G135" s="5">
        <v>47</v>
      </c>
      <c r="H135" s="113">
        <f t="shared" si="16"/>
        <v>987</v>
      </c>
      <c r="J135"/>
      <c r="K135"/>
      <c r="L135"/>
      <c r="M135"/>
    </row>
    <row r="136" spans="1:13" ht="15.75" x14ac:dyDescent="0.25">
      <c r="A136" s="16">
        <f t="shared" si="17"/>
        <v>81</v>
      </c>
      <c r="B136" s="17" t="s">
        <v>212</v>
      </c>
      <c r="C136" s="17" t="s">
        <v>85</v>
      </c>
      <c r="D136" s="128" t="s">
        <v>12</v>
      </c>
      <c r="E136" s="92">
        <v>1</v>
      </c>
      <c r="F136" s="41">
        <f t="shared" si="15"/>
        <v>1</v>
      </c>
      <c r="G136" s="5">
        <v>320</v>
      </c>
      <c r="H136" s="113">
        <f t="shared" si="16"/>
        <v>320</v>
      </c>
      <c r="J136"/>
      <c r="K136"/>
      <c r="L136"/>
      <c r="M136"/>
    </row>
    <row r="137" spans="1:13" ht="15.75" x14ac:dyDescent="0.25">
      <c r="A137" s="16">
        <f t="shared" si="17"/>
        <v>82</v>
      </c>
      <c r="B137" s="17" t="s">
        <v>217</v>
      </c>
      <c r="C137" s="17" t="s">
        <v>85</v>
      </c>
      <c r="D137" s="128" t="s">
        <v>12</v>
      </c>
      <c r="E137" s="92">
        <v>0.4</v>
      </c>
      <c r="F137" s="41">
        <f t="shared" si="15"/>
        <v>0.4</v>
      </c>
      <c r="G137" s="5">
        <v>700</v>
      </c>
      <c r="H137" s="113">
        <f t="shared" si="16"/>
        <v>280</v>
      </c>
      <c r="J137"/>
      <c r="K137"/>
      <c r="L137"/>
      <c r="M137"/>
    </row>
    <row r="138" spans="1:13" ht="15.75" x14ac:dyDescent="0.25">
      <c r="A138" s="16">
        <f t="shared" si="17"/>
        <v>83</v>
      </c>
      <c r="B138" s="17" t="s">
        <v>218</v>
      </c>
      <c r="C138" s="17" t="s">
        <v>85</v>
      </c>
      <c r="D138" s="128" t="s">
        <v>12</v>
      </c>
      <c r="E138" s="92">
        <v>1</v>
      </c>
      <c r="F138" s="41">
        <f t="shared" si="15"/>
        <v>1</v>
      </c>
      <c r="G138" s="5">
        <v>380</v>
      </c>
      <c r="H138" s="113">
        <f t="shared" si="16"/>
        <v>380</v>
      </c>
      <c r="J138"/>
      <c r="K138"/>
      <c r="L138"/>
      <c r="M138"/>
    </row>
    <row r="139" spans="1:13" ht="15.75" x14ac:dyDescent="0.25">
      <c r="A139" s="16">
        <f t="shared" si="17"/>
        <v>84</v>
      </c>
      <c r="B139" s="17" t="s">
        <v>219</v>
      </c>
      <c r="C139" s="17" t="s">
        <v>85</v>
      </c>
      <c r="D139" s="128" t="s">
        <v>12</v>
      </c>
      <c r="E139" s="92">
        <v>0.5</v>
      </c>
      <c r="F139" s="41">
        <f t="shared" si="15"/>
        <v>0.5</v>
      </c>
      <c r="G139" s="5">
        <v>520</v>
      </c>
      <c r="H139" s="113">
        <f t="shared" si="16"/>
        <v>260</v>
      </c>
      <c r="J139"/>
      <c r="K139"/>
      <c r="L139"/>
      <c r="M139"/>
    </row>
    <row r="140" spans="1:13" ht="15.75" x14ac:dyDescent="0.25">
      <c r="A140" s="16">
        <f t="shared" si="17"/>
        <v>85</v>
      </c>
      <c r="B140" s="17" t="s">
        <v>123</v>
      </c>
      <c r="C140" s="17" t="s">
        <v>85</v>
      </c>
      <c r="D140" s="128" t="s">
        <v>369</v>
      </c>
      <c r="E140" s="92">
        <v>1.5</v>
      </c>
      <c r="F140" s="41">
        <f t="shared" si="15"/>
        <v>1.5</v>
      </c>
      <c r="G140" s="5">
        <v>2563</v>
      </c>
      <c r="H140" s="113">
        <f t="shared" si="16"/>
        <v>3844.5</v>
      </c>
      <c r="J140"/>
      <c r="K140"/>
      <c r="L140"/>
      <c r="M140"/>
    </row>
    <row r="141" spans="1:13" ht="15.75" x14ac:dyDescent="0.25">
      <c r="A141" s="16">
        <f t="shared" si="17"/>
        <v>86</v>
      </c>
      <c r="B141" s="17" t="s">
        <v>113</v>
      </c>
      <c r="C141" s="17" t="s">
        <v>85</v>
      </c>
      <c r="D141" s="128" t="s">
        <v>11</v>
      </c>
      <c r="E141" s="92">
        <v>5</v>
      </c>
      <c r="F141" s="41">
        <f t="shared" si="15"/>
        <v>5</v>
      </c>
      <c r="G141" s="5">
        <v>376</v>
      </c>
      <c r="H141" s="113">
        <f t="shared" si="16"/>
        <v>1880</v>
      </c>
      <c r="J141"/>
      <c r="K141"/>
      <c r="L141"/>
      <c r="M141"/>
    </row>
    <row r="142" spans="1:13" ht="15.75" x14ac:dyDescent="0.25">
      <c r="A142" s="16">
        <f t="shared" si="17"/>
        <v>87</v>
      </c>
      <c r="B142" s="17" t="s">
        <v>257</v>
      </c>
      <c r="C142" s="17" t="s">
        <v>238</v>
      </c>
      <c r="D142" s="128" t="s">
        <v>8</v>
      </c>
      <c r="E142" s="92"/>
      <c r="F142" s="41">
        <f t="shared" si="15"/>
        <v>0</v>
      </c>
      <c r="G142" s="5">
        <v>664</v>
      </c>
      <c r="H142" s="113">
        <f t="shared" si="16"/>
        <v>0</v>
      </c>
      <c r="J142"/>
      <c r="K142"/>
      <c r="L142"/>
      <c r="M142"/>
    </row>
    <row r="143" spans="1:13" ht="15.75" x14ac:dyDescent="0.25">
      <c r="A143" s="16">
        <f t="shared" si="17"/>
        <v>88</v>
      </c>
      <c r="B143" s="17" t="s">
        <v>1018</v>
      </c>
      <c r="C143" s="17" t="s">
        <v>85</v>
      </c>
      <c r="D143" s="128" t="s">
        <v>420</v>
      </c>
      <c r="E143" s="92">
        <v>23</v>
      </c>
      <c r="F143" s="41">
        <f t="shared" si="15"/>
        <v>23</v>
      </c>
      <c r="G143" s="5">
        <f>3590/12</f>
        <v>299.16666666666669</v>
      </c>
      <c r="H143" s="113">
        <f t="shared" si="16"/>
        <v>6880.8333333333339</v>
      </c>
      <c r="J143"/>
      <c r="K143"/>
      <c r="L143"/>
      <c r="M143"/>
    </row>
    <row r="144" spans="1:13" ht="15.75" x14ac:dyDescent="0.25">
      <c r="A144" s="16">
        <f t="shared" si="17"/>
        <v>89</v>
      </c>
      <c r="B144" s="17" t="s">
        <v>260</v>
      </c>
      <c r="C144" s="17" t="s">
        <v>85</v>
      </c>
      <c r="D144" s="128" t="s">
        <v>261</v>
      </c>
      <c r="E144" s="92">
        <v>1</v>
      </c>
      <c r="F144" s="41">
        <f t="shared" si="15"/>
        <v>1</v>
      </c>
      <c r="G144" s="5">
        <v>109</v>
      </c>
      <c r="H144" s="113">
        <f t="shared" si="16"/>
        <v>109</v>
      </c>
      <c r="J144"/>
      <c r="K144"/>
      <c r="L144"/>
      <c r="M144"/>
    </row>
    <row r="145" spans="1:13" ht="15.75" x14ac:dyDescent="0.25">
      <c r="A145" s="16">
        <f t="shared" si="17"/>
        <v>90</v>
      </c>
      <c r="B145" s="17" t="s">
        <v>406</v>
      </c>
      <c r="C145" s="17" t="s">
        <v>85</v>
      </c>
      <c r="D145" s="128" t="s">
        <v>266</v>
      </c>
      <c r="E145" s="92">
        <v>6</v>
      </c>
      <c r="F145" s="41">
        <f t="shared" si="15"/>
        <v>6</v>
      </c>
      <c r="G145" s="5">
        <v>89</v>
      </c>
      <c r="H145" s="113">
        <f t="shared" si="16"/>
        <v>534</v>
      </c>
      <c r="J145"/>
      <c r="K145"/>
      <c r="L145"/>
      <c r="M145"/>
    </row>
    <row r="146" spans="1:13" ht="15.75" x14ac:dyDescent="0.25">
      <c r="A146" s="16">
        <f t="shared" si="17"/>
        <v>91</v>
      </c>
      <c r="B146" s="17" t="s">
        <v>405</v>
      </c>
      <c r="C146" s="17" t="s">
        <v>85</v>
      </c>
      <c r="D146" s="128" t="s">
        <v>404</v>
      </c>
      <c r="E146" s="92">
        <v>3.5</v>
      </c>
      <c r="F146" s="41">
        <f t="shared" si="15"/>
        <v>3.5</v>
      </c>
      <c r="G146" s="5">
        <v>400</v>
      </c>
      <c r="H146" s="113">
        <f t="shared" si="16"/>
        <v>1400</v>
      </c>
      <c r="J146"/>
      <c r="K146"/>
      <c r="L146"/>
      <c r="M146"/>
    </row>
    <row r="147" spans="1:13" ht="15.75" x14ac:dyDescent="0.25">
      <c r="A147" s="16">
        <f t="shared" si="17"/>
        <v>92</v>
      </c>
      <c r="B147" s="17" t="s">
        <v>278</v>
      </c>
      <c r="C147" s="17" t="s">
        <v>85</v>
      </c>
      <c r="D147" s="128" t="s">
        <v>279</v>
      </c>
      <c r="E147" s="92">
        <v>1</v>
      </c>
      <c r="F147" s="41">
        <f t="shared" si="15"/>
        <v>1</v>
      </c>
      <c r="G147" s="5">
        <v>47</v>
      </c>
      <c r="H147" s="113">
        <f t="shared" si="16"/>
        <v>47</v>
      </c>
      <c r="J147"/>
      <c r="K147"/>
      <c r="L147"/>
      <c r="M147"/>
    </row>
    <row r="148" spans="1:13" ht="15.75" x14ac:dyDescent="0.25">
      <c r="A148" s="16">
        <f t="shared" si="17"/>
        <v>93</v>
      </c>
      <c r="B148" s="17" t="s">
        <v>363</v>
      </c>
      <c r="C148" s="17" t="s">
        <v>238</v>
      </c>
      <c r="D148" s="128" t="s">
        <v>281</v>
      </c>
      <c r="E148" s="92">
        <v>200</v>
      </c>
      <c r="F148" s="41">
        <f t="shared" si="15"/>
        <v>200</v>
      </c>
      <c r="G148" s="5">
        <v>11</v>
      </c>
      <c r="H148" s="113">
        <f t="shared" si="16"/>
        <v>2200</v>
      </c>
      <c r="J148"/>
      <c r="K148"/>
      <c r="L148"/>
      <c r="M148"/>
    </row>
    <row r="149" spans="1:13" ht="15.75" x14ac:dyDescent="0.25">
      <c r="A149" s="16">
        <f t="shared" si="17"/>
        <v>94</v>
      </c>
      <c r="B149" s="17" t="s">
        <v>358</v>
      </c>
      <c r="C149" s="17" t="s">
        <v>238</v>
      </c>
      <c r="D149" s="128" t="s">
        <v>288</v>
      </c>
      <c r="E149" s="92">
        <v>1.3</v>
      </c>
      <c r="F149" s="41">
        <f t="shared" si="15"/>
        <v>1.3</v>
      </c>
      <c r="G149" s="5">
        <v>368</v>
      </c>
      <c r="H149" s="113">
        <f t="shared" si="16"/>
        <v>478.40000000000003</v>
      </c>
      <c r="J149"/>
      <c r="K149"/>
      <c r="L149"/>
      <c r="M149"/>
    </row>
    <row r="150" spans="1:13" ht="15.75" x14ac:dyDescent="0.25">
      <c r="A150" s="16">
        <f t="shared" si="17"/>
        <v>95</v>
      </c>
      <c r="B150" s="17" t="s">
        <v>347</v>
      </c>
      <c r="C150" s="17" t="s">
        <v>85</v>
      </c>
      <c r="D150" s="128" t="s">
        <v>284</v>
      </c>
      <c r="E150" s="92">
        <v>1.3</v>
      </c>
      <c r="F150" s="41">
        <f t="shared" si="15"/>
        <v>1.3</v>
      </c>
      <c r="G150" s="5">
        <v>1568</v>
      </c>
      <c r="H150" s="113">
        <f t="shared" si="16"/>
        <v>2038.4</v>
      </c>
      <c r="J150"/>
      <c r="K150"/>
      <c r="L150"/>
      <c r="M150"/>
    </row>
    <row r="151" spans="1:13" ht="15.75" x14ac:dyDescent="0.25">
      <c r="A151" s="16">
        <f t="shared" si="17"/>
        <v>96</v>
      </c>
      <c r="B151" s="17" t="s">
        <v>285</v>
      </c>
      <c r="C151" s="17" t="s">
        <v>85</v>
      </c>
      <c r="D151" s="128" t="s">
        <v>158</v>
      </c>
      <c r="E151" s="92">
        <v>14</v>
      </c>
      <c r="F151" s="41">
        <f t="shared" si="15"/>
        <v>14</v>
      </c>
      <c r="G151" s="5">
        <v>135</v>
      </c>
      <c r="H151" s="113">
        <f t="shared" si="16"/>
        <v>1890</v>
      </c>
      <c r="J151"/>
      <c r="K151"/>
      <c r="L151"/>
      <c r="M151"/>
    </row>
    <row r="152" spans="1:13" ht="15.75" x14ac:dyDescent="0.25">
      <c r="A152" s="16">
        <f t="shared" si="17"/>
        <v>97</v>
      </c>
      <c r="B152" s="17" t="s">
        <v>286</v>
      </c>
      <c r="C152" s="17" t="s">
        <v>85</v>
      </c>
      <c r="D152" s="128" t="s">
        <v>90</v>
      </c>
      <c r="E152" s="92">
        <v>8</v>
      </c>
      <c r="F152" s="41">
        <f t="shared" ref="F152:F183" si="18">SUM(E152:E152)</f>
        <v>8</v>
      </c>
      <c r="G152" s="5">
        <v>259</v>
      </c>
      <c r="H152" s="113">
        <f t="shared" si="16"/>
        <v>2072</v>
      </c>
      <c r="J152"/>
      <c r="K152"/>
      <c r="L152"/>
      <c r="M152"/>
    </row>
    <row r="153" spans="1:13" ht="15.75" x14ac:dyDescent="0.25">
      <c r="A153" s="16">
        <f t="shared" si="17"/>
        <v>98</v>
      </c>
      <c r="B153" s="17" t="s">
        <v>287</v>
      </c>
      <c r="C153" s="17" t="s">
        <v>85</v>
      </c>
      <c r="D153" s="128" t="s">
        <v>288</v>
      </c>
      <c r="E153" s="91">
        <v>3</v>
      </c>
      <c r="F153" s="41">
        <f t="shared" si="18"/>
        <v>3</v>
      </c>
      <c r="G153" s="5">
        <v>126</v>
      </c>
      <c r="H153" s="113">
        <f t="shared" si="16"/>
        <v>378</v>
      </c>
      <c r="J153" s="6"/>
      <c r="K153" s="6"/>
      <c r="L153" s="6"/>
      <c r="M153" s="6"/>
    </row>
    <row r="154" spans="1:13" ht="15.75" x14ac:dyDescent="0.25">
      <c r="A154" s="16">
        <f t="shared" si="17"/>
        <v>99</v>
      </c>
      <c r="B154" s="17" t="s">
        <v>303</v>
      </c>
      <c r="C154" s="17" t="s">
        <v>85</v>
      </c>
      <c r="D154" s="128" t="s">
        <v>304</v>
      </c>
      <c r="E154" s="91"/>
      <c r="F154" s="41">
        <f t="shared" si="18"/>
        <v>0</v>
      </c>
      <c r="G154" s="5">
        <v>90</v>
      </c>
      <c r="H154" s="113">
        <f t="shared" si="16"/>
        <v>0</v>
      </c>
      <c r="J154" s="6"/>
      <c r="K154" s="6"/>
      <c r="L154" s="6"/>
      <c r="M154" s="6"/>
    </row>
    <row r="155" spans="1:13" ht="15.75" x14ac:dyDescent="0.25">
      <c r="A155" s="16">
        <f t="shared" si="17"/>
        <v>100</v>
      </c>
      <c r="B155" s="17" t="s">
        <v>305</v>
      </c>
      <c r="C155" s="17" t="s">
        <v>85</v>
      </c>
      <c r="D155" s="128" t="s">
        <v>293</v>
      </c>
      <c r="E155" s="92"/>
      <c r="F155" s="41">
        <f t="shared" si="18"/>
        <v>0</v>
      </c>
      <c r="G155" s="5">
        <v>80</v>
      </c>
      <c r="H155" s="113">
        <f t="shared" si="16"/>
        <v>0</v>
      </c>
      <c r="J155"/>
      <c r="K155"/>
      <c r="L155"/>
      <c r="M155"/>
    </row>
    <row r="156" spans="1:13" ht="15.75" x14ac:dyDescent="0.25">
      <c r="A156" s="16">
        <f t="shared" si="17"/>
        <v>101</v>
      </c>
      <c r="B156" s="17" t="s">
        <v>317</v>
      </c>
      <c r="C156" s="17" t="s">
        <v>85</v>
      </c>
      <c r="D156" s="128" t="s">
        <v>288</v>
      </c>
      <c r="E156" s="91"/>
      <c r="F156" s="41">
        <f t="shared" si="18"/>
        <v>0</v>
      </c>
      <c r="G156" s="5">
        <v>278</v>
      </c>
      <c r="H156" s="113">
        <f t="shared" si="16"/>
        <v>0</v>
      </c>
      <c r="J156" s="6"/>
      <c r="K156" s="6"/>
      <c r="L156" s="6"/>
      <c r="M156" s="6"/>
    </row>
    <row r="157" spans="1:13" ht="15.75" x14ac:dyDescent="0.25">
      <c r="A157" s="16">
        <f t="shared" si="17"/>
        <v>102</v>
      </c>
      <c r="B157" s="17" t="s">
        <v>318</v>
      </c>
      <c r="C157" s="17" t="s">
        <v>85</v>
      </c>
      <c r="D157" s="128" t="s">
        <v>288</v>
      </c>
      <c r="E157" s="91"/>
      <c r="F157" s="41">
        <f t="shared" si="18"/>
        <v>0</v>
      </c>
      <c r="G157" s="5">
        <v>798</v>
      </c>
      <c r="H157" s="113">
        <f t="shared" si="16"/>
        <v>0</v>
      </c>
      <c r="J157" s="6"/>
      <c r="K157" s="6"/>
      <c r="L157" s="6"/>
      <c r="M157" s="6"/>
    </row>
    <row r="158" spans="1:13" ht="15.75" x14ac:dyDescent="0.25">
      <c r="A158" s="16">
        <f t="shared" si="17"/>
        <v>103</v>
      </c>
      <c r="B158" s="17" t="s">
        <v>346</v>
      </c>
      <c r="C158" s="17" t="s">
        <v>85</v>
      </c>
      <c r="D158" s="128" t="s">
        <v>288</v>
      </c>
      <c r="E158" s="91"/>
      <c r="F158" s="41">
        <f t="shared" si="18"/>
        <v>0</v>
      </c>
      <c r="G158" s="5">
        <v>480</v>
      </c>
      <c r="H158" s="113">
        <f t="shared" si="16"/>
        <v>0</v>
      </c>
      <c r="J158" s="6"/>
      <c r="K158" s="6"/>
      <c r="L158" s="6"/>
      <c r="M158" s="6"/>
    </row>
    <row r="159" spans="1:13" ht="15.75" x14ac:dyDescent="0.25">
      <c r="A159" s="16">
        <f t="shared" si="17"/>
        <v>104</v>
      </c>
      <c r="B159" s="17" t="s">
        <v>391</v>
      </c>
      <c r="C159" s="17" t="s">
        <v>85</v>
      </c>
      <c r="D159" s="128" t="s">
        <v>392</v>
      </c>
      <c r="E159" s="91">
        <v>1.2</v>
      </c>
      <c r="F159" s="41">
        <f t="shared" si="18"/>
        <v>1.2</v>
      </c>
      <c r="G159" s="5">
        <v>2150</v>
      </c>
      <c r="H159" s="113">
        <f t="shared" si="16"/>
        <v>2580</v>
      </c>
      <c r="I159" s="124">
        <f>SUM(H56:H159)</f>
        <v>193198.13333333333</v>
      </c>
      <c r="J159" s="6"/>
      <c r="K159" s="6"/>
      <c r="L159" s="6"/>
      <c r="M159" s="6"/>
    </row>
    <row r="160" spans="1:13" ht="15.75" x14ac:dyDescent="0.25">
      <c r="A160" s="16">
        <f t="shared" si="17"/>
        <v>105</v>
      </c>
      <c r="B160" s="17" t="s">
        <v>387</v>
      </c>
      <c r="C160" s="17" t="s">
        <v>238</v>
      </c>
      <c r="D160" s="128" t="s">
        <v>388</v>
      </c>
      <c r="E160" s="91">
        <v>1</v>
      </c>
      <c r="F160" s="41">
        <f t="shared" si="18"/>
        <v>1</v>
      </c>
      <c r="G160" s="5">
        <v>495</v>
      </c>
      <c r="H160" s="113">
        <f t="shared" si="16"/>
        <v>495</v>
      </c>
      <c r="J160" s="6"/>
      <c r="K160" s="6"/>
      <c r="L160" s="6"/>
      <c r="M160" s="6"/>
    </row>
    <row r="161" spans="1:13" ht="15.75" x14ac:dyDescent="0.25">
      <c r="A161" s="16">
        <f t="shared" si="17"/>
        <v>106</v>
      </c>
      <c r="B161" s="17" t="s">
        <v>46</v>
      </c>
      <c r="C161" s="17" t="s">
        <v>238</v>
      </c>
      <c r="D161" s="128" t="s">
        <v>5</v>
      </c>
      <c r="E161" s="91">
        <v>0.3</v>
      </c>
      <c r="F161" s="41">
        <f t="shared" si="18"/>
        <v>0.3</v>
      </c>
      <c r="G161" s="5">
        <v>900</v>
      </c>
      <c r="H161" s="113">
        <f t="shared" si="16"/>
        <v>270</v>
      </c>
      <c r="J161" s="6"/>
      <c r="K161" s="6"/>
      <c r="L161" s="6"/>
      <c r="M161" s="6"/>
    </row>
    <row r="162" spans="1:13" ht="15.75" x14ac:dyDescent="0.25">
      <c r="A162" s="16">
        <f t="shared" si="17"/>
        <v>107</v>
      </c>
      <c r="B162" s="17" t="s">
        <v>109</v>
      </c>
      <c r="C162" s="17" t="s">
        <v>238</v>
      </c>
      <c r="D162" s="128" t="s">
        <v>91</v>
      </c>
      <c r="E162" s="91"/>
      <c r="F162" s="41">
        <f t="shared" si="18"/>
        <v>0</v>
      </c>
      <c r="G162" s="5">
        <v>16</v>
      </c>
      <c r="H162" s="113">
        <f t="shared" si="16"/>
        <v>0</v>
      </c>
      <c r="J162" s="6"/>
      <c r="K162" s="6"/>
      <c r="L162" s="6"/>
      <c r="M162" s="6"/>
    </row>
    <row r="163" spans="1:13" ht="15.75" x14ac:dyDescent="0.25">
      <c r="A163" s="16">
        <f t="shared" si="17"/>
        <v>108</v>
      </c>
      <c r="B163" s="17" t="s">
        <v>125</v>
      </c>
      <c r="C163" s="17" t="s">
        <v>238</v>
      </c>
      <c r="D163" s="128" t="s">
        <v>8</v>
      </c>
      <c r="E163" s="91">
        <v>5</v>
      </c>
      <c r="F163" s="41">
        <f t="shared" si="18"/>
        <v>5</v>
      </c>
      <c r="G163" s="5">
        <v>133</v>
      </c>
      <c r="H163" s="113">
        <f t="shared" si="16"/>
        <v>665</v>
      </c>
      <c r="J163" s="6"/>
      <c r="K163" s="6"/>
      <c r="L163" s="6"/>
      <c r="M163" s="6"/>
    </row>
    <row r="164" spans="1:13" ht="15.75" x14ac:dyDescent="0.25">
      <c r="A164" s="16">
        <f t="shared" si="17"/>
        <v>109</v>
      </c>
      <c r="B164" s="17" t="s">
        <v>42</v>
      </c>
      <c r="C164" s="17" t="s">
        <v>238</v>
      </c>
      <c r="D164" s="128" t="s">
        <v>468</v>
      </c>
      <c r="E164" s="91">
        <v>2</v>
      </c>
      <c r="F164" s="41">
        <f t="shared" si="18"/>
        <v>2</v>
      </c>
      <c r="G164" s="5">
        <v>760</v>
      </c>
      <c r="H164" s="113">
        <f t="shared" si="16"/>
        <v>1520</v>
      </c>
      <c r="J164" s="6"/>
      <c r="K164" s="6"/>
      <c r="L164" s="6"/>
      <c r="M164" s="6"/>
    </row>
    <row r="165" spans="1:13" ht="15.75" x14ac:dyDescent="0.25">
      <c r="A165" s="16">
        <f t="shared" si="17"/>
        <v>110</v>
      </c>
      <c r="B165" s="17" t="s">
        <v>17</v>
      </c>
      <c r="C165" s="17" t="s">
        <v>238</v>
      </c>
      <c r="D165" s="128" t="s">
        <v>373</v>
      </c>
      <c r="E165" s="91">
        <v>6</v>
      </c>
      <c r="F165" s="41">
        <f t="shared" si="18"/>
        <v>6</v>
      </c>
      <c r="G165" s="5">
        <v>240</v>
      </c>
      <c r="H165" s="113">
        <f t="shared" si="16"/>
        <v>1440</v>
      </c>
      <c r="J165" s="6"/>
      <c r="K165" s="6"/>
      <c r="L165" s="6"/>
      <c r="M165" s="6"/>
    </row>
    <row r="166" spans="1:13" ht="15.75" x14ac:dyDescent="0.25">
      <c r="A166" s="16">
        <f t="shared" si="17"/>
        <v>111</v>
      </c>
      <c r="B166" s="17" t="s">
        <v>413</v>
      </c>
      <c r="C166" s="17" t="s">
        <v>238</v>
      </c>
      <c r="D166" s="128" t="s">
        <v>12</v>
      </c>
      <c r="E166" s="91">
        <v>3</v>
      </c>
      <c r="F166" s="41">
        <f t="shared" si="18"/>
        <v>3</v>
      </c>
      <c r="G166" s="5">
        <v>217</v>
      </c>
      <c r="H166" s="113">
        <f t="shared" si="16"/>
        <v>651</v>
      </c>
      <c r="J166" s="6"/>
      <c r="K166" s="6"/>
      <c r="L166" s="6"/>
      <c r="M166" s="6"/>
    </row>
    <row r="167" spans="1:13" ht="15.75" x14ac:dyDescent="0.25">
      <c r="A167" s="16">
        <f t="shared" si="17"/>
        <v>112</v>
      </c>
      <c r="B167" s="17" t="s">
        <v>356</v>
      </c>
      <c r="C167" s="17" t="s">
        <v>238</v>
      </c>
      <c r="D167" s="128" t="s">
        <v>8</v>
      </c>
      <c r="E167" s="91">
        <v>9</v>
      </c>
      <c r="F167" s="41">
        <f t="shared" si="18"/>
        <v>9</v>
      </c>
      <c r="G167" s="5">
        <v>250</v>
      </c>
      <c r="H167" s="113">
        <f t="shared" si="16"/>
        <v>2250</v>
      </c>
      <c r="J167" s="6"/>
      <c r="K167" s="6"/>
      <c r="L167" s="6"/>
      <c r="M167" s="6"/>
    </row>
    <row r="168" spans="1:13" ht="15.75" x14ac:dyDescent="0.25">
      <c r="A168" s="16">
        <f t="shared" si="17"/>
        <v>113</v>
      </c>
      <c r="B168" s="17" t="s">
        <v>436</v>
      </c>
      <c r="C168" s="17" t="s">
        <v>238</v>
      </c>
      <c r="D168" s="128" t="s">
        <v>96</v>
      </c>
      <c r="E168" s="91">
        <v>3</v>
      </c>
      <c r="F168" s="41">
        <f t="shared" si="18"/>
        <v>3</v>
      </c>
      <c r="G168" s="5">
        <v>1600</v>
      </c>
      <c r="H168" s="113">
        <f t="shared" si="16"/>
        <v>4800</v>
      </c>
      <c r="J168" s="6"/>
      <c r="K168" s="6"/>
      <c r="L168" s="6"/>
      <c r="M168" s="6"/>
    </row>
    <row r="169" spans="1:13" ht="15.75" x14ac:dyDescent="0.25">
      <c r="A169" s="16">
        <f t="shared" si="17"/>
        <v>114</v>
      </c>
      <c r="B169" s="18" t="s">
        <v>198</v>
      </c>
      <c r="C169" s="17" t="s">
        <v>238</v>
      </c>
      <c r="D169" s="128"/>
      <c r="E169" s="91"/>
      <c r="F169" s="41">
        <f t="shared" si="18"/>
        <v>0</v>
      </c>
      <c r="G169" s="5">
        <v>250</v>
      </c>
      <c r="H169" s="113">
        <f t="shared" si="16"/>
        <v>0</v>
      </c>
      <c r="J169" s="6"/>
      <c r="K169" s="6"/>
      <c r="L169" s="6"/>
      <c r="M169" s="6"/>
    </row>
    <row r="170" spans="1:13" ht="15.75" x14ac:dyDescent="0.25">
      <c r="A170" s="16">
        <f t="shared" si="17"/>
        <v>115</v>
      </c>
      <c r="B170" s="17" t="s">
        <v>201</v>
      </c>
      <c r="C170" s="17" t="s">
        <v>238</v>
      </c>
      <c r="D170" s="128" t="s">
        <v>200</v>
      </c>
      <c r="E170" s="91">
        <v>0.8</v>
      </c>
      <c r="F170" s="41">
        <f t="shared" si="18"/>
        <v>0.8</v>
      </c>
      <c r="G170" s="5">
        <v>1595</v>
      </c>
      <c r="H170" s="113">
        <f t="shared" si="16"/>
        <v>1276</v>
      </c>
      <c r="J170" s="6"/>
      <c r="K170" s="6"/>
      <c r="L170" s="6"/>
      <c r="M170" s="6"/>
    </row>
    <row r="171" spans="1:13" ht="15.75" x14ac:dyDescent="0.25">
      <c r="A171" s="16">
        <f t="shared" si="17"/>
        <v>116</v>
      </c>
      <c r="B171" s="17" t="s">
        <v>357</v>
      </c>
      <c r="C171" s="17" t="s">
        <v>238</v>
      </c>
      <c r="D171" s="128" t="s">
        <v>175</v>
      </c>
      <c r="E171" s="91">
        <v>1.5</v>
      </c>
      <c r="F171" s="41">
        <f t="shared" si="18"/>
        <v>1.5</v>
      </c>
      <c r="G171" s="5">
        <v>290</v>
      </c>
      <c r="H171" s="113">
        <f t="shared" si="16"/>
        <v>435</v>
      </c>
      <c r="J171" s="6"/>
      <c r="K171" s="6"/>
      <c r="L171" s="6"/>
      <c r="M171" s="6"/>
    </row>
    <row r="172" spans="1:13" ht="15.75" x14ac:dyDescent="0.25">
      <c r="A172" s="16">
        <f t="shared" si="17"/>
        <v>117</v>
      </c>
      <c r="B172" s="17" t="s">
        <v>127</v>
      </c>
      <c r="C172" s="17" t="s">
        <v>238</v>
      </c>
      <c r="D172" s="128" t="s">
        <v>175</v>
      </c>
      <c r="E172" s="91"/>
      <c r="F172" s="41">
        <f t="shared" si="18"/>
        <v>0</v>
      </c>
      <c r="G172" s="5">
        <v>495</v>
      </c>
      <c r="H172" s="113">
        <f t="shared" si="16"/>
        <v>0</v>
      </c>
      <c r="J172" s="6"/>
      <c r="K172" s="6"/>
      <c r="L172" s="6"/>
      <c r="M172" s="6"/>
    </row>
    <row r="173" spans="1:13" ht="15.75" x14ac:dyDescent="0.25">
      <c r="A173" s="16">
        <f t="shared" si="17"/>
        <v>118</v>
      </c>
      <c r="B173" s="17" t="s">
        <v>122</v>
      </c>
      <c r="C173" s="17" t="s">
        <v>238</v>
      </c>
      <c r="D173" s="128" t="s">
        <v>175</v>
      </c>
      <c r="E173" s="91"/>
      <c r="F173" s="41">
        <f t="shared" si="18"/>
        <v>0</v>
      </c>
      <c r="G173" s="5">
        <v>465</v>
      </c>
      <c r="H173" s="113">
        <f t="shared" si="16"/>
        <v>0</v>
      </c>
      <c r="J173" s="6"/>
      <c r="K173" s="6"/>
      <c r="L173" s="6"/>
      <c r="M173" s="6"/>
    </row>
    <row r="174" spans="1:13" ht="15.75" x14ac:dyDescent="0.25">
      <c r="A174" s="16">
        <f t="shared" si="17"/>
        <v>119</v>
      </c>
      <c r="B174" s="17" t="s">
        <v>132</v>
      </c>
      <c r="C174" s="17" t="s">
        <v>238</v>
      </c>
      <c r="D174" s="128" t="s">
        <v>8</v>
      </c>
      <c r="E174" s="91"/>
      <c r="F174" s="41">
        <f t="shared" si="18"/>
        <v>0</v>
      </c>
      <c r="G174" s="5">
        <v>200</v>
      </c>
      <c r="H174" s="113">
        <f t="shared" si="16"/>
        <v>0</v>
      </c>
      <c r="J174" s="6"/>
      <c r="K174" s="6"/>
      <c r="L174" s="6"/>
      <c r="M174" s="6"/>
    </row>
    <row r="175" spans="1:13" ht="15.75" x14ac:dyDescent="0.25">
      <c r="A175" s="16">
        <f t="shared" si="17"/>
        <v>120</v>
      </c>
      <c r="B175" s="17" t="s">
        <v>162</v>
      </c>
      <c r="C175" s="17" t="s">
        <v>238</v>
      </c>
      <c r="D175" s="128" t="s">
        <v>8</v>
      </c>
      <c r="E175" s="91">
        <v>1.8</v>
      </c>
      <c r="F175" s="41">
        <f t="shared" si="18"/>
        <v>1.8</v>
      </c>
      <c r="G175" s="5">
        <v>1250</v>
      </c>
      <c r="H175" s="113">
        <f t="shared" si="16"/>
        <v>2250</v>
      </c>
      <c r="J175" s="6"/>
      <c r="K175" s="6"/>
      <c r="L175" s="6"/>
      <c r="M175" s="6"/>
    </row>
    <row r="176" spans="1:13" ht="15.75" x14ac:dyDescent="0.25">
      <c r="A176" s="16">
        <f t="shared" si="17"/>
        <v>121</v>
      </c>
      <c r="B176" s="17" t="s">
        <v>345</v>
      </c>
      <c r="C176" s="17" t="s">
        <v>238</v>
      </c>
      <c r="D176" s="128" t="s">
        <v>12</v>
      </c>
      <c r="E176" s="91">
        <v>0.5</v>
      </c>
      <c r="F176" s="41">
        <f t="shared" si="18"/>
        <v>0.5</v>
      </c>
      <c r="G176" s="5">
        <v>650</v>
      </c>
      <c r="H176" s="113">
        <f t="shared" si="16"/>
        <v>325</v>
      </c>
      <c r="J176" s="6"/>
      <c r="K176" s="6"/>
      <c r="L176" s="6"/>
      <c r="M176" s="6"/>
    </row>
    <row r="177" spans="1:13" ht="15.75" x14ac:dyDescent="0.25">
      <c r="A177" s="16">
        <f t="shared" si="17"/>
        <v>122</v>
      </c>
      <c r="B177" s="17" t="s">
        <v>167</v>
      </c>
      <c r="C177" s="17" t="s">
        <v>238</v>
      </c>
      <c r="D177" s="128" t="s">
        <v>174</v>
      </c>
      <c r="E177" s="91">
        <v>81</v>
      </c>
      <c r="F177" s="41">
        <f t="shared" si="18"/>
        <v>81</v>
      </c>
      <c r="G177" s="5">
        <v>152</v>
      </c>
      <c r="H177" s="113">
        <f t="shared" si="16"/>
        <v>12312</v>
      </c>
      <c r="J177" s="6"/>
      <c r="K177" s="6"/>
      <c r="L177" s="6"/>
      <c r="M177" s="6"/>
    </row>
    <row r="178" spans="1:13" ht="15.75" x14ac:dyDescent="0.25">
      <c r="A178" s="16">
        <f t="shared" si="17"/>
        <v>123</v>
      </c>
      <c r="B178" s="17" t="s">
        <v>367</v>
      </c>
      <c r="C178" s="17" t="s">
        <v>238</v>
      </c>
      <c r="D178" s="128" t="s">
        <v>299</v>
      </c>
      <c r="E178" s="91">
        <v>0.5</v>
      </c>
      <c r="F178" s="41">
        <f t="shared" si="18"/>
        <v>0.5</v>
      </c>
      <c r="G178" s="5">
        <v>1400</v>
      </c>
      <c r="H178" s="113">
        <f t="shared" si="16"/>
        <v>700</v>
      </c>
      <c r="J178" s="6"/>
      <c r="K178" s="6"/>
      <c r="L178" s="6"/>
      <c r="M178" s="6"/>
    </row>
    <row r="179" spans="1:13" ht="15.75" x14ac:dyDescent="0.25">
      <c r="A179" s="16">
        <f t="shared" si="17"/>
        <v>124</v>
      </c>
      <c r="B179" s="17" t="s">
        <v>366</v>
      </c>
      <c r="C179" s="17" t="s">
        <v>238</v>
      </c>
      <c r="D179" s="128" t="s">
        <v>249</v>
      </c>
      <c r="E179" s="91">
        <v>1</v>
      </c>
      <c r="F179" s="41">
        <f t="shared" si="18"/>
        <v>1</v>
      </c>
      <c r="G179" s="5">
        <v>149</v>
      </c>
      <c r="H179" s="113">
        <f t="shared" si="16"/>
        <v>149</v>
      </c>
      <c r="J179" s="6"/>
      <c r="K179" s="6"/>
      <c r="L179" s="6"/>
      <c r="M179" s="6"/>
    </row>
    <row r="180" spans="1:13" ht="15.75" x14ac:dyDescent="0.25">
      <c r="A180" s="16">
        <f t="shared" si="17"/>
        <v>125</v>
      </c>
      <c r="B180" s="17" t="s">
        <v>390</v>
      </c>
      <c r="C180" s="17" t="s">
        <v>238</v>
      </c>
      <c r="D180" s="128" t="s">
        <v>107</v>
      </c>
      <c r="E180" s="91"/>
      <c r="F180" s="41">
        <f t="shared" si="18"/>
        <v>0</v>
      </c>
      <c r="G180" s="5">
        <v>120</v>
      </c>
      <c r="H180" s="113">
        <f t="shared" si="16"/>
        <v>0</v>
      </c>
      <c r="J180" s="6"/>
      <c r="K180" s="6"/>
      <c r="L180" s="6"/>
      <c r="M180" s="6"/>
    </row>
    <row r="181" spans="1:13" ht="15.75" x14ac:dyDescent="0.25">
      <c r="A181" s="16">
        <f t="shared" si="17"/>
        <v>126</v>
      </c>
      <c r="B181" s="17" t="s">
        <v>192</v>
      </c>
      <c r="C181" s="17" t="s">
        <v>238</v>
      </c>
      <c r="D181" s="128" t="s">
        <v>107</v>
      </c>
      <c r="E181" s="91">
        <v>2.4</v>
      </c>
      <c r="F181" s="41">
        <f t="shared" si="18"/>
        <v>2.4</v>
      </c>
      <c r="G181" s="5">
        <v>1300</v>
      </c>
      <c r="H181" s="113">
        <f t="shared" si="16"/>
        <v>3120</v>
      </c>
      <c r="J181" s="6"/>
      <c r="K181" s="6"/>
      <c r="L181" s="6"/>
      <c r="M181" s="6"/>
    </row>
    <row r="182" spans="1:13" ht="15.75" x14ac:dyDescent="0.25">
      <c r="A182" s="16">
        <f t="shared" si="17"/>
        <v>127</v>
      </c>
      <c r="B182" s="17" t="s">
        <v>222</v>
      </c>
      <c r="C182" s="17" t="s">
        <v>238</v>
      </c>
      <c r="D182" s="128" t="s">
        <v>234</v>
      </c>
      <c r="E182" s="91"/>
      <c r="F182" s="41">
        <f t="shared" si="18"/>
        <v>0</v>
      </c>
      <c r="G182" s="5">
        <v>362.5</v>
      </c>
      <c r="H182" s="113">
        <f t="shared" si="16"/>
        <v>0</v>
      </c>
      <c r="J182" s="6"/>
      <c r="K182" s="6"/>
      <c r="L182" s="6"/>
      <c r="M182" s="6"/>
    </row>
    <row r="183" spans="1:13" ht="15.75" x14ac:dyDescent="0.25">
      <c r="A183" s="16">
        <f t="shared" si="17"/>
        <v>128</v>
      </c>
      <c r="B183" s="17" t="s">
        <v>213</v>
      </c>
      <c r="C183" s="17" t="s">
        <v>238</v>
      </c>
      <c r="D183" s="128" t="s">
        <v>220</v>
      </c>
      <c r="E183" s="91">
        <v>3</v>
      </c>
      <c r="F183" s="41">
        <f t="shared" si="18"/>
        <v>3</v>
      </c>
      <c r="G183" s="5">
        <v>504</v>
      </c>
      <c r="H183" s="113">
        <f t="shared" si="16"/>
        <v>1512</v>
      </c>
      <c r="J183" s="6"/>
      <c r="K183" s="6"/>
      <c r="L183" s="6"/>
      <c r="M183" s="6"/>
    </row>
    <row r="184" spans="1:13" ht="15.75" x14ac:dyDescent="0.25">
      <c r="A184" s="16">
        <f t="shared" si="17"/>
        <v>129</v>
      </c>
      <c r="B184" s="17" t="s">
        <v>214</v>
      </c>
      <c r="C184" s="17" t="s">
        <v>238</v>
      </c>
      <c r="D184" s="128" t="s">
        <v>220</v>
      </c>
      <c r="E184" s="91"/>
      <c r="F184" s="41">
        <f t="shared" ref="F184:F215" si="19">SUM(E184:E184)</f>
        <v>0</v>
      </c>
      <c r="G184" s="5">
        <v>504</v>
      </c>
      <c r="H184" s="113">
        <f t="shared" si="16"/>
        <v>0</v>
      </c>
      <c r="J184" s="6"/>
      <c r="K184" s="6"/>
      <c r="L184" s="6"/>
      <c r="M184" s="6"/>
    </row>
    <row r="185" spans="1:13" ht="15.75" x14ac:dyDescent="0.25">
      <c r="A185" s="16">
        <f t="shared" si="17"/>
        <v>130</v>
      </c>
      <c r="B185" s="17" t="s">
        <v>402</v>
      </c>
      <c r="C185" s="17" t="s">
        <v>238</v>
      </c>
      <c r="D185" s="128" t="s">
        <v>107</v>
      </c>
      <c r="E185" s="91">
        <v>7</v>
      </c>
      <c r="F185" s="41">
        <f t="shared" si="19"/>
        <v>7</v>
      </c>
      <c r="G185" s="5">
        <v>80</v>
      </c>
      <c r="H185" s="113">
        <f t="shared" si="16"/>
        <v>560</v>
      </c>
      <c r="J185" s="6"/>
      <c r="K185" s="6"/>
      <c r="L185" s="6"/>
      <c r="M185" s="6"/>
    </row>
    <row r="186" spans="1:13" ht="15.75" x14ac:dyDescent="0.25">
      <c r="A186" s="16">
        <f t="shared" si="17"/>
        <v>131</v>
      </c>
      <c r="B186" s="17" t="s">
        <v>215</v>
      </c>
      <c r="C186" s="17" t="s">
        <v>238</v>
      </c>
      <c r="D186" s="128" t="s">
        <v>221</v>
      </c>
      <c r="E186" s="91">
        <v>1.5</v>
      </c>
      <c r="F186" s="41">
        <f t="shared" si="19"/>
        <v>1.5</v>
      </c>
      <c r="G186" s="5">
        <v>280</v>
      </c>
      <c r="H186" s="113">
        <f t="shared" si="16"/>
        <v>420</v>
      </c>
      <c r="J186"/>
      <c r="K186"/>
      <c r="L186" s="6"/>
      <c r="M186" s="6"/>
    </row>
    <row r="187" spans="1:13" ht="15.75" x14ac:dyDescent="0.25">
      <c r="A187" s="16">
        <f t="shared" si="17"/>
        <v>132</v>
      </c>
      <c r="B187" s="17" t="s">
        <v>216</v>
      </c>
      <c r="C187" s="17" t="s">
        <v>238</v>
      </c>
      <c r="D187" s="128" t="s">
        <v>107</v>
      </c>
      <c r="E187" s="92"/>
      <c r="F187" s="41">
        <f t="shared" si="19"/>
        <v>0</v>
      </c>
      <c r="G187" s="5">
        <v>1500</v>
      </c>
      <c r="H187" s="113">
        <f t="shared" ref="H187:H218" si="20">F187*G187</f>
        <v>0</v>
      </c>
      <c r="I187" s="101"/>
      <c r="J187"/>
      <c r="K187"/>
      <c r="L187"/>
      <c r="M187"/>
    </row>
    <row r="188" spans="1:13" ht="15.75" x14ac:dyDescent="0.25">
      <c r="A188" s="16">
        <f t="shared" si="17"/>
        <v>133</v>
      </c>
      <c r="B188" s="17" t="s">
        <v>202</v>
      </c>
      <c r="C188" s="17" t="s">
        <v>238</v>
      </c>
      <c r="D188" s="128" t="s">
        <v>107</v>
      </c>
      <c r="E188" s="92"/>
      <c r="F188" s="41">
        <f t="shared" si="19"/>
        <v>0</v>
      </c>
      <c r="G188" s="5">
        <v>140</v>
      </c>
      <c r="H188" s="113">
        <f t="shared" si="20"/>
        <v>0</v>
      </c>
      <c r="J188"/>
      <c r="K188"/>
      <c r="L188"/>
      <c r="M188"/>
    </row>
    <row r="189" spans="1:13" ht="15.75" x14ac:dyDescent="0.25">
      <c r="A189" s="16">
        <f t="shared" si="17"/>
        <v>134</v>
      </c>
      <c r="B189" s="17" t="s">
        <v>204</v>
      </c>
      <c r="C189" s="17" t="s">
        <v>238</v>
      </c>
      <c r="D189" s="128" t="s">
        <v>5</v>
      </c>
      <c r="E189" s="91"/>
      <c r="F189" s="41">
        <f t="shared" si="19"/>
        <v>0</v>
      </c>
      <c r="G189" s="5">
        <v>160</v>
      </c>
      <c r="H189" s="113">
        <f t="shared" si="20"/>
        <v>0</v>
      </c>
      <c r="J189" s="6"/>
      <c r="K189" s="6"/>
      <c r="L189" s="6"/>
      <c r="M189" s="6"/>
    </row>
    <row r="190" spans="1:13" ht="15.75" x14ac:dyDescent="0.25">
      <c r="A190" s="16">
        <f>A189+1</f>
        <v>135</v>
      </c>
      <c r="B190" s="27" t="s">
        <v>352</v>
      </c>
      <c r="C190" s="17" t="s">
        <v>238</v>
      </c>
      <c r="D190" s="130" t="s">
        <v>107</v>
      </c>
      <c r="E190" s="91"/>
      <c r="F190" s="41">
        <f t="shared" si="19"/>
        <v>0</v>
      </c>
      <c r="G190" s="5">
        <v>450</v>
      </c>
      <c r="H190" s="113">
        <f t="shared" si="20"/>
        <v>0</v>
      </c>
      <c r="J190" s="25">
        <f>SUM(H160:H190)</f>
        <v>35150</v>
      </c>
      <c r="K190" s="25"/>
      <c r="L190" s="6"/>
      <c r="M190" s="6"/>
    </row>
    <row r="191" spans="1:13" ht="15.75" x14ac:dyDescent="0.25">
      <c r="A191" s="16">
        <f t="shared" si="17"/>
        <v>136</v>
      </c>
      <c r="B191" s="17" t="s">
        <v>51</v>
      </c>
      <c r="C191" s="17" t="s">
        <v>85</v>
      </c>
      <c r="D191" s="128" t="s">
        <v>107</v>
      </c>
      <c r="E191" s="91">
        <v>5</v>
      </c>
      <c r="F191" s="41">
        <f t="shared" si="19"/>
        <v>5</v>
      </c>
      <c r="G191" s="5">
        <v>170</v>
      </c>
      <c r="H191" s="113">
        <f t="shared" si="20"/>
        <v>850</v>
      </c>
      <c r="J191" s="6"/>
      <c r="K191" s="6"/>
      <c r="L191" s="6"/>
      <c r="M191" s="6"/>
    </row>
    <row r="192" spans="1:13" ht="15.75" x14ac:dyDescent="0.25">
      <c r="A192" s="16">
        <f t="shared" ref="A192:A219" si="21">A191+1</f>
        <v>137</v>
      </c>
      <c r="B192" s="17" t="s">
        <v>52</v>
      </c>
      <c r="C192" s="17" t="s">
        <v>85</v>
      </c>
      <c r="D192" s="128" t="s">
        <v>107</v>
      </c>
      <c r="E192" s="91">
        <v>1</v>
      </c>
      <c r="F192" s="41">
        <f t="shared" si="19"/>
        <v>1</v>
      </c>
      <c r="G192" s="5">
        <v>230</v>
      </c>
      <c r="H192" s="113">
        <f t="shared" si="20"/>
        <v>230</v>
      </c>
      <c r="J192" s="6"/>
      <c r="K192" s="6"/>
      <c r="L192" s="6"/>
      <c r="M192" s="6"/>
    </row>
    <row r="193" spans="1:13" ht="15.75" x14ac:dyDescent="0.25">
      <c r="A193" s="16">
        <f t="shared" si="21"/>
        <v>138</v>
      </c>
      <c r="B193" s="17" t="s">
        <v>100</v>
      </c>
      <c r="C193" s="17" t="s">
        <v>85</v>
      </c>
      <c r="D193" s="128" t="s">
        <v>107</v>
      </c>
      <c r="E193" s="91">
        <v>2</v>
      </c>
      <c r="F193" s="41">
        <f t="shared" si="19"/>
        <v>2</v>
      </c>
      <c r="G193" s="5">
        <v>260</v>
      </c>
      <c r="H193" s="113">
        <f t="shared" si="20"/>
        <v>520</v>
      </c>
      <c r="J193" s="6"/>
      <c r="K193" s="6"/>
      <c r="L193" s="6"/>
      <c r="M193" s="6"/>
    </row>
    <row r="194" spans="1:13" ht="15.75" x14ac:dyDescent="0.25">
      <c r="A194" s="16">
        <f t="shared" si="21"/>
        <v>139</v>
      </c>
      <c r="B194" s="17" t="s">
        <v>68</v>
      </c>
      <c r="C194" s="17" t="s">
        <v>85</v>
      </c>
      <c r="D194" s="128" t="s">
        <v>12</v>
      </c>
      <c r="E194" s="91">
        <v>2</v>
      </c>
      <c r="F194" s="41">
        <f t="shared" si="19"/>
        <v>2</v>
      </c>
      <c r="G194" s="5">
        <v>140</v>
      </c>
      <c r="H194" s="113">
        <f t="shared" si="20"/>
        <v>280</v>
      </c>
      <c r="J194" s="6"/>
      <c r="K194" s="6"/>
      <c r="L194" s="6"/>
      <c r="M194" s="6"/>
    </row>
    <row r="195" spans="1:13" ht="15.75" x14ac:dyDescent="0.25">
      <c r="A195" s="16">
        <f t="shared" si="21"/>
        <v>140</v>
      </c>
      <c r="B195" s="17" t="s">
        <v>361</v>
      </c>
      <c r="C195" s="17" t="s">
        <v>85</v>
      </c>
      <c r="D195" s="128" t="s">
        <v>12</v>
      </c>
      <c r="E195" s="91"/>
      <c r="F195" s="41">
        <f t="shared" si="19"/>
        <v>0</v>
      </c>
      <c r="G195" s="5">
        <v>175</v>
      </c>
      <c r="H195" s="113">
        <f t="shared" si="20"/>
        <v>0</v>
      </c>
      <c r="J195" s="6"/>
      <c r="K195" s="6"/>
      <c r="L195" s="6"/>
      <c r="M195" s="6"/>
    </row>
    <row r="196" spans="1:13" ht="15.75" x14ac:dyDescent="0.25">
      <c r="A196" s="16">
        <f t="shared" si="21"/>
        <v>141</v>
      </c>
      <c r="B196" s="17" t="s">
        <v>80</v>
      </c>
      <c r="C196" s="17" t="s">
        <v>85</v>
      </c>
      <c r="D196" s="128" t="s">
        <v>12</v>
      </c>
      <c r="E196" s="91"/>
      <c r="F196" s="41">
        <f t="shared" si="19"/>
        <v>0</v>
      </c>
      <c r="G196" s="5">
        <v>247</v>
      </c>
      <c r="H196" s="113">
        <f t="shared" si="20"/>
        <v>0</v>
      </c>
      <c r="J196" s="6"/>
      <c r="K196" s="6"/>
      <c r="L196" s="6"/>
      <c r="M196" s="6"/>
    </row>
    <row r="197" spans="1:13" ht="15.75" x14ac:dyDescent="0.25">
      <c r="A197" s="16">
        <f t="shared" si="21"/>
        <v>142</v>
      </c>
      <c r="B197" s="17" t="s">
        <v>924</v>
      </c>
      <c r="C197" s="17" t="s">
        <v>85</v>
      </c>
      <c r="D197" s="128" t="s">
        <v>12</v>
      </c>
      <c r="E197" s="91"/>
      <c r="F197" s="41">
        <f t="shared" si="19"/>
        <v>0</v>
      </c>
      <c r="G197" s="5">
        <v>200</v>
      </c>
      <c r="H197" s="113">
        <f t="shared" si="20"/>
        <v>0</v>
      </c>
      <c r="J197" s="6"/>
      <c r="K197" s="6"/>
      <c r="L197" s="6"/>
      <c r="M197" s="6"/>
    </row>
    <row r="198" spans="1:13" ht="17.25" customHeight="1" x14ac:dyDescent="0.25">
      <c r="A198" s="16">
        <f t="shared" si="21"/>
        <v>143</v>
      </c>
      <c r="B198" s="17" t="s">
        <v>224</v>
      </c>
      <c r="C198" s="17" t="s">
        <v>85</v>
      </c>
      <c r="D198" s="128" t="s">
        <v>12</v>
      </c>
      <c r="E198" s="91"/>
      <c r="F198" s="41">
        <f t="shared" si="19"/>
        <v>0</v>
      </c>
      <c r="G198" s="5">
        <v>220</v>
      </c>
      <c r="H198" s="113">
        <f t="shared" si="20"/>
        <v>0</v>
      </c>
      <c r="J198" s="6"/>
      <c r="K198" s="6"/>
      <c r="L198" s="6"/>
      <c r="M198" s="6"/>
    </row>
    <row r="199" spans="1:13" ht="15.75" x14ac:dyDescent="0.25">
      <c r="A199" s="16">
        <f t="shared" si="21"/>
        <v>144</v>
      </c>
      <c r="B199" s="17" t="s">
        <v>1015</v>
      </c>
      <c r="C199" s="17" t="s">
        <v>85</v>
      </c>
      <c r="D199" s="128" t="s">
        <v>12</v>
      </c>
      <c r="E199" s="91">
        <v>3</v>
      </c>
      <c r="F199" s="41">
        <f t="shared" si="19"/>
        <v>3</v>
      </c>
      <c r="G199" s="5">
        <v>175</v>
      </c>
      <c r="H199" s="113">
        <f t="shared" si="20"/>
        <v>525</v>
      </c>
      <c r="J199" s="6"/>
      <c r="K199" s="6"/>
      <c r="L199" s="6"/>
      <c r="M199" s="6"/>
    </row>
    <row r="200" spans="1:13" ht="15.75" x14ac:dyDescent="0.25">
      <c r="A200" s="16">
        <f t="shared" si="21"/>
        <v>145</v>
      </c>
      <c r="B200" s="17" t="s">
        <v>277</v>
      </c>
      <c r="C200" s="17" t="s">
        <v>85</v>
      </c>
      <c r="D200" s="128" t="s">
        <v>12</v>
      </c>
      <c r="E200" s="91"/>
      <c r="F200" s="41">
        <f t="shared" si="19"/>
        <v>0</v>
      </c>
      <c r="G200" s="5">
        <v>215</v>
      </c>
      <c r="H200" s="113">
        <f t="shared" si="20"/>
        <v>0</v>
      </c>
      <c r="J200" s="6"/>
      <c r="K200" s="6"/>
      <c r="L200" s="6"/>
      <c r="M200" s="6"/>
    </row>
    <row r="201" spans="1:13" ht="15.75" x14ac:dyDescent="0.25">
      <c r="A201" s="16">
        <f t="shared" si="21"/>
        <v>146</v>
      </c>
      <c r="B201" s="17" t="s">
        <v>72</v>
      </c>
      <c r="C201" s="17" t="s">
        <v>85</v>
      </c>
      <c r="D201" s="128" t="s">
        <v>12</v>
      </c>
      <c r="E201" s="91">
        <v>8</v>
      </c>
      <c r="F201" s="41">
        <f t="shared" si="19"/>
        <v>8</v>
      </c>
      <c r="G201" s="5">
        <v>170</v>
      </c>
      <c r="H201" s="113">
        <f t="shared" si="20"/>
        <v>1360</v>
      </c>
      <c r="J201" s="6"/>
      <c r="K201" s="6"/>
      <c r="L201" s="6"/>
      <c r="M201" s="6"/>
    </row>
    <row r="202" spans="1:13" ht="15.75" x14ac:dyDescent="0.25">
      <c r="A202" s="16">
        <f t="shared" si="21"/>
        <v>147</v>
      </c>
      <c r="B202" s="17" t="s">
        <v>71</v>
      </c>
      <c r="C202" s="17" t="s">
        <v>85</v>
      </c>
      <c r="D202" s="128" t="s">
        <v>12</v>
      </c>
      <c r="E202" s="91">
        <v>9</v>
      </c>
      <c r="F202" s="41">
        <f t="shared" si="19"/>
        <v>9</v>
      </c>
      <c r="G202" s="5">
        <v>170</v>
      </c>
      <c r="H202" s="113">
        <f t="shared" si="20"/>
        <v>1530</v>
      </c>
      <c r="J202" s="6"/>
      <c r="K202" s="6"/>
      <c r="L202" s="6"/>
      <c r="M202" s="6"/>
    </row>
    <row r="203" spans="1:13" ht="13.5" customHeight="1" x14ac:dyDescent="0.25">
      <c r="A203" s="16">
        <f t="shared" si="21"/>
        <v>148</v>
      </c>
      <c r="B203" s="17" t="s">
        <v>276</v>
      </c>
      <c r="C203" s="17" t="s">
        <v>85</v>
      </c>
      <c r="D203" s="128" t="s">
        <v>12</v>
      </c>
      <c r="E203" s="91">
        <v>2</v>
      </c>
      <c r="F203" s="41">
        <f t="shared" si="19"/>
        <v>2</v>
      </c>
      <c r="G203" s="5">
        <v>195</v>
      </c>
      <c r="H203" s="113">
        <f t="shared" si="20"/>
        <v>390</v>
      </c>
      <c r="J203" s="6"/>
      <c r="K203" s="6"/>
      <c r="L203" s="6"/>
      <c r="M203" s="6"/>
    </row>
    <row r="204" spans="1:13" ht="15.75" x14ac:dyDescent="0.25">
      <c r="A204" s="16">
        <f t="shared" si="21"/>
        <v>149</v>
      </c>
      <c r="B204" s="92" t="s">
        <v>349</v>
      </c>
      <c r="C204" s="17" t="s">
        <v>85</v>
      </c>
      <c r="D204" s="136" t="s">
        <v>350</v>
      </c>
      <c r="E204" s="91"/>
      <c r="F204" s="41">
        <f t="shared" si="19"/>
        <v>0</v>
      </c>
      <c r="G204" s="92">
        <v>150</v>
      </c>
      <c r="H204" s="113">
        <f t="shared" si="20"/>
        <v>0</v>
      </c>
      <c r="J204" s="6"/>
      <c r="K204" s="6"/>
      <c r="L204" s="6"/>
      <c r="M204" s="6"/>
    </row>
    <row r="205" spans="1:13" ht="15.75" x14ac:dyDescent="0.25">
      <c r="A205" s="16">
        <f t="shared" si="21"/>
        <v>150</v>
      </c>
      <c r="B205" s="92" t="s">
        <v>403</v>
      </c>
      <c r="C205" s="17" t="s">
        <v>85</v>
      </c>
      <c r="D205" s="136" t="s">
        <v>158</v>
      </c>
      <c r="E205" s="91"/>
      <c r="F205" s="41">
        <f t="shared" si="19"/>
        <v>0</v>
      </c>
      <c r="G205" s="92">
        <v>520</v>
      </c>
      <c r="H205" s="113">
        <f t="shared" si="20"/>
        <v>0</v>
      </c>
      <c r="I205" s="124"/>
      <c r="J205" s="6"/>
      <c r="K205" s="6"/>
      <c r="L205" s="6"/>
      <c r="M205" s="6"/>
    </row>
    <row r="206" spans="1:13" ht="15.75" x14ac:dyDescent="0.25">
      <c r="A206" s="16">
        <f t="shared" si="21"/>
        <v>151</v>
      </c>
      <c r="B206" s="92" t="s">
        <v>423</v>
      </c>
      <c r="C206" s="17" t="s">
        <v>85</v>
      </c>
      <c r="D206" s="136" t="s">
        <v>288</v>
      </c>
      <c r="E206" s="91">
        <v>16</v>
      </c>
      <c r="F206" s="41">
        <f t="shared" si="19"/>
        <v>16</v>
      </c>
      <c r="G206" s="92">
        <v>425</v>
      </c>
      <c r="H206" s="113">
        <f t="shared" si="20"/>
        <v>6800</v>
      </c>
      <c r="J206" s="6"/>
      <c r="K206" s="6"/>
      <c r="L206" s="6"/>
      <c r="M206" s="6"/>
    </row>
    <row r="207" spans="1:13" ht="15.75" x14ac:dyDescent="0.25">
      <c r="A207" s="16">
        <f t="shared" si="21"/>
        <v>152</v>
      </c>
      <c r="B207" s="92" t="s">
        <v>427</v>
      </c>
      <c r="C207" s="17" t="s">
        <v>85</v>
      </c>
      <c r="D207" s="136" t="s">
        <v>428</v>
      </c>
      <c r="E207" s="91"/>
      <c r="F207" s="41">
        <f t="shared" si="19"/>
        <v>0</v>
      </c>
      <c r="G207" s="92">
        <v>250</v>
      </c>
      <c r="H207" s="113">
        <f t="shared" si="20"/>
        <v>0</v>
      </c>
      <c r="J207" s="6"/>
      <c r="K207" s="6"/>
      <c r="L207" s="6"/>
      <c r="M207" s="6"/>
    </row>
    <row r="208" spans="1:13" ht="15.75" x14ac:dyDescent="0.25">
      <c r="A208" s="16">
        <f t="shared" si="21"/>
        <v>153</v>
      </c>
      <c r="B208" s="92" t="s">
        <v>429</v>
      </c>
      <c r="C208" s="17" t="s">
        <v>85</v>
      </c>
      <c r="D208" s="136" t="s">
        <v>430</v>
      </c>
      <c r="E208" s="91">
        <v>1</v>
      </c>
      <c r="F208" s="41">
        <f t="shared" si="19"/>
        <v>1</v>
      </c>
      <c r="G208" s="92">
        <v>330</v>
      </c>
      <c r="H208" s="113">
        <f t="shared" si="20"/>
        <v>330</v>
      </c>
      <c r="J208" s="6"/>
      <c r="K208" s="6"/>
      <c r="L208" s="6"/>
      <c r="M208" s="6"/>
    </row>
    <row r="209" spans="1:13" ht="15.75" x14ac:dyDescent="0.25">
      <c r="A209" s="16">
        <f t="shared" si="21"/>
        <v>154</v>
      </c>
      <c r="B209" s="92" t="s">
        <v>445</v>
      </c>
      <c r="C209" s="17" t="s">
        <v>85</v>
      </c>
      <c r="D209" s="136" t="s">
        <v>293</v>
      </c>
      <c r="E209" s="91">
        <v>9</v>
      </c>
      <c r="F209" s="41">
        <f t="shared" si="19"/>
        <v>9</v>
      </c>
      <c r="G209" s="92">
        <v>80</v>
      </c>
      <c r="H209" s="113">
        <f t="shared" si="20"/>
        <v>720</v>
      </c>
      <c r="J209" s="6"/>
      <c r="K209" s="6"/>
      <c r="L209" s="6"/>
      <c r="M209" s="6"/>
    </row>
    <row r="210" spans="1:13" ht="15.75" x14ac:dyDescent="0.25">
      <c r="A210" s="16">
        <f t="shared" si="21"/>
        <v>155</v>
      </c>
      <c r="B210" s="92" t="s">
        <v>446</v>
      </c>
      <c r="C210" s="17" t="s">
        <v>85</v>
      </c>
      <c r="D210" s="136" t="s">
        <v>293</v>
      </c>
      <c r="E210" s="91">
        <v>12</v>
      </c>
      <c r="F210" s="41">
        <f t="shared" si="19"/>
        <v>12</v>
      </c>
      <c r="G210" s="92">
        <v>10</v>
      </c>
      <c r="H210" s="113">
        <f t="shared" si="20"/>
        <v>120</v>
      </c>
      <c r="I210" s="124">
        <f>SUM(H191:H210)</f>
        <v>13655</v>
      </c>
      <c r="J210" s="6"/>
      <c r="K210" s="6"/>
      <c r="L210" s="6"/>
      <c r="M210" s="6"/>
    </row>
    <row r="211" spans="1:13" ht="15.75" x14ac:dyDescent="0.25">
      <c r="A211" s="16">
        <f t="shared" si="21"/>
        <v>156</v>
      </c>
      <c r="B211" s="92" t="s">
        <v>447</v>
      </c>
      <c r="C211" s="17" t="s">
        <v>238</v>
      </c>
      <c r="D211" s="136" t="s">
        <v>449</v>
      </c>
      <c r="E211" s="91">
        <v>3</v>
      </c>
      <c r="F211" s="41">
        <f t="shared" si="19"/>
        <v>3</v>
      </c>
      <c r="G211" s="92">
        <v>560</v>
      </c>
      <c r="H211" s="113">
        <f t="shared" si="20"/>
        <v>1680</v>
      </c>
      <c r="J211" s="6"/>
      <c r="K211" s="6"/>
      <c r="L211" s="6"/>
      <c r="M211" s="6"/>
    </row>
    <row r="212" spans="1:13" ht="15.75" x14ac:dyDescent="0.25">
      <c r="A212" s="16">
        <f t="shared" si="21"/>
        <v>157</v>
      </c>
      <c r="B212" s="92" t="s">
        <v>448</v>
      </c>
      <c r="C212" s="17" t="s">
        <v>238</v>
      </c>
      <c r="D212" s="136" t="s">
        <v>449</v>
      </c>
      <c r="E212" s="91">
        <v>3</v>
      </c>
      <c r="F212" s="41">
        <f t="shared" si="19"/>
        <v>3</v>
      </c>
      <c r="G212" s="92">
        <v>660</v>
      </c>
      <c r="H212" s="113">
        <f t="shared" si="20"/>
        <v>1980</v>
      </c>
      <c r="J212" s="25">
        <f>SUM(H211:H212)</f>
        <v>3660</v>
      </c>
      <c r="K212" s="6"/>
      <c r="L212" s="6"/>
      <c r="M212" s="6"/>
    </row>
    <row r="213" spans="1:13" ht="15.75" x14ac:dyDescent="0.25">
      <c r="A213" s="16">
        <f t="shared" si="21"/>
        <v>158</v>
      </c>
      <c r="B213" s="92" t="s">
        <v>452</v>
      </c>
      <c r="C213" s="17" t="s">
        <v>85</v>
      </c>
      <c r="D213" s="136" t="s">
        <v>263</v>
      </c>
      <c r="E213" s="91"/>
      <c r="F213" s="41">
        <f t="shared" si="19"/>
        <v>0</v>
      </c>
      <c r="G213" s="92">
        <v>458</v>
      </c>
      <c r="H213" s="113">
        <f t="shared" si="20"/>
        <v>0</v>
      </c>
      <c r="J213" s="6"/>
      <c r="K213" s="6"/>
      <c r="L213" s="6"/>
      <c r="M213" s="6"/>
    </row>
    <row r="214" spans="1:13" ht="15.75" x14ac:dyDescent="0.25">
      <c r="A214" s="16">
        <f t="shared" si="21"/>
        <v>159</v>
      </c>
      <c r="B214" s="92" t="s">
        <v>453</v>
      </c>
      <c r="C214" s="17" t="s">
        <v>85</v>
      </c>
      <c r="D214" s="136" t="s">
        <v>480</v>
      </c>
      <c r="E214" s="91"/>
      <c r="F214" s="41">
        <f t="shared" si="19"/>
        <v>0</v>
      </c>
      <c r="G214" s="92">
        <v>130</v>
      </c>
      <c r="H214" s="113">
        <f t="shared" si="20"/>
        <v>0</v>
      </c>
      <c r="J214" s="6"/>
      <c r="K214" s="6"/>
      <c r="L214" s="6"/>
      <c r="M214" s="6"/>
    </row>
    <row r="215" spans="1:13" ht="15.75" x14ac:dyDescent="0.25">
      <c r="A215" s="16">
        <f t="shared" si="21"/>
        <v>160</v>
      </c>
      <c r="B215" s="92" t="s">
        <v>454</v>
      </c>
      <c r="C215" s="17" t="s">
        <v>85</v>
      </c>
      <c r="D215" s="136" t="s">
        <v>263</v>
      </c>
      <c r="E215" s="91">
        <v>5</v>
      </c>
      <c r="F215" s="41">
        <f t="shared" si="19"/>
        <v>5</v>
      </c>
      <c r="G215" s="92">
        <v>398</v>
      </c>
      <c r="H215" s="113">
        <f t="shared" si="20"/>
        <v>1990</v>
      </c>
      <c r="I215" s="124"/>
      <c r="J215" s="6"/>
      <c r="K215" s="6"/>
      <c r="L215" s="6"/>
      <c r="M215" s="6"/>
    </row>
    <row r="216" spans="1:13" ht="15.75" x14ac:dyDescent="0.25">
      <c r="A216" s="16">
        <f t="shared" si="21"/>
        <v>161</v>
      </c>
      <c r="B216" s="92" t="s">
        <v>462</v>
      </c>
      <c r="C216" s="17" t="s">
        <v>85</v>
      </c>
      <c r="D216" s="136" t="s">
        <v>306</v>
      </c>
      <c r="E216" s="91"/>
      <c r="F216" s="41">
        <f t="shared" ref="F216:F247" si="22">SUM(E216:E216)</f>
        <v>0</v>
      </c>
      <c r="G216" s="92">
        <v>6</v>
      </c>
      <c r="H216" s="113">
        <f t="shared" si="20"/>
        <v>0</v>
      </c>
      <c r="I216" s="124">
        <f>SUM(H213:H216)</f>
        <v>1990</v>
      </c>
      <c r="J216" s="6"/>
      <c r="K216" s="6"/>
      <c r="L216" s="6"/>
      <c r="M216" s="6"/>
    </row>
    <row r="217" spans="1:13" ht="15.75" x14ac:dyDescent="0.25">
      <c r="A217" s="16">
        <f t="shared" si="21"/>
        <v>162</v>
      </c>
      <c r="B217" s="92" t="s">
        <v>466</v>
      </c>
      <c r="C217" s="17" t="s">
        <v>238</v>
      </c>
      <c r="D217" s="136" t="s">
        <v>481</v>
      </c>
      <c r="E217" s="91">
        <v>23</v>
      </c>
      <c r="F217" s="41">
        <f t="shared" si="22"/>
        <v>23</v>
      </c>
      <c r="G217" s="92">
        <v>99</v>
      </c>
      <c r="H217" s="113">
        <f t="shared" si="20"/>
        <v>2277</v>
      </c>
      <c r="I217" s="124"/>
      <c r="J217" s="25">
        <f>H217</f>
        <v>2277</v>
      </c>
      <c r="K217" s="6"/>
      <c r="L217" s="6"/>
      <c r="M217" s="6"/>
    </row>
    <row r="218" spans="1:13" ht="15.75" x14ac:dyDescent="0.25">
      <c r="A218" s="16">
        <f t="shared" si="21"/>
        <v>163</v>
      </c>
      <c r="B218" s="92" t="s">
        <v>479</v>
      </c>
      <c r="C218" s="17" t="s">
        <v>85</v>
      </c>
      <c r="D218" s="136" t="s">
        <v>350</v>
      </c>
      <c r="E218" s="91">
        <v>4</v>
      </c>
      <c r="F218" s="41">
        <f t="shared" si="22"/>
        <v>4</v>
      </c>
      <c r="G218" s="92">
        <v>120</v>
      </c>
      <c r="H218" s="113">
        <f t="shared" si="20"/>
        <v>480</v>
      </c>
      <c r="I218" s="124">
        <f>H218</f>
        <v>480</v>
      </c>
      <c r="J218" s="6"/>
      <c r="K218" s="6"/>
      <c r="L218" s="6"/>
      <c r="M218" s="6"/>
    </row>
    <row r="219" spans="1:13" ht="16.5" thickBot="1" x14ac:dyDescent="0.3">
      <c r="A219" s="16">
        <f t="shared" si="21"/>
        <v>164</v>
      </c>
      <c r="B219" s="92"/>
      <c r="C219" s="17"/>
      <c r="D219" s="136"/>
      <c r="E219" s="91"/>
      <c r="F219" s="41"/>
      <c r="G219" s="92"/>
      <c r="H219" s="113"/>
      <c r="J219" s="6"/>
      <c r="K219" s="6"/>
      <c r="L219" s="6"/>
      <c r="M219" s="6"/>
    </row>
    <row r="220" spans="1:13" ht="16.5" thickBot="1" x14ac:dyDescent="0.3">
      <c r="A220" s="50"/>
      <c r="B220" s="51" t="s">
        <v>135</v>
      </c>
      <c r="C220" s="51"/>
      <c r="D220" s="134"/>
      <c r="E220" s="121">
        <f>SUM(E56:E219)</f>
        <v>1946.7500000000002</v>
      </c>
      <c r="F220" s="41"/>
      <c r="G220" s="106"/>
      <c r="H220" s="139">
        <f>SUM(H54:H219)</f>
        <v>250410.13333333333</v>
      </c>
      <c r="J220" s="6"/>
      <c r="K220" s="6"/>
      <c r="L220" s="6"/>
      <c r="M220" s="6"/>
    </row>
    <row r="221" spans="1:13" ht="16.5" thickBot="1" x14ac:dyDescent="0.3">
      <c r="A221" s="16"/>
      <c r="B221" s="49" t="s">
        <v>325</v>
      </c>
      <c r="C221" s="17"/>
      <c r="D221" s="128"/>
      <c r="E221" s="91"/>
      <c r="F221" s="41"/>
      <c r="G221" s="107"/>
      <c r="H221" s="113"/>
      <c r="J221" s="6"/>
      <c r="K221" s="6"/>
      <c r="L221" s="6"/>
      <c r="M221" s="6"/>
    </row>
    <row r="222" spans="1:13" ht="16.5" thickTop="1" x14ac:dyDescent="0.25">
      <c r="A222" s="17"/>
      <c r="B222" s="17"/>
      <c r="C222" s="17"/>
      <c r="D222" s="128"/>
      <c r="E222" s="91"/>
      <c r="F222" s="41"/>
      <c r="G222" s="5"/>
      <c r="H222" s="113"/>
      <c r="J222" s="6"/>
      <c r="K222" s="6"/>
      <c r="L222" s="6"/>
      <c r="M222" s="6"/>
    </row>
    <row r="223" spans="1:13" ht="15.75" x14ac:dyDescent="0.25">
      <c r="A223" s="16">
        <f t="shared" ref="A223:A242" si="23">A222+1</f>
        <v>1</v>
      </c>
      <c r="B223" s="17" t="s">
        <v>374</v>
      </c>
      <c r="C223" s="17" t="s">
        <v>85</v>
      </c>
      <c r="D223" s="128" t="s">
        <v>5</v>
      </c>
      <c r="E223" s="91"/>
      <c r="F223" s="41">
        <f t="shared" ref="F223:F242" si="24">SUM(E223:E223)</f>
        <v>0</v>
      </c>
      <c r="G223" s="5">
        <v>114</v>
      </c>
      <c r="H223" s="113">
        <f t="shared" ref="H223:H244" si="25">F223*G223</f>
        <v>0</v>
      </c>
      <c r="J223" s="6"/>
      <c r="K223" s="6"/>
      <c r="L223" s="6"/>
      <c r="M223" s="6"/>
    </row>
    <row r="224" spans="1:13" ht="15.75" x14ac:dyDescent="0.25">
      <c r="A224" s="16">
        <f t="shared" si="23"/>
        <v>2</v>
      </c>
      <c r="B224" s="17" t="s">
        <v>416</v>
      </c>
      <c r="C224" s="17" t="s">
        <v>85</v>
      </c>
      <c r="D224" s="128" t="s">
        <v>5</v>
      </c>
      <c r="E224" s="91">
        <v>11</v>
      </c>
      <c r="F224" s="41">
        <f t="shared" si="24"/>
        <v>11</v>
      </c>
      <c r="G224" s="5">
        <v>175</v>
      </c>
      <c r="H224" s="113">
        <f t="shared" si="25"/>
        <v>1925</v>
      </c>
      <c r="J224" s="6"/>
      <c r="K224" s="6"/>
      <c r="L224" s="6"/>
      <c r="M224" s="6"/>
    </row>
    <row r="225" spans="1:13" ht="15.75" x14ac:dyDescent="0.25">
      <c r="A225" s="16">
        <f t="shared" si="23"/>
        <v>3</v>
      </c>
      <c r="B225" s="17" t="s">
        <v>27</v>
      </c>
      <c r="C225" s="17" t="s">
        <v>85</v>
      </c>
      <c r="D225" s="128" t="s">
        <v>271</v>
      </c>
      <c r="E225" s="91">
        <v>1</v>
      </c>
      <c r="F225" s="41">
        <f t="shared" si="24"/>
        <v>1</v>
      </c>
      <c r="G225" s="5">
        <v>261</v>
      </c>
      <c r="H225" s="113">
        <f t="shared" si="25"/>
        <v>261</v>
      </c>
      <c r="J225" s="6"/>
      <c r="K225" s="6"/>
      <c r="L225" s="6"/>
      <c r="M225" s="6"/>
    </row>
    <row r="226" spans="1:13" ht="15.75" x14ac:dyDescent="0.25">
      <c r="A226" s="16">
        <f t="shared" si="23"/>
        <v>4</v>
      </c>
      <c r="B226" s="17" t="s">
        <v>455</v>
      </c>
      <c r="C226" s="17" t="s">
        <v>85</v>
      </c>
      <c r="D226" s="137" t="s">
        <v>456</v>
      </c>
      <c r="E226" s="91">
        <v>8</v>
      </c>
      <c r="F226" s="41">
        <f t="shared" si="24"/>
        <v>8</v>
      </c>
      <c r="G226" s="5">
        <v>129</v>
      </c>
      <c r="H226" s="113">
        <f t="shared" si="25"/>
        <v>1032</v>
      </c>
      <c r="J226" s="6"/>
      <c r="K226" s="6"/>
      <c r="L226" s="6"/>
      <c r="M226" s="6"/>
    </row>
    <row r="227" spans="1:13" ht="15.75" x14ac:dyDescent="0.25">
      <c r="A227" s="16">
        <f t="shared" si="23"/>
        <v>5</v>
      </c>
      <c r="B227" s="17" t="s">
        <v>41</v>
      </c>
      <c r="C227" s="17" t="s">
        <v>85</v>
      </c>
      <c r="D227" s="128" t="s">
        <v>5</v>
      </c>
      <c r="E227" s="91">
        <v>2</v>
      </c>
      <c r="F227" s="41">
        <f t="shared" si="24"/>
        <v>2</v>
      </c>
      <c r="G227" s="5">
        <v>170</v>
      </c>
      <c r="H227" s="113">
        <f t="shared" si="25"/>
        <v>340</v>
      </c>
      <c r="J227" s="6"/>
      <c r="K227" s="6"/>
      <c r="L227" s="6"/>
      <c r="M227" s="6"/>
    </row>
    <row r="228" spans="1:13" ht="15.75" x14ac:dyDescent="0.25">
      <c r="A228" s="16">
        <f t="shared" si="23"/>
        <v>6</v>
      </c>
      <c r="B228" s="17" t="s">
        <v>197</v>
      </c>
      <c r="C228" s="17" t="s">
        <v>85</v>
      </c>
      <c r="D228" s="128" t="s">
        <v>5</v>
      </c>
      <c r="E228" s="91">
        <v>8</v>
      </c>
      <c r="F228" s="41">
        <f t="shared" si="24"/>
        <v>8</v>
      </c>
      <c r="G228" s="5">
        <v>411</v>
      </c>
      <c r="H228" s="113">
        <f t="shared" si="25"/>
        <v>3288</v>
      </c>
      <c r="J228" s="6"/>
      <c r="K228" s="6"/>
      <c r="L228" s="6"/>
      <c r="M228" s="6"/>
    </row>
    <row r="229" spans="1:13" ht="15.75" x14ac:dyDescent="0.25">
      <c r="A229" s="16">
        <f t="shared" si="23"/>
        <v>7</v>
      </c>
      <c r="B229" s="17" t="s">
        <v>267</v>
      </c>
      <c r="C229" s="17" t="s">
        <v>85</v>
      </c>
      <c r="D229" s="128" t="s">
        <v>268</v>
      </c>
      <c r="E229" s="91">
        <v>2</v>
      </c>
      <c r="F229" s="41">
        <f t="shared" si="24"/>
        <v>2</v>
      </c>
      <c r="G229" s="5">
        <v>511</v>
      </c>
      <c r="H229" s="113">
        <f t="shared" si="25"/>
        <v>1022</v>
      </c>
      <c r="J229" s="6"/>
      <c r="K229" s="6"/>
      <c r="L229" s="6"/>
      <c r="M229" s="6"/>
    </row>
    <row r="230" spans="1:13" ht="15.75" x14ac:dyDescent="0.25">
      <c r="A230" s="16">
        <f t="shared" si="23"/>
        <v>8</v>
      </c>
      <c r="B230" s="17" t="s">
        <v>116</v>
      </c>
      <c r="C230" s="17" t="s">
        <v>85</v>
      </c>
      <c r="D230" s="128" t="s">
        <v>8</v>
      </c>
      <c r="E230" s="91"/>
      <c r="F230" s="41">
        <f t="shared" si="24"/>
        <v>0</v>
      </c>
      <c r="G230" s="5">
        <v>265</v>
      </c>
      <c r="H230" s="113">
        <f t="shared" si="25"/>
        <v>0</v>
      </c>
      <c r="J230" s="6"/>
      <c r="K230" s="6"/>
      <c r="L230" s="6"/>
      <c r="M230" s="6"/>
    </row>
    <row r="231" spans="1:13" ht="15.75" x14ac:dyDescent="0.25">
      <c r="A231" s="16">
        <f t="shared" si="23"/>
        <v>9</v>
      </c>
      <c r="B231" s="17" t="s">
        <v>168</v>
      </c>
      <c r="C231" s="17" t="s">
        <v>85</v>
      </c>
      <c r="D231" s="128" t="s">
        <v>5</v>
      </c>
      <c r="E231" s="91">
        <v>0.8</v>
      </c>
      <c r="F231" s="41">
        <f t="shared" si="24"/>
        <v>0.8</v>
      </c>
      <c r="G231" s="5">
        <v>170</v>
      </c>
      <c r="H231" s="113">
        <f t="shared" si="25"/>
        <v>136</v>
      </c>
      <c r="J231" s="6"/>
      <c r="K231" s="6"/>
      <c r="L231" s="6"/>
      <c r="M231" s="6"/>
    </row>
    <row r="232" spans="1:13" ht="15" customHeight="1" x14ac:dyDescent="0.25">
      <c r="A232" s="16">
        <f t="shared" si="23"/>
        <v>10</v>
      </c>
      <c r="B232" s="17" t="s">
        <v>181</v>
      </c>
      <c r="C232" s="17" t="s">
        <v>85</v>
      </c>
      <c r="D232" s="128" t="s">
        <v>5</v>
      </c>
      <c r="E232" s="91">
        <v>2</v>
      </c>
      <c r="F232" s="41">
        <f t="shared" si="24"/>
        <v>2</v>
      </c>
      <c r="G232" s="5">
        <v>510</v>
      </c>
      <c r="H232" s="113">
        <f t="shared" si="25"/>
        <v>1020</v>
      </c>
      <c r="J232" s="6"/>
      <c r="K232" s="6"/>
      <c r="L232" s="6"/>
      <c r="M232" s="6"/>
    </row>
    <row r="233" spans="1:13" ht="15.75" x14ac:dyDescent="0.25">
      <c r="A233" s="16">
        <f t="shared" si="23"/>
        <v>11</v>
      </c>
      <c r="B233" s="17" t="s">
        <v>190</v>
      </c>
      <c r="C233" s="17" t="s">
        <v>85</v>
      </c>
      <c r="D233" s="128" t="s">
        <v>191</v>
      </c>
      <c r="E233" s="91">
        <v>1</v>
      </c>
      <c r="F233" s="41">
        <f t="shared" si="24"/>
        <v>1</v>
      </c>
      <c r="G233" s="5">
        <v>144</v>
      </c>
      <c r="H233" s="113">
        <f t="shared" si="25"/>
        <v>144</v>
      </c>
      <c r="J233" s="6"/>
      <c r="K233" s="6"/>
      <c r="L233" s="6"/>
      <c r="M233" s="6"/>
    </row>
    <row r="234" spans="1:13" ht="15.75" x14ac:dyDescent="0.25">
      <c r="A234" s="16">
        <f t="shared" si="23"/>
        <v>12</v>
      </c>
      <c r="B234" s="17" t="s">
        <v>193</v>
      </c>
      <c r="C234" s="17" t="s">
        <v>85</v>
      </c>
      <c r="D234" s="128" t="s">
        <v>158</v>
      </c>
      <c r="E234" s="91"/>
      <c r="F234" s="41">
        <f t="shared" si="24"/>
        <v>0</v>
      </c>
      <c r="G234" s="5">
        <v>280</v>
      </c>
      <c r="H234" s="113">
        <f t="shared" si="25"/>
        <v>0</v>
      </c>
      <c r="J234" s="6"/>
      <c r="K234" s="6"/>
      <c r="L234" s="6"/>
      <c r="M234" s="6"/>
    </row>
    <row r="235" spans="1:13" ht="15.75" x14ac:dyDescent="0.25">
      <c r="A235" s="16">
        <f t="shared" si="23"/>
        <v>13</v>
      </c>
      <c r="B235" s="17" t="s">
        <v>194</v>
      </c>
      <c r="C235" s="17" t="s">
        <v>85</v>
      </c>
      <c r="D235" s="128" t="s">
        <v>158</v>
      </c>
      <c r="E235" s="91"/>
      <c r="F235" s="41">
        <f t="shared" si="24"/>
        <v>0</v>
      </c>
      <c r="G235" s="5">
        <v>195</v>
      </c>
      <c r="H235" s="113">
        <f t="shared" si="25"/>
        <v>0</v>
      </c>
      <c r="J235" s="6"/>
      <c r="K235" s="6"/>
      <c r="L235" s="6"/>
      <c r="M235" s="6"/>
    </row>
    <row r="236" spans="1:13" ht="15.75" x14ac:dyDescent="0.25">
      <c r="A236" s="16">
        <f t="shared" si="23"/>
        <v>14</v>
      </c>
      <c r="B236" s="17" t="s">
        <v>211</v>
      </c>
      <c r="C236" s="17" t="s">
        <v>85</v>
      </c>
      <c r="D236" s="128" t="s">
        <v>12</v>
      </c>
      <c r="E236" s="91">
        <v>0.8</v>
      </c>
      <c r="F236" s="41">
        <f t="shared" si="24"/>
        <v>0.8</v>
      </c>
      <c r="G236" s="5"/>
      <c r="H236" s="113">
        <f t="shared" si="25"/>
        <v>0</v>
      </c>
      <c r="J236" s="6"/>
      <c r="K236" s="6"/>
      <c r="L236" s="6"/>
      <c r="M236" s="6"/>
    </row>
    <row r="237" spans="1:13" ht="15.75" x14ac:dyDescent="0.25">
      <c r="A237" s="16">
        <f t="shared" si="23"/>
        <v>15</v>
      </c>
      <c r="B237" s="17" t="s">
        <v>385</v>
      </c>
      <c r="C237" s="17" t="s">
        <v>85</v>
      </c>
      <c r="D237" s="128" t="s">
        <v>467</v>
      </c>
      <c r="E237" s="91">
        <v>3</v>
      </c>
      <c r="F237" s="41">
        <f t="shared" si="24"/>
        <v>3</v>
      </c>
      <c r="G237" s="5">
        <v>405</v>
      </c>
      <c r="H237" s="113">
        <f t="shared" si="25"/>
        <v>1215</v>
      </c>
      <c r="J237" s="6"/>
      <c r="K237" s="6"/>
      <c r="L237" s="6"/>
      <c r="M237" s="6"/>
    </row>
    <row r="238" spans="1:13" ht="15.75" x14ac:dyDescent="0.25">
      <c r="A238" s="16">
        <f t="shared" si="23"/>
        <v>16</v>
      </c>
      <c r="B238" s="17" t="s">
        <v>408</v>
      </c>
      <c r="C238" s="17" t="s">
        <v>85</v>
      </c>
      <c r="D238" s="128" t="s">
        <v>8</v>
      </c>
      <c r="E238" s="91">
        <v>3</v>
      </c>
      <c r="F238" s="41">
        <f t="shared" si="24"/>
        <v>3</v>
      </c>
      <c r="G238" s="5">
        <v>618</v>
      </c>
      <c r="H238" s="113">
        <f t="shared" si="25"/>
        <v>1854</v>
      </c>
      <c r="J238" s="6"/>
      <c r="K238" s="6"/>
      <c r="L238" s="6"/>
      <c r="M238" s="6"/>
    </row>
    <row r="239" spans="1:13" ht="15.75" x14ac:dyDescent="0.25">
      <c r="A239" s="16">
        <f t="shared" si="23"/>
        <v>17</v>
      </c>
      <c r="B239" s="92" t="s">
        <v>397</v>
      </c>
      <c r="C239" s="17" t="s">
        <v>85</v>
      </c>
      <c r="D239" s="136" t="s">
        <v>81</v>
      </c>
      <c r="E239" s="91"/>
      <c r="F239" s="41">
        <f t="shared" si="24"/>
        <v>0</v>
      </c>
      <c r="G239" s="92">
        <v>200</v>
      </c>
      <c r="H239" s="113">
        <f t="shared" si="25"/>
        <v>0</v>
      </c>
      <c r="J239" s="6"/>
      <c r="K239" s="6"/>
      <c r="L239" s="6"/>
      <c r="M239" s="6"/>
    </row>
    <row r="240" spans="1:13" ht="15.75" x14ac:dyDescent="0.25">
      <c r="A240" s="16">
        <f t="shared" si="23"/>
        <v>18</v>
      </c>
      <c r="B240" s="92" t="s">
        <v>398</v>
      </c>
      <c r="C240" s="17" t="s">
        <v>85</v>
      </c>
      <c r="D240" s="136" t="s">
        <v>12</v>
      </c>
      <c r="E240" s="91"/>
      <c r="F240" s="41">
        <f t="shared" si="24"/>
        <v>0</v>
      </c>
      <c r="G240" s="92">
        <v>200</v>
      </c>
      <c r="H240" s="113">
        <f t="shared" si="25"/>
        <v>0</v>
      </c>
      <c r="J240" s="6"/>
      <c r="K240" s="6"/>
      <c r="L240" s="6"/>
      <c r="M240" s="6"/>
    </row>
    <row r="241" spans="1:13" ht="15.75" x14ac:dyDescent="0.25">
      <c r="A241" s="16">
        <f t="shared" si="23"/>
        <v>19</v>
      </c>
      <c r="B241" s="92" t="s">
        <v>399</v>
      </c>
      <c r="C241" s="17" t="s">
        <v>85</v>
      </c>
      <c r="D241" s="136" t="s">
        <v>12</v>
      </c>
      <c r="E241" s="91"/>
      <c r="F241" s="41">
        <f t="shared" si="24"/>
        <v>0</v>
      </c>
      <c r="G241" s="92">
        <v>800</v>
      </c>
      <c r="H241" s="113">
        <f t="shared" si="25"/>
        <v>0</v>
      </c>
      <c r="J241" s="6"/>
      <c r="K241" s="6"/>
      <c r="L241" s="6"/>
      <c r="M241" s="6"/>
    </row>
    <row r="242" spans="1:13" ht="15.75" x14ac:dyDescent="0.25">
      <c r="A242" s="16">
        <f t="shared" si="23"/>
        <v>20</v>
      </c>
      <c r="B242" s="92" t="s">
        <v>400</v>
      </c>
      <c r="C242" s="17" t="s">
        <v>85</v>
      </c>
      <c r="D242" s="136" t="s">
        <v>12</v>
      </c>
      <c r="E242" s="91"/>
      <c r="F242" s="41">
        <f t="shared" si="24"/>
        <v>0</v>
      </c>
      <c r="G242" s="92">
        <v>200</v>
      </c>
      <c r="H242" s="113">
        <f t="shared" si="25"/>
        <v>0</v>
      </c>
      <c r="J242" s="6"/>
      <c r="K242" s="6"/>
      <c r="L242" s="6"/>
      <c r="M242" s="6"/>
    </row>
    <row r="243" spans="1:13" ht="15.75" x14ac:dyDescent="0.25">
      <c r="A243" s="17"/>
      <c r="B243" s="92"/>
      <c r="C243" s="17"/>
      <c r="D243" s="136"/>
      <c r="E243" s="91"/>
      <c r="F243" s="41"/>
      <c r="G243" s="92"/>
      <c r="H243" s="113">
        <f t="shared" si="25"/>
        <v>0</v>
      </c>
      <c r="J243" s="6"/>
      <c r="K243" s="6"/>
      <c r="L243" s="6"/>
      <c r="M243" s="6"/>
    </row>
    <row r="244" spans="1:13" ht="16.5" thickBot="1" x14ac:dyDescent="0.3">
      <c r="A244" s="17"/>
      <c r="B244" s="92"/>
      <c r="C244" s="92"/>
      <c r="D244" s="136"/>
      <c r="E244" s="91"/>
      <c r="F244" s="41"/>
      <c r="G244" s="92"/>
      <c r="H244" s="113">
        <f t="shared" si="25"/>
        <v>0</v>
      </c>
      <c r="J244" s="6"/>
      <c r="K244" s="6"/>
      <c r="L244" s="6"/>
      <c r="M244" s="6"/>
    </row>
    <row r="245" spans="1:13" ht="16.5" thickBot="1" x14ac:dyDescent="0.3">
      <c r="A245" s="50"/>
      <c r="B245" s="51" t="s">
        <v>135</v>
      </c>
      <c r="C245" s="51"/>
      <c r="D245" s="134"/>
      <c r="E245" s="120">
        <f t="shared" ref="E245" si="26">SUM(E223:E244)</f>
        <v>42.599999999999994</v>
      </c>
      <c r="F245" s="41"/>
      <c r="G245" s="106"/>
      <c r="H245" s="139">
        <f>SUM(H221:H244)</f>
        <v>12237</v>
      </c>
      <c r="I245" s="125">
        <f>H245</f>
        <v>12237</v>
      </c>
      <c r="J245"/>
      <c r="K245"/>
      <c r="L245"/>
      <c r="M245"/>
    </row>
    <row r="246" spans="1:13" ht="16.5" thickBot="1" x14ac:dyDescent="0.3">
      <c r="A246" s="16"/>
      <c r="B246" s="49" t="s">
        <v>337</v>
      </c>
      <c r="C246" s="17"/>
      <c r="D246" s="128"/>
      <c r="E246" s="92"/>
      <c r="F246" s="41"/>
      <c r="G246" s="5"/>
      <c r="H246" s="113"/>
      <c r="I246" s="101"/>
      <c r="J246"/>
      <c r="K246"/>
      <c r="L246"/>
      <c r="M246"/>
    </row>
    <row r="247" spans="1:13" ht="16.5" thickTop="1" x14ac:dyDescent="0.25">
      <c r="A247" s="17"/>
      <c r="B247" s="17"/>
      <c r="C247" s="17"/>
      <c r="D247" s="128"/>
      <c r="E247" s="92"/>
      <c r="F247" s="41"/>
      <c r="G247" s="5"/>
      <c r="H247" s="113"/>
      <c r="I247" s="101"/>
      <c r="J247"/>
      <c r="K247"/>
      <c r="L247"/>
      <c r="M247"/>
    </row>
    <row r="248" spans="1:13" ht="15.75" x14ac:dyDescent="0.25">
      <c r="A248" s="16">
        <f t="shared" ref="A248:A253" si="27">A247+1</f>
        <v>1</v>
      </c>
      <c r="B248" s="17" t="s">
        <v>20</v>
      </c>
      <c r="C248" s="17" t="s">
        <v>85</v>
      </c>
      <c r="D248" s="128" t="s">
        <v>8</v>
      </c>
      <c r="E248" s="92"/>
      <c r="F248" s="41">
        <f t="shared" ref="F248:F257" si="28">SUM(E248:E248)</f>
        <v>0</v>
      </c>
      <c r="G248" s="5">
        <v>110</v>
      </c>
      <c r="H248" s="113">
        <f t="shared" ref="H248:H259" si="29">F248*G248</f>
        <v>0</v>
      </c>
      <c r="I248" s="101"/>
      <c r="J248"/>
      <c r="K248"/>
      <c r="L248"/>
      <c r="M248"/>
    </row>
    <row r="249" spans="1:13" ht="15.75" x14ac:dyDescent="0.25">
      <c r="A249" s="16">
        <f t="shared" si="27"/>
        <v>2</v>
      </c>
      <c r="B249" s="17" t="s">
        <v>23</v>
      </c>
      <c r="C249" s="17" t="s">
        <v>85</v>
      </c>
      <c r="D249" s="128" t="s">
        <v>138</v>
      </c>
      <c r="E249" s="92">
        <v>0.8</v>
      </c>
      <c r="F249" s="41">
        <f t="shared" si="28"/>
        <v>0.8</v>
      </c>
      <c r="G249" s="5">
        <v>53.55</v>
      </c>
      <c r="H249" s="113">
        <f t="shared" si="29"/>
        <v>42.84</v>
      </c>
      <c r="I249" s="101"/>
      <c r="J249"/>
      <c r="K249"/>
      <c r="L249"/>
      <c r="M249"/>
    </row>
    <row r="250" spans="1:13" ht="15.75" x14ac:dyDescent="0.25">
      <c r="A250" s="16">
        <f t="shared" si="27"/>
        <v>3</v>
      </c>
      <c r="B250" s="17" t="s">
        <v>40</v>
      </c>
      <c r="C250" s="17" t="s">
        <v>85</v>
      </c>
      <c r="D250" s="128" t="s">
        <v>8</v>
      </c>
      <c r="E250" s="92">
        <v>29</v>
      </c>
      <c r="F250" s="41">
        <f t="shared" si="28"/>
        <v>29</v>
      </c>
      <c r="G250" s="5">
        <v>25</v>
      </c>
      <c r="H250" s="113">
        <f t="shared" si="29"/>
        <v>725</v>
      </c>
      <c r="I250" s="101"/>
      <c r="J250"/>
      <c r="K250"/>
      <c r="L250"/>
      <c r="M250"/>
    </row>
    <row r="251" spans="1:13" ht="15.75" x14ac:dyDescent="0.25">
      <c r="A251" s="16">
        <f t="shared" si="27"/>
        <v>4</v>
      </c>
      <c r="B251" s="17" t="s">
        <v>180</v>
      </c>
      <c r="C251" s="17" t="s">
        <v>85</v>
      </c>
      <c r="D251" s="128" t="s">
        <v>8</v>
      </c>
      <c r="E251" s="92">
        <v>10</v>
      </c>
      <c r="F251" s="41">
        <f t="shared" si="28"/>
        <v>10</v>
      </c>
      <c r="G251" s="5">
        <v>84</v>
      </c>
      <c r="H251" s="113">
        <f t="shared" si="29"/>
        <v>840</v>
      </c>
      <c r="I251" s="101"/>
      <c r="J251"/>
      <c r="K251"/>
      <c r="L251"/>
      <c r="M251"/>
    </row>
    <row r="252" spans="1:13" ht="15.75" x14ac:dyDescent="0.25">
      <c r="A252" s="16">
        <f t="shared" si="27"/>
        <v>5</v>
      </c>
      <c r="B252" s="17" t="s">
        <v>280</v>
      </c>
      <c r="C252" s="17" t="s">
        <v>85</v>
      </c>
      <c r="D252" s="128" t="s">
        <v>281</v>
      </c>
      <c r="E252" s="92"/>
      <c r="F252" s="41">
        <f t="shared" si="28"/>
        <v>0</v>
      </c>
      <c r="G252" s="5">
        <v>35</v>
      </c>
      <c r="H252" s="113">
        <f t="shared" si="29"/>
        <v>0</v>
      </c>
      <c r="I252" s="124">
        <f>SUM(H249:H252)</f>
        <v>1607.8400000000001</v>
      </c>
      <c r="J252"/>
      <c r="K252"/>
      <c r="L252"/>
      <c r="M252"/>
    </row>
    <row r="253" spans="1:13" ht="15.75" x14ac:dyDescent="0.25">
      <c r="A253" s="16">
        <f t="shared" si="27"/>
        <v>6</v>
      </c>
      <c r="B253" s="17" t="s">
        <v>182</v>
      </c>
      <c r="C253" s="17" t="s">
        <v>238</v>
      </c>
      <c r="D253" s="128" t="s">
        <v>8</v>
      </c>
      <c r="E253" s="92">
        <v>2</v>
      </c>
      <c r="F253" s="41">
        <f t="shared" si="28"/>
        <v>2</v>
      </c>
      <c r="G253" s="5">
        <v>101</v>
      </c>
      <c r="H253" s="113">
        <f t="shared" si="29"/>
        <v>202</v>
      </c>
      <c r="J253"/>
      <c r="K253"/>
      <c r="L253"/>
      <c r="M253"/>
    </row>
    <row r="254" spans="1:13" ht="15.75" x14ac:dyDescent="0.25">
      <c r="A254" s="16">
        <v>7</v>
      </c>
      <c r="B254" s="17" t="s">
        <v>338</v>
      </c>
      <c r="C254" s="17" t="s">
        <v>238</v>
      </c>
      <c r="D254" s="128" t="s">
        <v>8</v>
      </c>
      <c r="E254" s="92">
        <v>6</v>
      </c>
      <c r="F254" s="41">
        <f t="shared" si="28"/>
        <v>6</v>
      </c>
      <c r="G254" s="5">
        <v>101</v>
      </c>
      <c r="H254" s="113">
        <f t="shared" si="29"/>
        <v>606</v>
      </c>
      <c r="J254"/>
      <c r="K254"/>
      <c r="L254"/>
      <c r="M254"/>
    </row>
    <row r="255" spans="1:13" ht="15.75" x14ac:dyDescent="0.25">
      <c r="A255" s="16">
        <v>8</v>
      </c>
      <c r="B255" s="17" t="s">
        <v>389</v>
      </c>
      <c r="C255" s="17" t="s">
        <v>238</v>
      </c>
      <c r="D255" s="128" t="s">
        <v>8</v>
      </c>
      <c r="E255" s="92"/>
      <c r="F255" s="41">
        <f t="shared" si="28"/>
        <v>0</v>
      </c>
      <c r="G255" s="5">
        <f>200/7</f>
        <v>28.571428571428573</v>
      </c>
      <c r="H255" s="113">
        <f t="shared" si="29"/>
        <v>0</v>
      </c>
      <c r="J255"/>
      <c r="K255" s="111"/>
      <c r="L255"/>
      <c r="M255"/>
    </row>
    <row r="256" spans="1:13" ht="15.75" x14ac:dyDescent="0.25">
      <c r="A256" s="16">
        <v>9</v>
      </c>
      <c r="B256" s="17" t="s">
        <v>440</v>
      </c>
      <c r="C256" s="17" t="s">
        <v>238</v>
      </c>
      <c r="D256" s="128" t="s">
        <v>175</v>
      </c>
      <c r="E256" s="92"/>
      <c r="F256" s="41">
        <f t="shared" si="28"/>
        <v>0</v>
      </c>
      <c r="G256" s="5">
        <v>575</v>
      </c>
      <c r="H256" s="113">
        <f t="shared" si="29"/>
        <v>0</v>
      </c>
      <c r="I256" s="124"/>
      <c r="J256" s="124">
        <f>SUM(H253:H256)</f>
        <v>808</v>
      </c>
      <c r="K256"/>
      <c r="L256"/>
      <c r="M256"/>
    </row>
    <row r="257" spans="1:13" ht="15.75" x14ac:dyDescent="0.25">
      <c r="A257" s="16">
        <v>10</v>
      </c>
      <c r="B257" s="17" t="s">
        <v>900</v>
      </c>
      <c r="C257" s="17" t="s">
        <v>85</v>
      </c>
      <c r="D257" s="128" t="s">
        <v>107</v>
      </c>
      <c r="E257" s="92">
        <v>0.4</v>
      </c>
      <c r="F257" s="41">
        <f t="shared" si="28"/>
        <v>0.4</v>
      </c>
      <c r="G257" s="5">
        <v>370</v>
      </c>
      <c r="H257" s="113">
        <f t="shared" si="29"/>
        <v>148</v>
      </c>
      <c r="I257" s="125">
        <f>H257</f>
        <v>148</v>
      </c>
      <c r="J257"/>
      <c r="K257"/>
      <c r="L257"/>
      <c r="M257"/>
    </row>
    <row r="258" spans="1:13" ht="15.75" x14ac:dyDescent="0.25">
      <c r="A258" s="16"/>
      <c r="B258" s="17"/>
      <c r="C258" s="17"/>
      <c r="D258" s="128"/>
      <c r="E258" s="92"/>
      <c r="F258" s="41"/>
      <c r="G258" s="5"/>
      <c r="H258" s="113">
        <f t="shared" si="29"/>
        <v>0</v>
      </c>
      <c r="I258" s="101"/>
      <c r="J258"/>
      <c r="K258"/>
      <c r="L258"/>
      <c r="M258"/>
    </row>
    <row r="259" spans="1:13" ht="16.5" thickBot="1" x14ac:dyDescent="0.3">
      <c r="A259" s="17"/>
      <c r="B259" s="17"/>
      <c r="C259" s="17"/>
      <c r="D259" s="128"/>
      <c r="E259" s="92"/>
      <c r="F259" s="41"/>
      <c r="G259" s="5"/>
      <c r="H259" s="113">
        <f t="shared" si="29"/>
        <v>0</v>
      </c>
      <c r="I259" s="101"/>
      <c r="J259"/>
      <c r="K259"/>
      <c r="L259"/>
      <c r="M259"/>
    </row>
    <row r="260" spans="1:13" ht="16.5" thickBot="1" x14ac:dyDescent="0.3">
      <c r="A260" s="50"/>
      <c r="B260" s="51" t="s">
        <v>135</v>
      </c>
      <c r="C260" s="51"/>
      <c r="D260" s="134"/>
      <c r="E260" s="120">
        <f t="shared" ref="E260" si="30">SUM(E248:E259)</f>
        <v>48.199999999999996</v>
      </c>
      <c r="F260" s="41"/>
      <c r="G260" s="106"/>
      <c r="H260" s="139">
        <f>SUM(H247:H259)</f>
        <v>2563.84</v>
      </c>
      <c r="J260" s="6"/>
      <c r="K260" s="6"/>
      <c r="L260" s="6"/>
      <c r="M260" s="6"/>
    </row>
    <row r="261" spans="1:13" ht="16.5" thickBot="1" x14ac:dyDescent="0.3">
      <c r="A261" s="16"/>
      <c r="B261" s="49" t="s">
        <v>326</v>
      </c>
      <c r="C261" s="17"/>
      <c r="D261" s="128"/>
      <c r="E261" s="92"/>
      <c r="F261" s="41"/>
      <c r="G261" s="107"/>
      <c r="H261" s="113"/>
      <c r="I261" s="101"/>
      <c r="J261"/>
      <c r="K261"/>
      <c r="L261"/>
      <c r="M261"/>
    </row>
    <row r="262" spans="1:13" ht="16.5" thickTop="1" x14ac:dyDescent="0.25">
      <c r="A262" s="17"/>
      <c r="B262" s="17"/>
      <c r="C262" s="17"/>
      <c r="D262" s="128"/>
      <c r="E262" s="92"/>
      <c r="F262" s="41"/>
      <c r="G262" s="107"/>
      <c r="H262" s="113"/>
      <c r="I262" s="101"/>
      <c r="J262"/>
      <c r="K262"/>
      <c r="L262"/>
      <c r="M262"/>
    </row>
    <row r="263" spans="1:13" ht="15.75" x14ac:dyDescent="0.25">
      <c r="A263" s="16">
        <f t="shared" ref="A263:A275" si="31">A262+1</f>
        <v>1</v>
      </c>
      <c r="B263" s="17" t="s">
        <v>292</v>
      </c>
      <c r="C263" s="17" t="s">
        <v>238</v>
      </c>
      <c r="D263" s="128" t="s">
        <v>297</v>
      </c>
      <c r="E263" s="92">
        <v>2</v>
      </c>
      <c r="F263" s="41">
        <f t="shared" ref="F263:F274" si="32">SUM(E263:E263)</f>
        <v>2</v>
      </c>
      <c r="G263" s="5">
        <v>380</v>
      </c>
      <c r="H263" s="113">
        <f t="shared" ref="H263:H275" si="33">F263*G263</f>
        <v>760</v>
      </c>
      <c r="I263" s="101"/>
      <c r="J263"/>
      <c r="K263"/>
      <c r="L263"/>
      <c r="M263"/>
    </row>
    <row r="264" spans="1:13" ht="13.5" customHeight="1" x14ac:dyDescent="0.25">
      <c r="A264" s="16">
        <f t="shared" si="31"/>
        <v>2</v>
      </c>
      <c r="B264" s="17" t="s">
        <v>290</v>
      </c>
      <c r="C264" s="17" t="s">
        <v>238</v>
      </c>
      <c r="D264" s="128" t="s">
        <v>298</v>
      </c>
      <c r="E264" s="92">
        <v>120</v>
      </c>
      <c r="F264" s="41">
        <f t="shared" si="32"/>
        <v>120</v>
      </c>
      <c r="G264" s="5">
        <v>167</v>
      </c>
      <c r="H264" s="113">
        <f t="shared" si="33"/>
        <v>20040</v>
      </c>
      <c r="I264" s="101"/>
      <c r="J264"/>
      <c r="K264"/>
      <c r="L264"/>
      <c r="M264"/>
    </row>
    <row r="265" spans="1:13" ht="13.5" customHeight="1" x14ac:dyDescent="0.25">
      <c r="A265" s="16">
        <f t="shared" si="31"/>
        <v>3</v>
      </c>
      <c r="B265" s="17" t="s">
        <v>355</v>
      </c>
      <c r="C265" s="17" t="s">
        <v>238</v>
      </c>
      <c r="D265" s="128" t="s">
        <v>298</v>
      </c>
      <c r="E265" s="92"/>
      <c r="F265" s="41">
        <f t="shared" si="32"/>
        <v>0</v>
      </c>
      <c r="G265" s="5">
        <v>181</v>
      </c>
      <c r="H265" s="113">
        <f t="shared" si="33"/>
        <v>0</v>
      </c>
      <c r="I265" s="101"/>
      <c r="J265"/>
      <c r="K265"/>
      <c r="L265"/>
      <c r="M265"/>
    </row>
    <row r="266" spans="1:13" ht="15.75" x14ac:dyDescent="0.25">
      <c r="A266" s="16">
        <f t="shared" si="31"/>
        <v>4</v>
      </c>
      <c r="B266" s="17" t="s">
        <v>289</v>
      </c>
      <c r="C266" s="17" t="s">
        <v>238</v>
      </c>
      <c r="D266" s="128" t="s">
        <v>255</v>
      </c>
      <c r="E266" s="92"/>
      <c r="F266" s="41">
        <f t="shared" si="32"/>
        <v>0</v>
      </c>
      <c r="G266" s="5">
        <v>116</v>
      </c>
      <c r="H266" s="113">
        <f t="shared" si="33"/>
        <v>0</v>
      </c>
      <c r="I266" s="101"/>
      <c r="J266"/>
      <c r="K266"/>
      <c r="L266"/>
      <c r="M266"/>
    </row>
    <row r="267" spans="1:13" ht="15.75" x14ac:dyDescent="0.25">
      <c r="A267" s="16">
        <f t="shared" si="31"/>
        <v>5</v>
      </c>
      <c r="B267" s="17" t="s">
        <v>16</v>
      </c>
      <c r="C267" s="17" t="s">
        <v>238</v>
      </c>
      <c r="D267" s="128" t="s">
        <v>5</v>
      </c>
      <c r="E267" s="92"/>
      <c r="F267" s="41">
        <f t="shared" si="32"/>
        <v>0</v>
      </c>
      <c r="G267" s="5">
        <v>243</v>
      </c>
      <c r="H267" s="113">
        <f t="shared" si="33"/>
        <v>0</v>
      </c>
      <c r="I267" s="101"/>
      <c r="J267"/>
      <c r="K267"/>
      <c r="L267"/>
      <c r="M267"/>
    </row>
    <row r="268" spans="1:13" ht="15.75" x14ac:dyDescent="0.25">
      <c r="A268" s="16">
        <f t="shared" si="31"/>
        <v>6</v>
      </c>
      <c r="B268" s="17" t="s">
        <v>121</v>
      </c>
      <c r="C268" s="17" t="s">
        <v>238</v>
      </c>
      <c r="D268" s="128" t="s">
        <v>226</v>
      </c>
      <c r="E268" s="92"/>
      <c r="F268" s="41">
        <f t="shared" si="32"/>
        <v>0</v>
      </c>
      <c r="G268" s="5">
        <v>520</v>
      </c>
      <c r="H268" s="113">
        <f t="shared" si="33"/>
        <v>0</v>
      </c>
      <c r="I268" s="125"/>
      <c r="J268"/>
      <c r="K268"/>
      <c r="L268"/>
      <c r="M268"/>
    </row>
    <row r="269" spans="1:13" ht="15.75" x14ac:dyDescent="0.25">
      <c r="A269" s="16">
        <f t="shared" si="31"/>
        <v>7</v>
      </c>
      <c r="B269" s="17" t="s">
        <v>139</v>
      </c>
      <c r="C269" s="17" t="s">
        <v>238</v>
      </c>
      <c r="D269" s="128" t="s">
        <v>93</v>
      </c>
      <c r="E269" s="92">
        <v>11</v>
      </c>
      <c r="F269" s="41">
        <f t="shared" si="32"/>
        <v>11</v>
      </c>
      <c r="G269" s="5">
        <v>650</v>
      </c>
      <c r="H269" s="113">
        <f t="shared" si="33"/>
        <v>7150</v>
      </c>
      <c r="I269" s="125"/>
      <c r="J269" s="111">
        <f>SUM(H263:H269)</f>
        <v>27950</v>
      </c>
      <c r="K269" s="111"/>
      <c r="L269"/>
      <c r="M269"/>
    </row>
    <row r="270" spans="1:13" ht="15.75" x14ac:dyDescent="0.25">
      <c r="A270" s="16">
        <f t="shared" si="31"/>
        <v>8</v>
      </c>
      <c r="B270" s="17" t="s">
        <v>331</v>
      </c>
      <c r="C270" s="17" t="s">
        <v>85</v>
      </c>
      <c r="D270" s="128" t="s">
        <v>263</v>
      </c>
      <c r="E270" s="92"/>
      <c r="F270" s="41">
        <f t="shared" si="32"/>
        <v>0</v>
      </c>
      <c r="G270" s="5">
        <v>90</v>
      </c>
      <c r="H270" s="113">
        <f t="shared" si="33"/>
        <v>0</v>
      </c>
      <c r="I270" s="101"/>
      <c r="J270"/>
      <c r="K270"/>
      <c r="L270"/>
      <c r="M270"/>
    </row>
    <row r="271" spans="1:13" ht="15.75" x14ac:dyDescent="0.25">
      <c r="A271" s="16">
        <f t="shared" si="31"/>
        <v>9</v>
      </c>
      <c r="B271" s="89" t="s">
        <v>294</v>
      </c>
      <c r="C271" s="17" t="s">
        <v>85</v>
      </c>
      <c r="D271" s="128" t="s">
        <v>8</v>
      </c>
      <c r="E271" s="92">
        <v>73</v>
      </c>
      <c r="F271" s="41">
        <f t="shared" si="32"/>
        <v>73</v>
      </c>
      <c r="G271" s="5">
        <v>99</v>
      </c>
      <c r="H271" s="113">
        <f t="shared" si="33"/>
        <v>7227</v>
      </c>
      <c r="J271"/>
      <c r="K271"/>
      <c r="L271"/>
      <c r="M271"/>
    </row>
    <row r="272" spans="1:13" ht="15.75" x14ac:dyDescent="0.25">
      <c r="A272" s="16">
        <f t="shared" si="31"/>
        <v>10</v>
      </c>
      <c r="B272" s="17" t="s">
        <v>89</v>
      </c>
      <c r="C272" s="17" t="s">
        <v>85</v>
      </c>
      <c r="D272" s="128" t="s">
        <v>8</v>
      </c>
      <c r="E272" s="92">
        <v>2</v>
      </c>
      <c r="F272" s="41">
        <f t="shared" si="32"/>
        <v>2</v>
      </c>
      <c r="G272" s="5">
        <v>109</v>
      </c>
      <c r="H272" s="113">
        <f t="shared" si="33"/>
        <v>218</v>
      </c>
      <c r="J272"/>
      <c r="K272"/>
      <c r="L272"/>
      <c r="M272"/>
    </row>
    <row r="273" spans="1:13" s="4" customFormat="1" ht="15.75" x14ac:dyDescent="0.25">
      <c r="A273" s="16">
        <f t="shared" si="31"/>
        <v>11</v>
      </c>
      <c r="B273" s="17" t="s">
        <v>6</v>
      </c>
      <c r="C273" s="17" t="s">
        <v>85</v>
      </c>
      <c r="D273" s="128" t="s">
        <v>7</v>
      </c>
      <c r="E273" s="92">
        <v>117</v>
      </c>
      <c r="F273" s="41">
        <f t="shared" si="32"/>
        <v>117</v>
      </c>
      <c r="G273" s="78">
        <v>132</v>
      </c>
      <c r="H273" s="113">
        <f t="shared" si="33"/>
        <v>15444</v>
      </c>
      <c r="I273" s="8"/>
      <c r="J273"/>
      <c r="K273"/>
      <c r="L273"/>
      <c r="M273"/>
    </row>
    <row r="274" spans="1:13" ht="15.75" x14ac:dyDescent="0.25">
      <c r="A274" s="16">
        <f t="shared" si="31"/>
        <v>12</v>
      </c>
      <c r="B274" s="17" t="s">
        <v>4</v>
      </c>
      <c r="C274" s="17" t="s">
        <v>85</v>
      </c>
      <c r="D274" s="128" t="s">
        <v>5</v>
      </c>
      <c r="E274" s="92">
        <v>339</v>
      </c>
      <c r="F274" s="41">
        <f t="shared" si="32"/>
        <v>339</v>
      </c>
      <c r="G274" s="5">
        <v>40</v>
      </c>
      <c r="H274" s="113">
        <f t="shared" si="33"/>
        <v>13560</v>
      </c>
      <c r="I274" s="124"/>
      <c r="J274"/>
      <c r="K274"/>
      <c r="L274"/>
      <c r="M274"/>
    </row>
    <row r="275" spans="1:13" ht="16.5" thickBot="1" x14ac:dyDescent="0.3">
      <c r="A275" s="16">
        <f t="shared" si="31"/>
        <v>13</v>
      </c>
      <c r="B275" s="17"/>
      <c r="C275" s="17"/>
      <c r="D275" s="128"/>
      <c r="E275" s="92"/>
      <c r="F275" s="41"/>
      <c r="G275" s="5"/>
      <c r="H275" s="113">
        <f t="shared" si="33"/>
        <v>0</v>
      </c>
      <c r="I275" s="101"/>
      <c r="J275"/>
      <c r="K275"/>
      <c r="L275"/>
      <c r="M275"/>
    </row>
    <row r="276" spans="1:13" ht="16.5" thickBot="1" x14ac:dyDescent="0.3">
      <c r="A276" s="50"/>
      <c r="B276" s="51" t="s">
        <v>135</v>
      </c>
      <c r="C276" s="51"/>
      <c r="D276" s="134"/>
      <c r="E276" s="120">
        <f t="shared" ref="E276" si="34">SUM(E263:E275)</f>
        <v>664</v>
      </c>
      <c r="F276" s="41"/>
      <c r="G276" s="106"/>
      <c r="H276" s="139">
        <f>SUM(H262:H275)</f>
        <v>64399</v>
      </c>
      <c r="I276" s="125">
        <f>SUM(H270:H274)</f>
        <v>36449</v>
      </c>
      <c r="J276"/>
      <c r="K276"/>
      <c r="L276"/>
      <c r="M276"/>
    </row>
    <row r="277" spans="1:13" ht="16.5" thickBot="1" x14ac:dyDescent="0.3">
      <c r="A277" s="16"/>
      <c r="B277" s="49" t="s">
        <v>327</v>
      </c>
      <c r="C277" s="17"/>
      <c r="D277" s="128"/>
      <c r="E277" s="92"/>
      <c r="F277" s="41"/>
      <c r="G277" s="107"/>
      <c r="H277" s="113"/>
      <c r="I277" s="101"/>
      <c r="J277"/>
      <c r="K277"/>
      <c r="L277"/>
      <c r="M277"/>
    </row>
    <row r="278" spans="1:13" ht="16.5" thickTop="1" x14ac:dyDescent="0.25">
      <c r="A278" s="17"/>
      <c r="B278" s="17"/>
      <c r="C278" s="17"/>
      <c r="D278" s="128"/>
      <c r="E278" s="92"/>
      <c r="F278" s="41"/>
      <c r="G278" s="107"/>
      <c r="H278" s="113"/>
      <c r="I278" s="101"/>
      <c r="J278"/>
      <c r="K278"/>
      <c r="L278"/>
      <c r="M278"/>
    </row>
    <row r="279" spans="1:13" ht="15.75" x14ac:dyDescent="0.25">
      <c r="A279" s="16">
        <f>A278+1</f>
        <v>1</v>
      </c>
      <c r="B279" s="17" t="s">
        <v>295</v>
      </c>
      <c r="C279" s="17" t="s">
        <v>85</v>
      </c>
      <c r="D279" s="128" t="s">
        <v>417</v>
      </c>
      <c r="E279" s="92">
        <v>8</v>
      </c>
      <c r="F279" s="41">
        <f t="shared" ref="F279:F289" si="35">SUM(E279:E279)</f>
        <v>8</v>
      </c>
      <c r="G279" s="5">
        <v>814</v>
      </c>
      <c r="H279" s="113">
        <f t="shared" ref="H279:H290" si="36">F279*G279</f>
        <v>6512</v>
      </c>
      <c r="I279" s="125">
        <f>H279</f>
        <v>6512</v>
      </c>
      <c r="J279"/>
      <c r="K279"/>
      <c r="L279"/>
      <c r="M279"/>
    </row>
    <row r="280" spans="1:13" ht="15.75" x14ac:dyDescent="0.25">
      <c r="A280" s="16">
        <f>A279+1</f>
        <v>2</v>
      </c>
      <c r="B280" s="17" t="s">
        <v>419</v>
      </c>
      <c r="C280" s="17" t="s">
        <v>238</v>
      </c>
      <c r="D280" s="128" t="s">
        <v>96</v>
      </c>
      <c r="E280" s="92">
        <v>36</v>
      </c>
      <c r="F280" s="41">
        <f t="shared" si="35"/>
        <v>36</v>
      </c>
      <c r="G280" s="5">
        <v>342</v>
      </c>
      <c r="H280" s="113">
        <f t="shared" si="36"/>
        <v>12312</v>
      </c>
      <c r="I280" s="101"/>
      <c r="J280"/>
      <c r="K280"/>
      <c r="L280"/>
      <c r="M280"/>
    </row>
    <row r="281" spans="1:13" ht="15.75" x14ac:dyDescent="0.25">
      <c r="A281" s="16">
        <f>A280+1</f>
        <v>3</v>
      </c>
      <c r="B281" s="17" t="s">
        <v>418</v>
      </c>
      <c r="C281" s="17" t="s">
        <v>238</v>
      </c>
      <c r="D281" s="128" t="s">
        <v>351</v>
      </c>
      <c r="E281" s="92">
        <v>3</v>
      </c>
      <c r="F281" s="41">
        <f t="shared" si="35"/>
        <v>3</v>
      </c>
      <c r="G281" s="5">
        <v>92</v>
      </c>
      <c r="H281" s="113">
        <f t="shared" si="36"/>
        <v>276</v>
      </c>
      <c r="I281" s="101"/>
      <c r="J281"/>
      <c r="K281"/>
      <c r="L281"/>
      <c r="M281"/>
    </row>
    <row r="282" spans="1:13" ht="15.75" x14ac:dyDescent="0.25">
      <c r="A282" s="16">
        <f>A281+1</f>
        <v>4</v>
      </c>
      <c r="B282" s="17" t="s">
        <v>118</v>
      </c>
      <c r="C282" s="17" t="s">
        <v>238</v>
      </c>
      <c r="D282" s="128" t="s">
        <v>299</v>
      </c>
      <c r="E282" s="92">
        <v>14</v>
      </c>
      <c r="F282" s="41">
        <f t="shared" si="35"/>
        <v>14</v>
      </c>
      <c r="G282" s="5">
        <v>98</v>
      </c>
      <c r="H282" s="113">
        <f t="shared" si="36"/>
        <v>1372</v>
      </c>
      <c r="J282"/>
      <c r="K282" s="111"/>
      <c r="L282"/>
      <c r="M282"/>
    </row>
    <row r="283" spans="1:13" ht="15.75" x14ac:dyDescent="0.25">
      <c r="A283" s="16">
        <f t="shared" ref="A283:A286" si="37">A282+1</f>
        <v>5</v>
      </c>
      <c r="B283" s="17" t="s">
        <v>470</v>
      </c>
      <c r="C283" s="17" t="s">
        <v>238</v>
      </c>
      <c r="D283" s="128" t="s">
        <v>472</v>
      </c>
      <c r="E283" s="92">
        <v>3.5</v>
      </c>
      <c r="F283" s="41">
        <f t="shared" si="35"/>
        <v>3.5</v>
      </c>
      <c r="G283" s="5">
        <v>1795</v>
      </c>
      <c r="H283" s="113">
        <f t="shared" si="36"/>
        <v>6282.5</v>
      </c>
      <c r="I283" s="101"/>
      <c r="J283"/>
      <c r="K283"/>
      <c r="L283"/>
      <c r="M283"/>
    </row>
    <row r="284" spans="1:13" ht="15.75" x14ac:dyDescent="0.25">
      <c r="A284" s="16">
        <f t="shared" si="37"/>
        <v>6</v>
      </c>
      <c r="B284" s="17" t="s">
        <v>471</v>
      </c>
      <c r="C284" s="17" t="s">
        <v>238</v>
      </c>
      <c r="D284" s="128" t="s">
        <v>284</v>
      </c>
      <c r="E284" s="92">
        <v>4</v>
      </c>
      <c r="F284" s="41">
        <f t="shared" si="35"/>
        <v>4</v>
      </c>
      <c r="G284" s="5">
        <v>1433</v>
      </c>
      <c r="H284" s="113">
        <f t="shared" si="36"/>
        <v>5732</v>
      </c>
      <c r="I284" s="101"/>
      <c r="J284"/>
      <c r="K284"/>
      <c r="L284"/>
      <c r="M284"/>
    </row>
    <row r="285" spans="1:13" ht="15.75" x14ac:dyDescent="0.25">
      <c r="A285" s="16">
        <f t="shared" si="37"/>
        <v>7</v>
      </c>
      <c r="B285" s="17" t="s">
        <v>473</v>
      </c>
      <c r="C285" s="17" t="s">
        <v>238</v>
      </c>
      <c r="D285" s="128" t="s">
        <v>350</v>
      </c>
      <c r="E285" s="92"/>
      <c r="F285" s="41">
        <f t="shared" si="35"/>
        <v>0</v>
      </c>
      <c r="G285" s="5">
        <v>260</v>
      </c>
      <c r="H285" s="113">
        <f t="shared" si="36"/>
        <v>0</v>
      </c>
      <c r="I285" s="101"/>
      <c r="J285"/>
      <c r="K285"/>
      <c r="L285"/>
      <c r="M285"/>
    </row>
    <row r="286" spans="1:13" ht="15.75" x14ac:dyDescent="0.25">
      <c r="A286" s="16">
        <f t="shared" si="37"/>
        <v>8</v>
      </c>
      <c r="B286" s="17" t="s">
        <v>474</v>
      </c>
      <c r="C286" s="17" t="s">
        <v>238</v>
      </c>
      <c r="D286" s="128" t="s">
        <v>350</v>
      </c>
      <c r="E286" s="92"/>
      <c r="F286" s="41">
        <f t="shared" si="35"/>
        <v>0</v>
      </c>
      <c r="G286" s="5">
        <v>260</v>
      </c>
      <c r="H286" s="113">
        <f t="shared" si="36"/>
        <v>0</v>
      </c>
      <c r="I286" s="101"/>
      <c r="J286"/>
      <c r="K286"/>
      <c r="L286"/>
      <c r="M286"/>
    </row>
    <row r="287" spans="1:13" ht="15.75" x14ac:dyDescent="0.25">
      <c r="A287" s="16">
        <v>9</v>
      </c>
      <c r="B287" s="17" t="s">
        <v>475</v>
      </c>
      <c r="C287" s="17" t="s">
        <v>238</v>
      </c>
      <c r="D287" s="128" t="s">
        <v>476</v>
      </c>
      <c r="E287" s="92">
        <v>20</v>
      </c>
      <c r="F287" s="41">
        <f t="shared" si="35"/>
        <v>20</v>
      </c>
      <c r="G287" s="5">
        <v>444</v>
      </c>
      <c r="H287" s="113">
        <f t="shared" si="36"/>
        <v>8880</v>
      </c>
      <c r="I287" s="101"/>
      <c r="J287"/>
      <c r="K287"/>
      <c r="L287"/>
      <c r="M287"/>
    </row>
    <row r="288" spans="1:13" ht="15.75" x14ac:dyDescent="0.25">
      <c r="A288" s="16">
        <v>10</v>
      </c>
      <c r="B288" s="17" t="s">
        <v>477</v>
      </c>
      <c r="C288" s="17" t="s">
        <v>238</v>
      </c>
      <c r="D288" s="128" t="s">
        <v>478</v>
      </c>
      <c r="E288" s="92">
        <v>2</v>
      </c>
      <c r="F288" s="41">
        <f t="shared" si="35"/>
        <v>2</v>
      </c>
      <c r="G288" s="5">
        <v>240</v>
      </c>
      <c r="H288" s="113">
        <f t="shared" si="36"/>
        <v>480</v>
      </c>
      <c r="I288" s="101"/>
      <c r="J288" s="111">
        <f>SUM(H280:H289)</f>
        <v>35334.5</v>
      </c>
      <c r="K288"/>
      <c r="L288"/>
      <c r="M288"/>
    </row>
    <row r="289" spans="1:13" ht="15.75" x14ac:dyDescent="0.25">
      <c r="A289" s="16">
        <v>11</v>
      </c>
      <c r="B289" s="17" t="s">
        <v>569</v>
      </c>
      <c r="C289" s="17" t="s">
        <v>238</v>
      </c>
      <c r="D289" s="128" t="s">
        <v>570</v>
      </c>
      <c r="E289" s="92"/>
      <c r="F289" s="41">
        <f t="shared" si="35"/>
        <v>0</v>
      </c>
      <c r="G289" s="5">
        <v>470</v>
      </c>
      <c r="H289" s="113">
        <f t="shared" si="36"/>
        <v>0</v>
      </c>
      <c r="I289" s="101"/>
      <c r="J289"/>
      <c r="K289"/>
      <c r="L289"/>
      <c r="M289"/>
    </row>
    <row r="290" spans="1:13" ht="16.5" thickBot="1" x14ac:dyDescent="0.3">
      <c r="A290" s="17"/>
      <c r="B290" s="17"/>
      <c r="C290" s="17"/>
      <c r="D290" s="128"/>
      <c r="E290" s="92"/>
      <c r="F290" s="41"/>
      <c r="G290" s="5"/>
      <c r="H290" s="113">
        <f t="shared" si="36"/>
        <v>0</v>
      </c>
      <c r="I290" s="101"/>
      <c r="J290"/>
      <c r="K290"/>
      <c r="L290"/>
      <c r="M290"/>
    </row>
    <row r="291" spans="1:13" ht="16.5" thickBot="1" x14ac:dyDescent="0.3">
      <c r="A291" s="50"/>
      <c r="B291" s="51" t="s">
        <v>135</v>
      </c>
      <c r="C291" s="51"/>
      <c r="D291" s="134"/>
      <c r="E291" s="120">
        <f t="shared" ref="E291" si="38">SUM(E279:E290)</f>
        <v>90.5</v>
      </c>
      <c r="F291" s="41"/>
      <c r="G291" s="106"/>
      <c r="H291" s="139">
        <f>SUM(H278:H290)</f>
        <v>41846.5</v>
      </c>
      <c r="I291" s="101"/>
      <c r="J291"/>
      <c r="K291"/>
      <c r="L291"/>
      <c r="M291"/>
    </row>
    <row r="292" spans="1:13" ht="16.5" thickBot="1" x14ac:dyDescent="0.3">
      <c r="A292" s="16"/>
      <c r="B292" s="49" t="s">
        <v>328</v>
      </c>
      <c r="C292" s="17"/>
      <c r="D292" s="128"/>
      <c r="E292" s="92"/>
      <c r="F292" s="41"/>
      <c r="G292" s="107"/>
      <c r="H292" s="113"/>
      <c r="I292" s="101"/>
      <c r="J292"/>
      <c r="K292"/>
      <c r="L292"/>
      <c r="M292"/>
    </row>
    <row r="293" spans="1:13" ht="16.5" thickTop="1" x14ac:dyDescent="0.25">
      <c r="A293" s="17"/>
      <c r="B293" s="17"/>
      <c r="C293" s="17"/>
      <c r="D293" s="128"/>
      <c r="E293" s="92"/>
      <c r="F293" s="41"/>
      <c r="G293" s="107"/>
      <c r="H293" s="113"/>
      <c r="I293" s="101"/>
      <c r="J293"/>
      <c r="K293"/>
      <c r="L293"/>
      <c r="M293"/>
    </row>
    <row r="294" spans="1:13" ht="15.75" x14ac:dyDescent="0.25">
      <c r="A294" s="16">
        <f t="shared" ref="A294:A318" si="39">A293+1</f>
        <v>1</v>
      </c>
      <c r="B294" s="17" t="s">
        <v>152</v>
      </c>
      <c r="C294" s="17"/>
      <c r="D294" s="128" t="s">
        <v>12</v>
      </c>
      <c r="E294" s="92"/>
      <c r="F294" s="41">
        <f t="shared" ref="F294:F321" si="40">SUM(E294:E294)</f>
        <v>0</v>
      </c>
      <c r="G294" s="5">
        <v>120</v>
      </c>
      <c r="H294" s="113">
        <f t="shared" ref="H294:H322" si="41">F294*G294</f>
        <v>0</v>
      </c>
      <c r="I294" s="101"/>
      <c r="J294"/>
      <c r="K294"/>
      <c r="L294"/>
      <c r="M294"/>
    </row>
    <row r="295" spans="1:13" ht="15.75" x14ac:dyDescent="0.25">
      <c r="A295" s="16">
        <v>2</v>
      </c>
      <c r="B295" s="17" t="s">
        <v>53</v>
      </c>
      <c r="C295" s="17" t="s">
        <v>85</v>
      </c>
      <c r="D295" s="128" t="s">
        <v>12</v>
      </c>
      <c r="E295" s="92">
        <v>0.6</v>
      </c>
      <c r="F295" s="41">
        <f t="shared" si="40"/>
        <v>0.6</v>
      </c>
      <c r="G295" s="5">
        <v>550</v>
      </c>
      <c r="H295" s="113">
        <f t="shared" si="41"/>
        <v>330</v>
      </c>
      <c r="I295" s="101"/>
      <c r="J295"/>
      <c r="K295"/>
      <c r="L295"/>
      <c r="M295"/>
    </row>
    <row r="296" spans="1:13" ht="15.75" x14ac:dyDescent="0.25">
      <c r="A296" s="16">
        <f t="shared" si="39"/>
        <v>3</v>
      </c>
      <c r="B296" s="17" t="s">
        <v>57</v>
      </c>
      <c r="C296" s="17" t="s">
        <v>85</v>
      </c>
      <c r="D296" s="128" t="s">
        <v>12</v>
      </c>
      <c r="E296" s="92">
        <v>24</v>
      </c>
      <c r="F296" s="41">
        <f t="shared" si="40"/>
        <v>24</v>
      </c>
      <c r="G296" s="5">
        <v>50</v>
      </c>
      <c r="H296" s="113">
        <f t="shared" si="41"/>
        <v>1200</v>
      </c>
      <c r="I296" s="101"/>
      <c r="J296"/>
      <c r="K296"/>
      <c r="L296"/>
      <c r="M296"/>
    </row>
    <row r="297" spans="1:13" ht="15.75" x14ac:dyDescent="0.25">
      <c r="A297" s="16">
        <f t="shared" si="39"/>
        <v>4</v>
      </c>
      <c r="B297" s="17" t="s">
        <v>58</v>
      </c>
      <c r="C297" s="17" t="s">
        <v>85</v>
      </c>
      <c r="D297" s="128" t="s">
        <v>12</v>
      </c>
      <c r="E297" s="92">
        <v>11</v>
      </c>
      <c r="F297" s="41">
        <f t="shared" si="40"/>
        <v>11</v>
      </c>
      <c r="G297" s="5">
        <v>70</v>
      </c>
      <c r="H297" s="113">
        <f t="shared" si="41"/>
        <v>770</v>
      </c>
      <c r="I297" s="101"/>
      <c r="J297"/>
      <c r="K297"/>
      <c r="L297"/>
      <c r="M297"/>
    </row>
    <row r="298" spans="1:13" ht="15.75" x14ac:dyDescent="0.25">
      <c r="A298" s="16">
        <f t="shared" si="39"/>
        <v>5</v>
      </c>
      <c r="B298" s="17" t="s">
        <v>59</v>
      </c>
      <c r="C298" s="17" t="s">
        <v>85</v>
      </c>
      <c r="D298" s="128" t="s">
        <v>12</v>
      </c>
      <c r="E298" s="92">
        <v>5</v>
      </c>
      <c r="F298" s="41">
        <f t="shared" si="40"/>
        <v>5</v>
      </c>
      <c r="G298" s="5">
        <v>80</v>
      </c>
      <c r="H298" s="113">
        <f t="shared" si="41"/>
        <v>400</v>
      </c>
      <c r="J298"/>
      <c r="K298"/>
      <c r="L298"/>
      <c r="M298"/>
    </row>
    <row r="299" spans="1:13" ht="15.75" x14ac:dyDescent="0.25">
      <c r="A299" s="16">
        <f t="shared" si="39"/>
        <v>6</v>
      </c>
      <c r="B299" s="17" t="s">
        <v>60</v>
      </c>
      <c r="C299" s="17" t="s">
        <v>85</v>
      </c>
      <c r="D299" s="128" t="s">
        <v>12</v>
      </c>
      <c r="E299" s="92">
        <v>0.5</v>
      </c>
      <c r="F299" s="41">
        <f t="shared" si="40"/>
        <v>0.5</v>
      </c>
      <c r="G299" s="5">
        <v>260</v>
      </c>
      <c r="H299" s="113">
        <f t="shared" si="41"/>
        <v>130</v>
      </c>
      <c r="J299"/>
      <c r="K299"/>
      <c r="L299"/>
      <c r="M299"/>
    </row>
    <row r="300" spans="1:13" ht="15.75" x14ac:dyDescent="0.25">
      <c r="A300" s="16">
        <f t="shared" si="39"/>
        <v>7</v>
      </c>
      <c r="B300" s="17" t="s">
        <v>61</v>
      </c>
      <c r="C300" s="17" t="s">
        <v>85</v>
      </c>
      <c r="D300" s="128" t="s">
        <v>12</v>
      </c>
      <c r="E300" s="92"/>
      <c r="F300" s="41">
        <f t="shared" si="40"/>
        <v>0</v>
      </c>
      <c r="G300" s="5">
        <v>40</v>
      </c>
      <c r="H300" s="113">
        <f t="shared" si="41"/>
        <v>0</v>
      </c>
      <c r="J300"/>
      <c r="K300"/>
      <c r="L300"/>
      <c r="M300"/>
    </row>
    <row r="301" spans="1:13" ht="15.75" x14ac:dyDescent="0.25">
      <c r="A301" s="16">
        <f t="shared" si="39"/>
        <v>8</v>
      </c>
      <c r="B301" s="17" t="s">
        <v>62</v>
      </c>
      <c r="C301" s="17" t="s">
        <v>85</v>
      </c>
      <c r="D301" s="128" t="s">
        <v>12</v>
      </c>
      <c r="E301" s="92">
        <v>2</v>
      </c>
      <c r="F301" s="41">
        <f t="shared" si="40"/>
        <v>2</v>
      </c>
      <c r="G301" s="5">
        <v>50</v>
      </c>
      <c r="H301" s="113">
        <f t="shared" si="41"/>
        <v>100</v>
      </c>
      <c r="J301"/>
      <c r="K301"/>
      <c r="L301"/>
      <c r="M301"/>
    </row>
    <row r="302" spans="1:13" ht="15.75" x14ac:dyDescent="0.25">
      <c r="A302" s="16">
        <f t="shared" si="39"/>
        <v>9</v>
      </c>
      <c r="B302" s="17" t="s">
        <v>63</v>
      </c>
      <c r="C302" s="17" t="s">
        <v>85</v>
      </c>
      <c r="D302" s="128" t="s">
        <v>12</v>
      </c>
      <c r="E302" s="92">
        <v>4</v>
      </c>
      <c r="F302" s="41">
        <f t="shared" si="40"/>
        <v>4</v>
      </c>
      <c r="G302" s="5">
        <v>50</v>
      </c>
      <c r="H302" s="113">
        <f t="shared" si="41"/>
        <v>200</v>
      </c>
      <c r="J302"/>
      <c r="K302"/>
      <c r="L302"/>
      <c r="M302"/>
    </row>
    <row r="303" spans="1:13" ht="15.75" x14ac:dyDescent="0.25">
      <c r="A303" s="16">
        <f t="shared" si="39"/>
        <v>10</v>
      </c>
      <c r="B303" s="17" t="s">
        <v>64</v>
      </c>
      <c r="C303" s="17" t="s">
        <v>85</v>
      </c>
      <c r="D303" s="128" t="s">
        <v>249</v>
      </c>
      <c r="E303" s="92">
        <v>0.5</v>
      </c>
      <c r="F303" s="41">
        <f t="shared" si="40"/>
        <v>0.5</v>
      </c>
      <c r="G303" s="5">
        <v>300</v>
      </c>
      <c r="H303" s="113">
        <f t="shared" si="41"/>
        <v>150</v>
      </c>
      <c r="J303"/>
      <c r="K303"/>
      <c r="L303"/>
      <c r="M303"/>
    </row>
    <row r="304" spans="1:13" ht="15.75" x14ac:dyDescent="0.25">
      <c r="A304" s="16">
        <f t="shared" si="39"/>
        <v>11</v>
      </c>
      <c r="B304" s="17" t="s">
        <v>65</v>
      </c>
      <c r="C304" s="17" t="s">
        <v>85</v>
      </c>
      <c r="D304" s="128" t="s">
        <v>12</v>
      </c>
      <c r="E304" s="92">
        <v>0.5</v>
      </c>
      <c r="F304" s="41">
        <f t="shared" si="40"/>
        <v>0.5</v>
      </c>
      <c r="G304" s="5">
        <v>320</v>
      </c>
      <c r="H304" s="113">
        <f t="shared" si="41"/>
        <v>160</v>
      </c>
      <c r="J304"/>
      <c r="K304"/>
      <c r="L304"/>
      <c r="M304"/>
    </row>
    <row r="305" spans="1:13" ht="15.75" x14ac:dyDescent="0.25">
      <c r="A305" s="16">
        <f t="shared" si="39"/>
        <v>12</v>
      </c>
      <c r="B305" s="17" t="s">
        <v>66</v>
      </c>
      <c r="C305" s="17" t="s">
        <v>85</v>
      </c>
      <c r="D305" s="128" t="s">
        <v>12</v>
      </c>
      <c r="E305" s="92">
        <v>0.7</v>
      </c>
      <c r="F305" s="41">
        <f t="shared" si="40"/>
        <v>0.7</v>
      </c>
      <c r="G305" s="5">
        <v>120</v>
      </c>
      <c r="H305" s="113">
        <f t="shared" si="41"/>
        <v>84</v>
      </c>
      <c r="J305"/>
      <c r="K305"/>
      <c r="L305"/>
      <c r="M305"/>
    </row>
    <row r="306" spans="1:13" ht="15.75" x14ac:dyDescent="0.25">
      <c r="A306" s="16">
        <f t="shared" si="39"/>
        <v>13</v>
      </c>
      <c r="B306" s="17" t="s">
        <v>67</v>
      </c>
      <c r="C306" s="17" t="s">
        <v>85</v>
      </c>
      <c r="D306" s="128" t="s">
        <v>249</v>
      </c>
      <c r="E306" s="92">
        <v>0.3</v>
      </c>
      <c r="F306" s="41">
        <f t="shared" si="40"/>
        <v>0.3</v>
      </c>
      <c r="G306" s="5">
        <v>120</v>
      </c>
      <c r="H306" s="113">
        <f t="shared" si="41"/>
        <v>36</v>
      </c>
      <c r="I306" s="124">
        <f>SUM(H294:H306)</f>
        <v>3560</v>
      </c>
      <c r="J306"/>
      <c r="K306"/>
      <c r="L306"/>
      <c r="M306"/>
    </row>
    <row r="307" spans="1:13" ht="15.75" x14ac:dyDescent="0.25">
      <c r="A307" s="16">
        <f t="shared" si="39"/>
        <v>14</v>
      </c>
      <c r="B307" s="17" t="s">
        <v>227</v>
      </c>
      <c r="C307" s="17" t="s">
        <v>238</v>
      </c>
      <c r="D307" s="128" t="s">
        <v>299</v>
      </c>
      <c r="E307" s="92"/>
      <c r="F307" s="41">
        <f t="shared" si="40"/>
        <v>0</v>
      </c>
      <c r="G307" s="5">
        <v>30</v>
      </c>
      <c r="H307" s="113">
        <f t="shared" si="41"/>
        <v>0</v>
      </c>
      <c r="I307" s="125"/>
      <c r="J307"/>
      <c r="K307"/>
      <c r="L307"/>
      <c r="M307"/>
    </row>
    <row r="308" spans="1:13" ht="15.75" x14ac:dyDescent="0.25">
      <c r="A308" s="16">
        <f t="shared" si="39"/>
        <v>15</v>
      </c>
      <c r="B308" s="27" t="s">
        <v>439</v>
      </c>
      <c r="C308" s="17" t="s">
        <v>238</v>
      </c>
      <c r="D308" s="130" t="s">
        <v>107</v>
      </c>
      <c r="E308" s="92"/>
      <c r="F308" s="41">
        <f t="shared" si="40"/>
        <v>0</v>
      </c>
      <c r="G308" s="5">
        <v>80</v>
      </c>
      <c r="H308" s="113">
        <f t="shared" si="41"/>
        <v>0</v>
      </c>
      <c r="J308"/>
      <c r="K308"/>
      <c r="L308"/>
      <c r="M308"/>
    </row>
    <row r="309" spans="1:13" ht="15.75" x14ac:dyDescent="0.25">
      <c r="A309" s="16">
        <f t="shared" si="39"/>
        <v>16</v>
      </c>
      <c r="B309" s="17" t="s">
        <v>335</v>
      </c>
      <c r="C309" s="17" t="s">
        <v>238</v>
      </c>
      <c r="D309" s="128" t="s">
        <v>339</v>
      </c>
      <c r="E309" s="92">
        <v>1</v>
      </c>
      <c r="F309" s="41">
        <f t="shared" si="40"/>
        <v>1</v>
      </c>
      <c r="G309" s="5">
        <v>30</v>
      </c>
      <c r="H309" s="113">
        <f t="shared" si="41"/>
        <v>30</v>
      </c>
      <c r="J309"/>
      <c r="K309"/>
      <c r="L309"/>
      <c r="M309"/>
    </row>
    <row r="310" spans="1:13" ht="15.75" x14ac:dyDescent="0.25">
      <c r="A310" s="16">
        <f t="shared" si="39"/>
        <v>17</v>
      </c>
      <c r="B310" s="17" t="s">
        <v>336</v>
      </c>
      <c r="C310" s="17" t="s">
        <v>238</v>
      </c>
      <c r="D310" s="128" t="s">
        <v>339</v>
      </c>
      <c r="E310" s="92">
        <v>1</v>
      </c>
      <c r="F310" s="41">
        <f t="shared" si="40"/>
        <v>1</v>
      </c>
      <c r="G310" s="5">
        <v>6</v>
      </c>
      <c r="H310" s="113">
        <f t="shared" si="41"/>
        <v>6</v>
      </c>
      <c r="J310"/>
      <c r="K310"/>
      <c r="L310"/>
      <c r="M310"/>
    </row>
    <row r="311" spans="1:13" ht="15.75" x14ac:dyDescent="0.25">
      <c r="A311" s="16">
        <f t="shared" si="39"/>
        <v>18</v>
      </c>
      <c r="B311" s="17" t="s">
        <v>359</v>
      </c>
      <c r="C311" s="17" t="s">
        <v>238</v>
      </c>
      <c r="D311" s="128" t="s">
        <v>107</v>
      </c>
      <c r="E311" s="92"/>
      <c r="F311" s="41">
        <f t="shared" si="40"/>
        <v>0</v>
      </c>
      <c r="G311" s="5">
        <v>80</v>
      </c>
      <c r="H311" s="113">
        <f t="shared" si="41"/>
        <v>0</v>
      </c>
      <c r="J311"/>
      <c r="K311"/>
      <c r="L311"/>
      <c r="M311"/>
    </row>
    <row r="312" spans="1:13" ht="15.75" x14ac:dyDescent="0.25">
      <c r="A312" s="16">
        <f t="shared" si="39"/>
        <v>19</v>
      </c>
      <c r="B312" s="17" t="s">
        <v>341</v>
      </c>
      <c r="C312" s="17" t="s">
        <v>238</v>
      </c>
      <c r="D312" s="128" t="s">
        <v>339</v>
      </c>
      <c r="E312" s="92">
        <v>1</v>
      </c>
      <c r="F312" s="41">
        <f t="shared" si="40"/>
        <v>1</v>
      </c>
      <c r="G312" s="5">
        <v>60</v>
      </c>
      <c r="H312" s="113">
        <f t="shared" si="41"/>
        <v>60</v>
      </c>
      <c r="J312"/>
      <c r="K312"/>
      <c r="L312"/>
      <c r="M312"/>
    </row>
    <row r="313" spans="1:13" ht="15.75" x14ac:dyDescent="0.25">
      <c r="A313" s="16">
        <f t="shared" si="39"/>
        <v>20</v>
      </c>
      <c r="B313" s="17" t="s">
        <v>342</v>
      </c>
      <c r="C313" s="17" t="s">
        <v>238</v>
      </c>
      <c r="D313" s="128" t="s">
        <v>107</v>
      </c>
      <c r="E313" s="92">
        <v>1</v>
      </c>
      <c r="F313" s="41">
        <f t="shared" si="40"/>
        <v>1</v>
      </c>
      <c r="G313" s="5">
        <v>40</v>
      </c>
      <c r="H313" s="113">
        <f t="shared" si="41"/>
        <v>40</v>
      </c>
      <c r="J313"/>
      <c r="K313"/>
      <c r="L313"/>
      <c r="M313"/>
    </row>
    <row r="314" spans="1:13" ht="15.75" x14ac:dyDescent="0.25">
      <c r="A314" s="16">
        <f t="shared" si="39"/>
        <v>21</v>
      </c>
      <c r="B314" s="17" t="s">
        <v>438</v>
      </c>
      <c r="C314" s="17" t="s">
        <v>238</v>
      </c>
      <c r="D314" s="128" t="s">
        <v>107</v>
      </c>
      <c r="E314" s="92"/>
      <c r="F314" s="41">
        <f t="shared" si="40"/>
        <v>0</v>
      </c>
      <c r="G314" s="5">
        <v>50</v>
      </c>
      <c r="H314" s="113">
        <f t="shared" si="41"/>
        <v>0</v>
      </c>
      <c r="J314" s="111">
        <f>SUM(H307:H314)</f>
        <v>136</v>
      </c>
      <c r="K314"/>
      <c r="L314"/>
      <c r="M314"/>
    </row>
    <row r="315" spans="1:13" ht="15.75" x14ac:dyDescent="0.25">
      <c r="A315" s="16">
        <f t="shared" si="39"/>
        <v>22</v>
      </c>
      <c r="B315" s="17" t="s">
        <v>421</v>
      </c>
      <c r="C315" s="17" t="s">
        <v>85</v>
      </c>
      <c r="D315" s="128" t="s">
        <v>107</v>
      </c>
      <c r="E315" s="92">
        <v>0.9</v>
      </c>
      <c r="F315" s="41">
        <f t="shared" si="40"/>
        <v>0.9</v>
      </c>
      <c r="G315" s="5">
        <v>60</v>
      </c>
      <c r="H315" s="113">
        <f t="shared" si="41"/>
        <v>54</v>
      </c>
      <c r="J315"/>
      <c r="K315"/>
      <c r="L315"/>
      <c r="M315"/>
    </row>
    <row r="316" spans="1:13" ht="15.75" x14ac:dyDescent="0.25">
      <c r="A316" s="16">
        <f t="shared" si="39"/>
        <v>23</v>
      </c>
      <c r="B316" s="17" t="s">
        <v>422</v>
      </c>
      <c r="C316" s="17" t="s">
        <v>85</v>
      </c>
      <c r="D316" s="128" t="s">
        <v>107</v>
      </c>
      <c r="E316" s="92"/>
      <c r="F316" s="41">
        <f t="shared" si="40"/>
        <v>0</v>
      </c>
      <c r="G316" s="5">
        <v>150</v>
      </c>
      <c r="H316" s="113">
        <f t="shared" si="41"/>
        <v>0</v>
      </c>
      <c r="I316" s="124">
        <f>SUM(H315:H316)</f>
        <v>54</v>
      </c>
      <c r="J316"/>
      <c r="K316"/>
      <c r="L316"/>
      <c r="M316"/>
    </row>
    <row r="317" spans="1:13" ht="15.75" x14ac:dyDescent="0.25">
      <c r="A317" s="16">
        <f t="shared" si="39"/>
        <v>24</v>
      </c>
      <c r="B317" s="17" t="s">
        <v>435</v>
      </c>
      <c r="C317" s="17" t="s">
        <v>238</v>
      </c>
      <c r="D317" s="128" t="s">
        <v>107</v>
      </c>
      <c r="E317" s="17"/>
      <c r="F317" s="41">
        <f t="shared" si="40"/>
        <v>0</v>
      </c>
      <c r="G317" s="5">
        <v>120</v>
      </c>
      <c r="H317" s="113">
        <f t="shared" si="41"/>
        <v>0</v>
      </c>
      <c r="I317" s="129"/>
      <c r="J317" s="142">
        <f>H317</f>
        <v>0</v>
      </c>
      <c r="K317" s="129"/>
      <c r="L317" s="129"/>
      <c r="M317" s="129"/>
    </row>
    <row r="318" spans="1:13" ht="15.75" x14ac:dyDescent="0.25">
      <c r="A318" s="16">
        <f t="shared" si="39"/>
        <v>25</v>
      </c>
      <c r="B318" s="17" t="s">
        <v>425</v>
      </c>
      <c r="C318" s="17" t="s">
        <v>85</v>
      </c>
      <c r="D318" s="128" t="s">
        <v>107</v>
      </c>
      <c r="E318" s="92"/>
      <c r="F318" s="41">
        <f t="shared" si="40"/>
        <v>0</v>
      </c>
      <c r="G318" s="5">
        <v>150</v>
      </c>
      <c r="H318" s="113">
        <f t="shared" si="41"/>
        <v>0</v>
      </c>
      <c r="I318" s="124">
        <f>H318</f>
        <v>0</v>
      </c>
      <c r="J318"/>
      <c r="K318"/>
      <c r="L318"/>
      <c r="M318"/>
    </row>
    <row r="319" spans="1:13" ht="15.75" x14ac:dyDescent="0.25">
      <c r="A319" s="16">
        <v>26</v>
      </c>
      <c r="B319" s="17" t="s">
        <v>441</v>
      </c>
      <c r="C319" s="17" t="s">
        <v>238</v>
      </c>
      <c r="D319" s="128" t="s">
        <v>107</v>
      </c>
      <c r="E319" s="92"/>
      <c r="F319" s="41">
        <f t="shared" si="40"/>
        <v>0</v>
      </c>
      <c r="G319" s="5">
        <v>40</v>
      </c>
      <c r="H319" s="113">
        <f t="shared" si="41"/>
        <v>0</v>
      </c>
      <c r="J319" s="111"/>
      <c r="K319"/>
      <c r="L319"/>
      <c r="M319"/>
    </row>
    <row r="320" spans="1:13" ht="15.75" x14ac:dyDescent="0.25">
      <c r="A320" s="16">
        <v>27</v>
      </c>
      <c r="B320" s="17" t="s">
        <v>463</v>
      </c>
      <c r="C320" s="17" t="s">
        <v>238</v>
      </c>
      <c r="D320" s="128" t="s">
        <v>107</v>
      </c>
      <c r="E320" s="92"/>
      <c r="F320" s="41">
        <f t="shared" si="40"/>
        <v>0</v>
      </c>
      <c r="G320" s="5">
        <v>40</v>
      </c>
      <c r="H320" s="113">
        <f t="shared" si="41"/>
        <v>0</v>
      </c>
      <c r="I320" s="101"/>
      <c r="J320" s="111">
        <f>H320</f>
        <v>0</v>
      </c>
      <c r="K320"/>
      <c r="L320"/>
      <c r="M320"/>
    </row>
    <row r="321" spans="1:13" ht="15.75" x14ac:dyDescent="0.25">
      <c r="A321" s="16">
        <v>28</v>
      </c>
      <c r="B321" s="17" t="s">
        <v>464</v>
      </c>
      <c r="C321" s="17" t="s">
        <v>238</v>
      </c>
      <c r="D321" s="128" t="s">
        <v>107</v>
      </c>
      <c r="E321" s="92"/>
      <c r="F321" s="41">
        <f t="shared" si="40"/>
        <v>0</v>
      </c>
      <c r="G321" s="5">
        <v>80</v>
      </c>
      <c r="H321" s="113">
        <f t="shared" si="41"/>
        <v>0</v>
      </c>
      <c r="I321" s="101"/>
      <c r="J321" s="111"/>
      <c r="K321"/>
      <c r="L321"/>
      <c r="M321"/>
    </row>
    <row r="322" spans="1:13" ht="15.75" x14ac:dyDescent="0.25">
      <c r="A322" s="16"/>
      <c r="B322" s="17"/>
      <c r="C322" s="17"/>
      <c r="D322" s="128"/>
      <c r="E322" s="92"/>
      <c r="F322" s="41"/>
      <c r="G322" s="5"/>
      <c r="H322" s="113">
        <f t="shared" si="41"/>
        <v>0</v>
      </c>
      <c r="I322" s="101"/>
      <c r="J322"/>
      <c r="K322"/>
      <c r="L322"/>
      <c r="M322"/>
    </row>
    <row r="323" spans="1:13" ht="16.5" thickBot="1" x14ac:dyDescent="0.3">
      <c r="A323" s="16"/>
      <c r="B323" s="17"/>
      <c r="C323" s="17"/>
      <c r="D323" s="128"/>
      <c r="E323" s="92"/>
      <c r="F323" s="41"/>
      <c r="G323" s="5"/>
      <c r="H323" s="113"/>
      <c r="I323" s="101"/>
      <c r="J323"/>
      <c r="K323"/>
      <c r="L323"/>
      <c r="M323"/>
    </row>
    <row r="324" spans="1:13" ht="16.5" thickBot="1" x14ac:dyDescent="0.3">
      <c r="A324" s="50"/>
      <c r="B324" s="51" t="s">
        <v>135</v>
      </c>
      <c r="C324" s="51"/>
      <c r="D324" s="134"/>
      <c r="E324" s="120">
        <f t="shared" ref="E324" si="42">SUM(E294:E323)</f>
        <v>54</v>
      </c>
      <c r="F324" s="41"/>
      <c r="G324" s="106"/>
      <c r="H324" s="139">
        <f>SUM(H293:H323)</f>
        <v>3750</v>
      </c>
      <c r="I324" s="101"/>
      <c r="J324"/>
      <c r="K324" s="111"/>
      <c r="L324"/>
      <c r="M324"/>
    </row>
    <row r="325" spans="1:13" ht="16.5" thickBot="1" x14ac:dyDescent="0.3">
      <c r="A325" s="16"/>
      <c r="B325" s="49" t="s">
        <v>329</v>
      </c>
      <c r="C325" s="17"/>
      <c r="D325" s="128"/>
      <c r="E325" s="92"/>
      <c r="F325" s="41"/>
      <c r="G325" s="107"/>
      <c r="H325" s="113"/>
      <c r="I325" s="101"/>
      <c r="J325"/>
      <c r="K325"/>
      <c r="L325"/>
      <c r="M325"/>
    </row>
    <row r="326" spans="1:13" ht="16.5" thickTop="1" x14ac:dyDescent="0.25">
      <c r="A326" s="17"/>
      <c r="B326" s="17"/>
      <c r="C326" s="17"/>
      <c r="D326" s="128"/>
      <c r="E326" s="92"/>
      <c r="F326" s="41"/>
      <c r="G326" s="107"/>
      <c r="H326" s="113"/>
      <c r="I326" s="101"/>
      <c r="J326"/>
      <c r="K326"/>
      <c r="L326"/>
      <c r="M326"/>
    </row>
    <row r="327" spans="1:13" ht="15.75" x14ac:dyDescent="0.25">
      <c r="A327" s="16">
        <f t="shared" ref="A327:A332" si="43">A326+1</f>
        <v>1</v>
      </c>
      <c r="B327" s="17" t="s">
        <v>203</v>
      </c>
      <c r="C327" s="17" t="s">
        <v>238</v>
      </c>
      <c r="D327" s="128" t="s">
        <v>107</v>
      </c>
      <c r="E327" s="92"/>
      <c r="F327" s="41">
        <f t="shared" ref="F327:F349" si="44">SUM(E327:E327)</f>
        <v>0</v>
      </c>
      <c r="G327" s="107">
        <v>150</v>
      </c>
      <c r="H327" s="113">
        <f t="shared" ref="H327:H349" si="45">F327*G327</f>
        <v>0</v>
      </c>
      <c r="I327" s="101"/>
      <c r="J327"/>
      <c r="K327"/>
      <c r="L327"/>
      <c r="M327"/>
    </row>
    <row r="328" spans="1:13" ht="15.75" x14ac:dyDescent="0.25">
      <c r="A328" s="16">
        <f t="shared" si="43"/>
        <v>2</v>
      </c>
      <c r="B328" s="27" t="s">
        <v>319</v>
      </c>
      <c r="C328" s="17" t="s">
        <v>238</v>
      </c>
      <c r="D328" s="130" t="s">
        <v>107</v>
      </c>
      <c r="E328" s="92"/>
      <c r="F328" s="41">
        <f t="shared" si="44"/>
        <v>0</v>
      </c>
      <c r="G328" s="107">
        <v>180</v>
      </c>
      <c r="H328" s="113">
        <f t="shared" si="45"/>
        <v>0</v>
      </c>
      <c r="I328" s="101"/>
      <c r="J328"/>
      <c r="K328"/>
      <c r="L328"/>
      <c r="M328"/>
    </row>
    <row r="329" spans="1:13" ht="15.75" x14ac:dyDescent="0.25">
      <c r="A329" s="16">
        <f t="shared" si="43"/>
        <v>3</v>
      </c>
      <c r="B329" s="27" t="s">
        <v>320</v>
      </c>
      <c r="C329" s="17" t="s">
        <v>238</v>
      </c>
      <c r="D329" s="130" t="s">
        <v>174</v>
      </c>
      <c r="E329" s="92"/>
      <c r="F329" s="41">
        <f t="shared" si="44"/>
        <v>0</v>
      </c>
      <c r="G329" s="5">
        <v>100</v>
      </c>
      <c r="H329" s="113">
        <f t="shared" si="45"/>
        <v>0</v>
      </c>
      <c r="I329" s="101"/>
      <c r="J329"/>
      <c r="K329"/>
      <c r="L329"/>
      <c r="M329"/>
    </row>
    <row r="330" spans="1:13" ht="15.75" x14ac:dyDescent="0.25">
      <c r="A330" s="16">
        <f t="shared" si="43"/>
        <v>4</v>
      </c>
      <c r="B330" s="27" t="s">
        <v>395</v>
      </c>
      <c r="C330" s="17" t="s">
        <v>238</v>
      </c>
      <c r="D330" s="130" t="s">
        <v>174</v>
      </c>
      <c r="E330" s="92"/>
      <c r="F330" s="41">
        <f t="shared" si="44"/>
        <v>0</v>
      </c>
      <c r="G330" s="5">
        <v>130</v>
      </c>
      <c r="H330" s="113">
        <f t="shared" si="45"/>
        <v>0</v>
      </c>
      <c r="J330"/>
      <c r="K330"/>
      <c r="L330"/>
      <c r="M330"/>
    </row>
    <row r="331" spans="1:13" ht="15.75" x14ac:dyDescent="0.25">
      <c r="A331" s="16">
        <f t="shared" si="43"/>
        <v>5</v>
      </c>
      <c r="B331" s="27" t="s">
        <v>321</v>
      </c>
      <c r="C331" s="17" t="s">
        <v>238</v>
      </c>
      <c r="D331" s="130" t="s">
        <v>174</v>
      </c>
      <c r="E331" s="92"/>
      <c r="F331" s="41">
        <f t="shared" si="44"/>
        <v>0</v>
      </c>
      <c r="G331" s="5">
        <v>120</v>
      </c>
      <c r="H331" s="113">
        <f t="shared" si="45"/>
        <v>0</v>
      </c>
      <c r="I331" s="101"/>
      <c r="J331"/>
      <c r="K331"/>
      <c r="L331"/>
      <c r="M331"/>
    </row>
    <row r="332" spans="1:13" ht="15.75" x14ac:dyDescent="0.25">
      <c r="A332" s="16">
        <f t="shared" si="43"/>
        <v>6</v>
      </c>
      <c r="B332" s="17" t="s">
        <v>635</v>
      </c>
      <c r="C332" s="17" t="s">
        <v>238</v>
      </c>
      <c r="D332" s="128" t="s">
        <v>107</v>
      </c>
      <c r="E332" s="92"/>
      <c r="F332" s="41">
        <f t="shared" si="44"/>
        <v>0</v>
      </c>
      <c r="G332" s="5">
        <v>70</v>
      </c>
      <c r="H332" s="113">
        <f t="shared" si="45"/>
        <v>0</v>
      </c>
      <c r="J332"/>
      <c r="K332"/>
      <c r="L332"/>
      <c r="M332"/>
    </row>
    <row r="333" spans="1:13" ht="15.75" x14ac:dyDescent="0.25">
      <c r="A333" s="16">
        <v>7</v>
      </c>
      <c r="B333" s="17" t="s">
        <v>340</v>
      </c>
      <c r="C333" s="17" t="s">
        <v>238</v>
      </c>
      <c r="D333" s="128" t="s">
        <v>921</v>
      </c>
      <c r="E333" s="92"/>
      <c r="F333" s="41">
        <f t="shared" si="44"/>
        <v>0</v>
      </c>
      <c r="G333" s="5">
        <v>80</v>
      </c>
      <c r="H333" s="113">
        <f t="shared" si="45"/>
        <v>0</v>
      </c>
      <c r="J333"/>
      <c r="K333"/>
      <c r="L333"/>
      <c r="M333"/>
    </row>
    <row r="334" spans="1:13" ht="15.75" x14ac:dyDescent="0.25">
      <c r="A334" s="16">
        <v>8</v>
      </c>
      <c r="B334" s="17" t="s">
        <v>362</v>
      </c>
      <c r="C334" s="17" t="s">
        <v>238</v>
      </c>
      <c r="D334" s="128" t="s">
        <v>107</v>
      </c>
      <c r="E334" s="92"/>
      <c r="F334" s="41">
        <f t="shared" si="44"/>
        <v>0</v>
      </c>
      <c r="G334" s="5">
        <v>140</v>
      </c>
      <c r="H334" s="113">
        <f t="shared" si="45"/>
        <v>0</v>
      </c>
      <c r="J334"/>
      <c r="K334"/>
      <c r="L334"/>
      <c r="M334"/>
    </row>
    <row r="335" spans="1:13" ht="15.75" x14ac:dyDescent="0.25">
      <c r="A335" s="16">
        <v>9</v>
      </c>
      <c r="B335" s="17" t="s">
        <v>409</v>
      </c>
      <c r="C335" s="17" t="s">
        <v>238</v>
      </c>
      <c r="D335" s="128" t="s">
        <v>323</v>
      </c>
      <c r="E335" s="92"/>
      <c r="F335" s="41">
        <f t="shared" si="44"/>
        <v>0</v>
      </c>
      <c r="G335" s="5">
        <v>500</v>
      </c>
      <c r="H335" s="113">
        <f t="shared" si="45"/>
        <v>0</v>
      </c>
      <c r="I335" s="101"/>
      <c r="J335"/>
      <c r="K335"/>
      <c r="L335"/>
      <c r="M335"/>
    </row>
    <row r="336" spans="1:13" ht="15.75" x14ac:dyDescent="0.25">
      <c r="A336" s="16">
        <v>10</v>
      </c>
      <c r="B336" s="17" t="s">
        <v>401</v>
      </c>
      <c r="C336" s="17" t="s">
        <v>238</v>
      </c>
      <c r="D336" s="128" t="s">
        <v>107</v>
      </c>
      <c r="E336" s="92"/>
      <c r="F336" s="41">
        <f t="shared" si="44"/>
        <v>0</v>
      </c>
      <c r="G336" s="5">
        <v>90</v>
      </c>
      <c r="H336" s="113">
        <f t="shared" si="45"/>
        <v>0</v>
      </c>
      <c r="J336"/>
      <c r="K336"/>
      <c r="L336"/>
      <c r="M336"/>
    </row>
    <row r="337" spans="1:13" ht="15.75" x14ac:dyDescent="0.25">
      <c r="A337" s="16">
        <v>11</v>
      </c>
      <c r="B337" s="17" t="s">
        <v>443</v>
      </c>
      <c r="C337" s="17" t="s">
        <v>238</v>
      </c>
      <c r="D337" s="128" t="s">
        <v>107</v>
      </c>
      <c r="E337" s="92"/>
      <c r="F337" s="41">
        <f t="shared" si="44"/>
        <v>0</v>
      </c>
      <c r="G337" s="5">
        <v>90</v>
      </c>
      <c r="H337" s="113">
        <f t="shared" si="45"/>
        <v>0</v>
      </c>
      <c r="J337"/>
      <c r="K337"/>
      <c r="L337"/>
      <c r="M337"/>
    </row>
    <row r="338" spans="1:13" ht="15.75" x14ac:dyDescent="0.25">
      <c r="A338" s="16">
        <v>12</v>
      </c>
      <c r="B338" s="17" t="s">
        <v>424</v>
      </c>
      <c r="C338" s="17" t="s">
        <v>238</v>
      </c>
      <c r="D338" s="128" t="s">
        <v>107</v>
      </c>
      <c r="E338" s="92"/>
      <c r="F338" s="41">
        <f t="shared" si="44"/>
        <v>0</v>
      </c>
      <c r="G338" s="5">
        <v>120</v>
      </c>
      <c r="H338" s="113">
        <f t="shared" si="45"/>
        <v>0</v>
      </c>
      <c r="J338"/>
      <c r="K338"/>
      <c r="L338"/>
      <c r="M338"/>
    </row>
    <row r="339" spans="1:13" ht="15.75" x14ac:dyDescent="0.25">
      <c r="A339" s="16">
        <v>13</v>
      </c>
      <c r="B339" s="17" t="s">
        <v>458</v>
      </c>
      <c r="C339" s="17" t="s">
        <v>238</v>
      </c>
      <c r="D339" s="128" t="s">
        <v>107</v>
      </c>
      <c r="E339" s="92"/>
      <c r="F339" s="41">
        <f t="shared" si="44"/>
        <v>0</v>
      </c>
      <c r="G339" s="5">
        <v>40</v>
      </c>
      <c r="H339" s="113">
        <f t="shared" si="45"/>
        <v>0</v>
      </c>
      <c r="J339"/>
      <c r="K339"/>
      <c r="L339"/>
      <c r="M339"/>
    </row>
    <row r="340" spans="1:13" ht="15.75" x14ac:dyDescent="0.25">
      <c r="A340" s="16">
        <v>14</v>
      </c>
      <c r="B340" s="17" t="s">
        <v>459</v>
      </c>
      <c r="C340" s="17" t="s">
        <v>238</v>
      </c>
      <c r="D340" s="128" t="s">
        <v>107</v>
      </c>
      <c r="E340" s="92"/>
      <c r="F340" s="41">
        <f t="shared" si="44"/>
        <v>0</v>
      </c>
      <c r="G340" s="5">
        <v>80</v>
      </c>
      <c r="H340" s="113">
        <f t="shared" si="45"/>
        <v>0</v>
      </c>
      <c r="J340"/>
      <c r="K340"/>
      <c r="L340"/>
      <c r="M340"/>
    </row>
    <row r="341" spans="1:13" ht="15.75" x14ac:dyDescent="0.25">
      <c r="A341" s="16">
        <v>15</v>
      </c>
      <c r="B341" s="17" t="s">
        <v>899</v>
      </c>
      <c r="C341" s="17" t="s">
        <v>238</v>
      </c>
      <c r="D341" s="128" t="s">
        <v>107</v>
      </c>
      <c r="E341" s="92"/>
      <c r="F341" s="41">
        <f t="shared" si="44"/>
        <v>0</v>
      </c>
      <c r="G341" s="5">
        <v>90</v>
      </c>
      <c r="H341" s="113">
        <f t="shared" si="45"/>
        <v>0</v>
      </c>
      <c r="J341"/>
      <c r="K341"/>
      <c r="L341"/>
      <c r="M341"/>
    </row>
    <row r="342" spans="1:13" ht="15.75" x14ac:dyDescent="0.25">
      <c r="A342" s="16">
        <v>16</v>
      </c>
      <c r="B342" s="17" t="s">
        <v>460</v>
      </c>
      <c r="C342" s="17" t="s">
        <v>238</v>
      </c>
      <c r="D342" s="128" t="s">
        <v>107</v>
      </c>
      <c r="E342" s="92"/>
      <c r="F342" s="41">
        <f t="shared" si="44"/>
        <v>0</v>
      </c>
      <c r="G342" s="5">
        <v>240</v>
      </c>
      <c r="H342" s="113">
        <f t="shared" si="45"/>
        <v>0</v>
      </c>
      <c r="J342"/>
      <c r="K342"/>
      <c r="L342"/>
      <c r="M342"/>
    </row>
    <row r="343" spans="1:13" ht="15.75" x14ac:dyDescent="0.25">
      <c r="A343" s="16">
        <v>17</v>
      </c>
      <c r="B343" s="17" t="s">
        <v>461</v>
      </c>
      <c r="C343" s="17" t="s">
        <v>238</v>
      </c>
      <c r="D343" s="128" t="s">
        <v>107</v>
      </c>
      <c r="E343" s="92"/>
      <c r="F343" s="41">
        <f t="shared" si="44"/>
        <v>0</v>
      </c>
      <c r="G343" s="5">
        <v>200</v>
      </c>
      <c r="H343" s="113">
        <f t="shared" si="45"/>
        <v>0</v>
      </c>
      <c r="J343" s="111"/>
      <c r="K343"/>
      <c r="L343"/>
      <c r="M343"/>
    </row>
    <row r="344" spans="1:13" ht="15.75" x14ac:dyDescent="0.25">
      <c r="A344" s="16">
        <v>18</v>
      </c>
      <c r="B344" s="17" t="s">
        <v>485</v>
      </c>
      <c r="C344" s="17" t="s">
        <v>238</v>
      </c>
      <c r="D344" s="128" t="s">
        <v>107</v>
      </c>
      <c r="E344" s="92"/>
      <c r="F344" s="41">
        <f t="shared" si="44"/>
        <v>0</v>
      </c>
      <c r="G344" s="92">
        <v>100</v>
      </c>
      <c r="H344" s="113">
        <f t="shared" si="45"/>
        <v>0</v>
      </c>
      <c r="J344"/>
      <c r="K344"/>
      <c r="L344"/>
      <c r="M344"/>
    </row>
    <row r="345" spans="1:13" ht="15.75" x14ac:dyDescent="0.25">
      <c r="A345" s="16">
        <v>19</v>
      </c>
      <c r="B345" s="17" t="s">
        <v>551</v>
      </c>
      <c r="C345" s="17" t="s">
        <v>238</v>
      </c>
      <c r="D345" s="128" t="s">
        <v>107</v>
      </c>
      <c r="E345" s="92"/>
      <c r="F345" s="41">
        <f t="shared" si="44"/>
        <v>0</v>
      </c>
      <c r="G345" s="92">
        <v>100</v>
      </c>
      <c r="H345" s="113">
        <f t="shared" si="45"/>
        <v>0</v>
      </c>
      <c r="J345"/>
      <c r="K345"/>
      <c r="L345"/>
      <c r="M345"/>
    </row>
    <row r="346" spans="1:13" ht="15.75" x14ac:dyDescent="0.25">
      <c r="A346" s="16">
        <v>20</v>
      </c>
      <c r="B346" s="17" t="s">
        <v>599</v>
      </c>
      <c r="C346" s="17" t="s">
        <v>238</v>
      </c>
      <c r="D346" s="128" t="s">
        <v>107</v>
      </c>
      <c r="E346" s="92"/>
      <c r="F346" s="41">
        <f t="shared" si="44"/>
        <v>0</v>
      </c>
      <c r="G346" s="92">
        <v>200</v>
      </c>
      <c r="H346" s="113">
        <f t="shared" si="45"/>
        <v>0</v>
      </c>
      <c r="J346"/>
      <c r="K346"/>
      <c r="L346"/>
      <c r="M346"/>
    </row>
    <row r="347" spans="1:13" ht="15.75" x14ac:dyDescent="0.25">
      <c r="A347" s="16">
        <v>21</v>
      </c>
      <c r="B347" s="17" t="s">
        <v>703</v>
      </c>
      <c r="C347" s="17" t="s">
        <v>238</v>
      </c>
      <c r="D347" s="128" t="s">
        <v>107</v>
      </c>
      <c r="E347" s="92"/>
      <c r="F347" s="41">
        <f t="shared" si="44"/>
        <v>0</v>
      </c>
      <c r="G347" s="92">
        <v>120</v>
      </c>
      <c r="H347" s="113">
        <f t="shared" si="45"/>
        <v>0</v>
      </c>
      <c r="J347"/>
      <c r="K347"/>
      <c r="L347"/>
      <c r="M347"/>
    </row>
    <row r="348" spans="1:13" ht="15.75" x14ac:dyDescent="0.25">
      <c r="A348" s="16">
        <v>22</v>
      </c>
      <c r="B348" s="17" t="s">
        <v>915</v>
      </c>
      <c r="C348" s="17" t="s">
        <v>238</v>
      </c>
      <c r="D348" s="128" t="s">
        <v>107</v>
      </c>
      <c r="E348" s="92"/>
      <c r="F348" s="41">
        <f t="shared" si="44"/>
        <v>0</v>
      </c>
      <c r="G348" s="92">
        <v>40</v>
      </c>
      <c r="H348" s="113">
        <f t="shared" si="45"/>
        <v>0</v>
      </c>
      <c r="J348"/>
      <c r="K348"/>
      <c r="L348"/>
      <c r="M348"/>
    </row>
    <row r="349" spans="1:13" ht="16.5" thickBot="1" x14ac:dyDescent="0.3">
      <c r="A349" s="16">
        <v>23</v>
      </c>
      <c r="B349" s="92" t="s">
        <v>575</v>
      </c>
      <c r="C349" s="17" t="s">
        <v>238</v>
      </c>
      <c r="D349" s="128" t="s">
        <v>107</v>
      </c>
      <c r="E349" s="92">
        <v>5</v>
      </c>
      <c r="F349" s="41">
        <f t="shared" si="44"/>
        <v>5</v>
      </c>
      <c r="G349" s="92">
        <v>100</v>
      </c>
      <c r="H349" s="113">
        <f t="shared" si="45"/>
        <v>500</v>
      </c>
      <c r="I349" s="101"/>
      <c r="J349"/>
      <c r="K349"/>
      <c r="L349"/>
      <c r="M349"/>
    </row>
    <row r="350" spans="1:13" ht="16.5" thickBot="1" x14ac:dyDescent="0.3">
      <c r="A350" s="50"/>
      <c r="B350" s="51" t="s">
        <v>135</v>
      </c>
      <c r="C350" s="51"/>
      <c r="D350" s="134"/>
      <c r="E350" s="120">
        <f t="shared" ref="E350:F350" si="46">SUM(E327:E349)</f>
        <v>5</v>
      </c>
      <c r="F350" s="52">
        <f t="shared" si="46"/>
        <v>5</v>
      </c>
      <c r="G350" s="109"/>
      <c r="H350" s="139">
        <f>SUM(H326:H349)</f>
        <v>500</v>
      </c>
      <c r="I350" s="101"/>
      <c r="J350" s="111">
        <f>H350</f>
        <v>500</v>
      </c>
      <c r="K350"/>
      <c r="L350"/>
      <c r="M350"/>
    </row>
    <row r="351" spans="1:13" ht="23.25" customHeight="1" thickBot="1" x14ac:dyDescent="0.35">
      <c r="A351" s="53"/>
      <c r="B351" s="56" t="s">
        <v>135</v>
      </c>
      <c r="C351" s="54"/>
      <c r="D351" s="138"/>
      <c r="E351" s="141">
        <f t="shared" ref="E351" si="47">SUM(E350+E324+E291+E276+E260+E245+E220+E52+E28+E14)</f>
        <v>7385.65</v>
      </c>
      <c r="F351" s="140">
        <f>SUM(F2:F349)</f>
        <v>7385.65</v>
      </c>
      <c r="G351" s="110"/>
      <c r="H351" s="116">
        <f>SUM(H324+H350+H291+H276+H260+H245+H220+H52+H28+H14)</f>
        <v>528409.47333333339</v>
      </c>
      <c r="I351" s="126"/>
      <c r="J351" s="126"/>
      <c r="K351" s="126"/>
      <c r="L351"/>
      <c r="M351" s="111"/>
    </row>
    <row r="352" spans="1:13" ht="15.75" thickTop="1" x14ac:dyDescent="0.25">
      <c r="E352" s="101"/>
      <c r="I352" s="101"/>
      <c r="J352"/>
      <c r="K352"/>
      <c r="L352"/>
      <c r="M352"/>
    </row>
    <row r="353" spans="5:13" x14ac:dyDescent="0.25">
      <c r="E353" s="101"/>
      <c r="J353" s="6"/>
      <c r="K353" s="6"/>
      <c r="L353" s="6"/>
      <c r="M353" s="143"/>
    </row>
    <row r="354" spans="5:13" ht="21" x14ac:dyDescent="0.35">
      <c r="E354" s="111"/>
      <c r="I354" s="144">
        <f>SUM(I3:I353)</f>
        <v>284588.97333333333</v>
      </c>
      <c r="J354" s="145">
        <f t="shared" ref="J354:K354" si="48">SUM(J3:J353)</f>
        <v>146405.5</v>
      </c>
      <c r="K354" s="146">
        <f t="shared" si="48"/>
        <v>97415</v>
      </c>
      <c r="L354" s="6"/>
      <c r="M354" s="147">
        <f>SUM(I354:K354)</f>
        <v>528409.47333333339</v>
      </c>
    </row>
    <row r="355" spans="5:13" x14ac:dyDescent="0.25">
      <c r="E355" s="111"/>
    </row>
    <row r="356" spans="5:13" x14ac:dyDescent="0.25">
      <c r="E356" s="111"/>
    </row>
    <row r="357" spans="5:13" x14ac:dyDescent="0.25">
      <c r="E357" s="111"/>
    </row>
    <row r="358" spans="5:13" x14ac:dyDescent="0.25">
      <c r="E358" s="111"/>
    </row>
    <row r="359" spans="5:13" x14ac:dyDescent="0.25">
      <c r="E359" s="111"/>
    </row>
  </sheetData>
  <pageMargins left="0.28000000000000003" right="0.24" top="0.41" bottom="0.28000000000000003" header="0.18" footer="0.16"/>
  <pageSetup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3:K128"/>
  <sheetViews>
    <sheetView topLeftCell="A42" workbookViewId="0">
      <pane xSplit="2" ySplit="11" topLeftCell="C123" activePane="bottomRight" state="frozen"/>
      <selection activeCell="A42" sqref="A42"/>
      <selection pane="topRight" activeCell="C42" sqref="C42"/>
      <selection pane="bottomLeft" activeCell="A53" sqref="A53"/>
      <selection pane="bottomRight" activeCell="I129" sqref="I129"/>
    </sheetView>
  </sheetViews>
  <sheetFormatPr defaultRowHeight="15" x14ac:dyDescent="0.25"/>
  <cols>
    <col min="3" max="3" width="17" bestFit="1" customWidth="1"/>
    <col min="4" max="4" width="11.7109375" bestFit="1" customWidth="1"/>
    <col min="5" max="5" width="30.5703125" bestFit="1" customWidth="1"/>
  </cols>
  <sheetData>
    <row r="3" spans="2:9" ht="26.25" x14ac:dyDescent="0.4">
      <c r="B3" s="153"/>
      <c r="C3" s="210" t="s">
        <v>674</v>
      </c>
      <c r="D3" s="210"/>
      <c r="E3" s="210"/>
      <c r="F3" s="210"/>
      <c r="G3" s="210"/>
      <c r="H3" s="210"/>
      <c r="I3" s="153"/>
    </row>
    <row r="4" spans="2:9" ht="18.75" x14ac:dyDescent="0.3">
      <c r="B4" s="150" t="s">
        <v>669</v>
      </c>
      <c r="C4" s="150" t="s">
        <v>673</v>
      </c>
      <c r="D4" s="150" t="s">
        <v>300</v>
      </c>
      <c r="E4" s="150" t="s">
        <v>671</v>
      </c>
      <c r="F4" s="150" t="s">
        <v>670</v>
      </c>
      <c r="G4" s="150" t="s">
        <v>680</v>
      </c>
      <c r="H4" s="150" t="s">
        <v>679</v>
      </c>
      <c r="I4" s="150" t="s">
        <v>681</v>
      </c>
    </row>
    <row r="5" spans="2:9" x14ac:dyDescent="0.25">
      <c r="B5" s="152">
        <v>43617</v>
      </c>
      <c r="C5" s="155" t="s">
        <v>668</v>
      </c>
      <c r="G5">
        <v>19</v>
      </c>
      <c r="H5" s="156">
        <v>4</v>
      </c>
      <c r="I5" s="156">
        <v>3</v>
      </c>
    </row>
    <row r="6" spans="2:9" x14ac:dyDescent="0.25">
      <c r="B6" s="152"/>
      <c r="C6" s="154"/>
      <c r="D6" s="6"/>
      <c r="E6" s="6"/>
      <c r="F6" s="6"/>
      <c r="G6" s="6"/>
      <c r="H6" s="6"/>
      <c r="I6" s="6"/>
    </row>
    <row r="7" spans="2:9" x14ac:dyDescent="0.25">
      <c r="B7" s="152"/>
      <c r="C7" s="154"/>
      <c r="D7" s="6"/>
      <c r="E7" s="6"/>
      <c r="F7" s="6"/>
      <c r="G7" s="6"/>
      <c r="H7" s="6"/>
      <c r="I7" s="6"/>
    </row>
    <row r="8" spans="2:9" x14ac:dyDescent="0.25">
      <c r="B8" s="152">
        <v>43617</v>
      </c>
      <c r="C8" s="6"/>
      <c r="D8" s="154"/>
      <c r="E8" s="6" t="s">
        <v>677</v>
      </c>
      <c r="F8" s="6"/>
      <c r="G8" s="6"/>
      <c r="H8" s="6"/>
      <c r="I8" s="6">
        <v>1</v>
      </c>
    </row>
    <row r="9" spans="2:9" x14ac:dyDescent="0.25">
      <c r="B9" s="152">
        <v>43617</v>
      </c>
      <c r="C9" s="6"/>
      <c r="D9" s="154"/>
      <c r="E9" s="6"/>
      <c r="F9" s="6"/>
      <c r="G9" s="6"/>
      <c r="H9" s="6"/>
      <c r="I9" s="6"/>
    </row>
    <row r="10" spans="2:9" x14ac:dyDescent="0.25">
      <c r="B10" s="152">
        <v>43618</v>
      </c>
      <c r="C10" s="6"/>
      <c r="D10" s="154"/>
      <c r="E10" s="6"/>
      <c r="F10" s="6"/>
      <c r="G10" s="6"/>
      <c r="H10" s="6"/>
      <c r="I10" s="6"/>
    </row>
    <row r="11" spans="2:9" x14ac:dyDescent="0.25">
      <c r="B11" s="152">
        <v>43619</v>
      </c>
      <c r="C11" s="6"/>
      <c r="D11" s="154"/>
      <c r="E11" s="6"/>
      <c r="F11" s="6"/>
      <c r="G11" s="6"/>
      <c r="H11" s="6"/>
      <c r="I11" s="6"/>
    </row>
    <row r="12" spans="2:9" x14ac:dyDescent="0.25">
      <c r="B12" s="152">
        <v>43620</v>
      </c>
      <c r="C12" s="6"/>
      <c r="D12" s="154"/>
      <c r="E12" s="6"/>
      <c r="F12" s="6"/>
      <c r="G12" s="6"/>
      <c r="H12" s="6"/>
      <c r="I12" s="6"/>
    </row>
    <row r="13" spans="2:9" x14ac:dyDescent="0.25">
      <c r="B13" s="152">
        <v>43621</v>
      </c>
      <c r="C13" s="6"/>
      <c r="D13" s="154"/>
      <c r="E13" s="6"/>
      <c r="F13" s="6"/>
      <c r="G13" s="6"/>
      <c r="H13" s="6"/>
      <c r="I13" s="6"/>
    </row>
    <row r="14" spans="2:9" x14ac:dyDescent="0.25">
      <c r="B14" s="152">
        <v>43622</v>
      </c>
      <c r="C14" s="6"/>
      <c r="D14" s="154"/>
      <c r="E14" s="6" t="s">
        <v>676</v>
      </c>
      <c r="F14" s="6"/>
      <c r="G14" s="6"/>
      <c r="H14" s="6"/>
      <c r="I14" s="6">
        <v>1</v>
      </c>
    </row>
    <row r="15" spans="2:9" x14ac:dyDescent="0.25">
      <c r="B15" s="152">
        <v>43623</v>
      </c>
      <c r="C15" s="6"/>
      <c r="D15" s="154"/>
      <c r="E15" s="6" t="s">
        <v>722</v>
      </c>
      <c r="F15" s="6"/>
      <c r="G15" s="6">
        <v>8</v>
      </c>
      <c r="H15" s="6">
        <v>1</v>
      </c>
      <c r="I15" s="6"/>
    </row>
    <row r="16" spans="2:9" x14ac:dyDescent="0.25">
      <c r="B16" s="152">
        <v>43624</v>
      </c>
      <c r="C16" s="161" t="s">
        <v>737</v>
      </c>
      <c r="D16" s="162"/>
      <c r="E16" s="162"/>
      <c r="F16" s="162"/>
      <c r="G16" s="162">
        <f>G15</f>
        <v>8</v>
      </c>
      <c r="H16" s="162">
        <f>H15</f>
        <v>1</v>
      </c>
      <c r="I16" s="163">
        <f>SUM(I8:I14)</f>
        <v>2</v>
      </c>
    </row>
    <row r="17" spans="2:9" x14ac:dyDescent="0.25">
      <c r="B17" s="157"/>
      <c r="C17" s="164"/>
      <c r="D17" s="8"/>
      <c r="E17" s="8"/>
      <c r="F17" s="8"/>
      <c r="G17" s="8"/>
      <c r="H17" s="8"/>
      <c r="I17" s="165"/>
    </row>
    <row r="18" spans="2:9" x14ac:dyDescent="0.25">
      <c r="B18" s="152">
        <v>43624</v>
      </c>
      <c r="C18" s="166" t="s">
        <v>723</v>
      </c>
      <c r="D18" s="167"/>
      <c r="E18" s="167"/>
      <c r="F18" s="167"/>
      <c r="G18" s="167">
        <f>G5-G16</f>
        <v>11</v>
      </c>
      <c r="H18" s="167">
        <f>H5-H16</f>
        <v>3</v>
      </c>
      <c r="I18" s="168">
        <f>I5-I16</f>
        <v>1</v>
      </c>
    </row>
    <row r="19" spans="2:9" x14ac:dyDescent="0.25">
      <c r="B19" s="157"/>
      <c r="C19" s="164"/>
      <c r="D19" s="8"/>
      <c r="E19" s="8"/>
      <c r="F19" s="8"/>
      <c r="G19" s="8"/>
      <c r="H19" s="8"/>
      <c r="I19" s="165"/>
    </row>
    <row r="20" spans="2:9" x14ac:dyDescent="0.25">
      <c r="B20" s="152">
        <v>43624</v>
      </c>
      <c r="C20" s="169" t="s">
        <v>724</v>
      </c>
      <c r="D20" s="170" t="s">
        <v>672</v>
      </c>
      <c r="E20" s="170" t="s">
        <v>725</v>
      </c>
      <c r="F20" s="170"/>
      <c r="G20" s="170">
        <v>11</v>
      </c>
      <c r="H20" s="170">
        <v>1</v>
      </c>
      <c r="I20" s="171">
        <v>10</v>
      </c>
    </row>
    <row r="21" spans="2:9" x14ac:dyDescent="0.25">
      <c r="B21" s="152">
        <v>43624</v>
      </c>
      <c r="C21" s="172"/>
      <c r="D21" s="101"/>
      <c r="E21" s="101"/>
      <c r="F21" s="101"/>
      <c r="G21" s="101"/>
      <c r="H21" s="101"/>
      <c r="I21" s="173"/>
    </row>
    <row r="22" spans="2:9" x14ac:dyDescent="0.25">
      <c r="B22" s="152">
        <v>43624</v>
      </c>
      <c r="C22" s="181" t="s">
        <v>726</v>
      </c>
      <c r="D22" s="174"/>
      <c r="E22" s="174"/>
      <c r="F22" s="174"/>
      <c r="G22" s="174">
        <f>11+G18</f>
        <v>22</v>
      </c>
      <c r="H22" s="174">
        <f>1+H18</f>
        <v>4</v>
      </c>
      <c r="I22" s="175">
        <f>10+I18</f>
        <v>11</v>
      </c>
    </row>
    <row r="23" spans="2:9" x14ac:dyDescent="0.25">
      <c r="B23" s="152">
        <v>43625</v>
      </c>
    </row>
    <row r="24" spans="2:9" x14ac:dyDescent="0.25">
      <c r="B24" s="152">
        <v>43626</v>
      </c>
      <c r="E24" t="s">
        <v>727</v>
      </c>
      <c r="G24">
        <v>1</v>
      </c>
    </row>
    <row r="25" spans="2:9" x14ac:dyDescent="0.25">
      <c r="B25" s="152">
        <v>43627</v>
      </c>
      <c r="E25" t="s">
        <v>728</v>
      </c>
      <c r="G25">
        <v>2</v>
      </c>
    </row>
    <row r="26" spans="2:9" x14ac:dyDescent="0.25">
      <c r="B26" s="152">
        <v>43628</v>
      </c>
      <c r="E26" t="s">
        <v>727</v>
      </c>
      <c r="G26">
        <v>1</v>
      </c>
    </row>
    <row r="27" spans="2:9" x14ac:dyDescent="0.25">
      <c r="B27" s="152">
        <v>43629</v>
      </c>
    </row>
    <row r="28" spans="2:9" x14ac:dyDescent="0.25">
      <c r="B28" s="152">
        <v>43630</v>
      </c>
    </row>
    <row r="29" spans="2:9" x14ac:dyDescent="0.25">
      <c r="B29" s="152">
        <v>43631</v>
      </c>
    </row>
    <row r="30" spans="2:9" x14ac:dyDescent="0.25">
      <c r="B30" s="152">
        <v>43632</v>
      </c>
      <c r="E30" t="s">
        <v>729</v>
      </c>
      <c r="G30">
        <v>1</v>
      </c>
      <c r="I30">
        <v>2</v>
      </c>
    </row>
    <row r="31" spans="2:9" x14ac:dyDescent="0.25">
      <c r="B31" s="152">
        <v>43633</v>
      </c>
      <c r="E31" t="s">
        <v>730</v>
      </c>
      <c r="I31">
        <v>2</v>
      </c>
    </row>
    <row r="32" spans="2:9" x14ac:dyDescent="0.25">
      <c r="B32" s="152">
        <v>43634</v>
      </c>
      <c r="E32" t="s">
        <v>678</v>
      </c>
      <c r="G32">
        <v>2</v>
      </c>
    </row>
    <row r="33" spans="2:9" x14ac:dyDescent="0.25">
      <c r="B33" s="152">
        <v>43635</v>
      </c>
      <c r="E33" t="s">
        <v>676</v>
      </c>
      <c r="F33" t="s">
        <v>731</v>
      </c>
      <c r="I33">
        <v>1</v>
      </c>
    </row>
    <row r="34" spans="2:9" x14ac:dyDescent="0.25">
      <c r="B34" s="152">
        <v>43636</v>
      </c>
      <c r="E34" t="s">
        <v>732</v>
      </c>
      <c r="G34">
        <v>3</v>
      </c>
      <c r="I34">
        <v>1</v>
      </c>
    </row>
    <row r="35" spans="2:9" x14ac:dyDescent="0.25">
      <c r="B35" s="152">
        <v>43637</v>
      </c>
    </row>
    <row r="36" spans="2:9" x14ac:dyDescent="0.25">
      <c r="B36" s="152">
        <v>43638</v>
      </c>
      <c r="E36" t="s">
        <v>733</v>
      </c>
      <c r="G36">
        <v>1</v>
      </c>
      <c r="I36">
        <v>1</v>
      </c>
    </row>
    <row r="37" spans="2:9" x14ac:dyDescent="0.25">
      <c r="B37" s="152">
        <v>43639</v>
      </c>
    </row>
    <row r="38" spans="2:9" x14ac:dyDescent="0.25">
      <c r="B38" s="152">
        <v>43640</v>
      </c>
      <c r="E38" t="s">
        <v>678</v>
      </c>
      <c r="G38">
        <v>2</v>
      </c>
    </row>
    <row r="39" spans="2:9" x14ac:dyDescent="0.25">
      <c r="B39" s="152">
        <v>43641</v>
      </c>
    </row>
    <row r="40" spans="2:9" x14ac:dyDescent="0.25">
      <c r="B40" s="152">
        <v>43642</v>
      </c>
      <c r="E40" t="s">
        <v>678</v>
      </c>
      <c r="F40" t="s">
        <v>731</v>
      </c>
      <c r="G40">
        <v>2</v>
      </c>
    </row>
    <row r="41" spans="2:9" x14ac:dyDescent="0.25">
      <c r="B41" s="152">
        <v>43643</v>
      </c>
      <c r="E41" t="s">
        <v>675</v>
      </c>
      <c r="G41">
        <v>1</v>
      </c>
    </row>
    <row r="42" spans="2:9" x14ac:dyDescent="0.25">
      <c r="B42" s="152">
        <v>43644</v>
      </c>
      <c r="E42" t="s">
        <v>734</v>
      </c>
      <c r="G42">
        <v>2</v>
      </c>
      <c r="I42">
        <v>1</v>
      </c>
    </row>
    <row r="43" spans="2:9" x14ac:dyDescent="0.25">
      <c r="B43" s="152">
        <v>43645</v>
      </c>
      <c r="E43" t="s">
        <v>735</v>
      </c>
      <c r="G43">
        <v>1</v>
      </c>
      <c r="I43">
        <v>1</v>
      </c>
    </row>
    <row r="44" spans="2:9" x14ac:dyDescent="0.25">
      <c r="B44" s="152">
        <v>43646</v>
      </c>
    </row>
    <row r="45" spans="2:9" x14ac:dyDescent="0.25">
      <c r="B45" s="152"/>
    </row>
    <row r="46" spans="2:9" x14ac:dyDescent="0.25">
      <c r="B46" s="152"/>
      <c r="C46" s="161" t="s">
        <v>749</v>
      </c>
      <c r="D46" s="162"/>
      <c r="E46" s="162"/>
      <c r="F46" s="162"/>
      <c r="G46" s="162">
        <f>SUM(G24:G44)</f>
        <v>19</v>
      </c>
      <c r="H46" s="162">
        <f>SUM(H24:H44)</f>
        <v>0</v>
      </c>
      <c r="I46" s="163">
        <f>SUM(I24:I44)</f>
        <v>9</v>
      </c>
    </row>
    <row r="47" spans="2:9" x14ac:dyDescent="0.25">
      <c r="C47" s="172"/>
      <c r="D47" s="101"/>
      <c r="E47" s="101"/>
      <c r="F47" s="101"/>
      <c r="G47" s="101"/>
      <c r="H47" s="101"/>
      <c r="I47" s="173"/>
    </row>
    <row r="48" spans="2:9" ht="18.75" x14ac:dyDescent="0.3">
      <c r="C48" s="176" t="s">
        <v>736</v>
      </c>
      <c r="D48" s="177"/>
      <c r="E48" s="178"/>
      <c r="F48" s="178"/>
      <c r="G48" s="179">
        <f>G22-G46</f>
        <v>3</v>
      </c>
      <c r="H48" s="179">
        <f>H22-H46</f>
        <v>4</v>
      </c>
      <c r="I48" s="180">
        <f>I22-I46</f>
        <v>2</v>
      </c>
    </row>
    <row r="51" spans="2:11" ht="26.25" x14ac:dyDescent="0.4">
      <c r="B51" s="153"/>
      <c r="C51" s="210" t="s">
        <v>674</v>
      </c>
      <c r="D51" s="210"/>
      <c r="E51" s="210"/>
      <c r="F51" s="210"/>
      <c r="G51" s="210"/>
      <c r="H51" s="210"/>
      <c r="I51" s="153"/>
    </row>
    <row r="52" spans="2:11" ht="18.75" x14ac:dyDescent="0.3">
      <c r="B52" s="150" t="s">
        <v>669</v>
      </c>
      <c r="C52" s="150" t="s">
        <v>673</v>
      </c>
      <c r="D52" s="150" t="s">
        <v>300</v>
      </c>
      <c r="E52" s="150" t="s">
        <v>671</v>
      </c>
      <c r="F52" s="150" t="s">
        <v>670</v>
      </c>
      <c r="G52" s="150" t="s">
        <v>680</v>
      </c>
      <c r="H52" s="150" t="s">
        <v>679</v>
      </c>
      <c r="I52" s="150" t="s">
        <v>681</v>
      </c>
    </row>
    <row r="53" spans="2:11" x14ac:dyDescent="0.25">
      <c r="B53" s="152">
        <v>43647</v>
      </c>
      <c r="C53" s="155" t="s">
        <v>668</v>
      </c>
      <c r="G53">
        <v>3</v>
      </c>
      <c r="H53" s="156">
        <v>4</v>
      </c>
      <c r="I53" s="156">
        <v>2</v>
      </c>
    </row>
    <row r="54" spans="2:11" x14ac:dyDescent="0.25">
      <c r="B54" s="152">
        <v>43648</v>
      </c>
      <c r="C54" s="154"/>
      <c r="D54" s="6"/>
      <c r="E54" s="6"/>
      <c r="F54" s="6"/>
      <c r="G54" s="6"/>
      <c r="H54" s="6"/>
      <c r="I54" s="6"/>
    </row>
    <row r="55" spans="2:11" x14ac:dyDescent="0.25">
      <c r="B55" s="152">
        <v>43649</v>
      </c>
      <c r="C55" s="154"/>
      <c r="D55" s="6"/>
      <c r="E55" s="6" t="s">
        <v>738</v>
      </c>
      <c r="F55" s="6"/>
      <c r="G55" s="6"/>
      <c r="H55" s="6">
        <v>1</v>
      </c>
      <c r="I55" s="6"/>
    </row>
    <row r="56" spans="2:11" x14ac:dyDescent="0.25">
      <c r="B56" s="152">
        <v>43650</v>
      </c>
      <c r="E56" t="s">
        <v>675</v>
      </c>
      <c r="G56">
        <v>1</v>
      </c>
    </row>
    <row r="57" spans="2:11" x14ac:dyDescent="0.25">
      <c r="B57" s="152">
        <v>43651</v>
      </c>
    </row>
    <row r="58" spans="2:11" x14ac:dyDescent="0.25">
      <c r="B58" s="152">
        <v>43652</v>
      </c>
      <c r="E58" t="s">
        <v>675</v>
      </c>
      <c r="G58">
        <v>1</v>
      </c>
    </row>
    <row r="59" spans="2:11" x14ac:dyDescent="0.25">
      <c r="B59" s="152">
        <v>43653</v>
      </c>
      <c r="E59" t="s">
        <v>739</v>
      </c>
      <c r="G59">
        <v>1</v>
      </c>
      <c r="H59">
        <v>1</v>
      </c>
      <c r="I59">
        <v>2</v>
      </c>
      <c r="K59" t="s">
        <v>740</v>
      </c>
    </row>
    <row r="60" spans="2:11" x14ac:dyDescent="0.25">
      <c r="B60" s="152"/>
    </row>
    <row r="61" spans="2:11" x14ac:dyDescent="0.25">
      <c r="B61" s="152">
        <v>43653</v>
      </c>
      <c r="C61" s="161" t="s">
        <v>741</v>
      </c>
      <c r="D61" s="162"/>
      <c r="E61" s="162"/>
      <c r="F61" s="162"/>
      <c r="G61" s="162">
        <f>SUM(G55:G60)</f>
        <v>3</v>
      </c>
      <c r="H61" s="162">
        <f t="shared" ref="H61:I61" si="0">SUM(H55:H60)</f>
        <v>2</v>
      </c>
      <c r="I61" s="163">
        <f t="shared" si="0"/>
        <v>2</v>
      </c>
    </row>
    <row r="62" spans="2:11" x14ac:dyDescent="0.25">
      <c r="B62" s="152"/>
      <c r="C62" s="164"/>
      <c r="D62" s="8"/>
      <c r="E62" s="8"/>
      <c r="F62" s="8"/>
      <c r="G62" s="8"/>
      <c r="H62" s="8"/>
      <c r="I62" s="165"/>
    </row>
    <row r="63" spans="2:11" x14ac:dyDescent="0.25">
      <c r="B63" s="152">
        <v>43653</v>
      </c>
      <c r="C63" s="176" t="s">
        <v>742</v>
      </c>
      <c r="D63" s="177"/>
      <c r="E63" s="177"/>
      <c r="F63" s="177"/>
      <c r="G63" s="177">
        <f>G53-G61</f>
        <v>0</v>
      </c>
      <c r="H63" s="177">
        <f>H53-H61</f>
        <v>2</v>
      </c>
      <c r="I63" s="182">
        <f>I53-I61</f>
        <v>0</v>
      </c>
    </row>
    <row r="64" spans="2:11" x14ac:dyDescent="0.25">
      <c r="B64" s="152">
        <v>43653</v>
      </c>
    </row>
    <row r="65" spans="2:9" x14ac:dyDescent="0.25">
      <c r="B65" s="152">
        <v>43654</v>
      </c>
    </row>
    <row r="66" spans="2:9" x14ac:dyDescent="0.25">
      <c r="B66" s="152">
        <v>43655</v>
      </c>
    </row>
    <row r="67" spans="2:9" x14ac:dyDescent="0.25">
      <c r="B67" s="152">
        <v>43656</v>
      </c>
    </row>
    <row r="68" spans="2:9" x14ac:dyDescent="0.25">
      <c r="B68" s="152">
        <v>43657</v>
      </c>
      <c r="C68" s="183" t="s">
        <v>300</v>
      </c>
      <c r="D68" s="184">
        <v>15.175000000000001</v>
      </c>
      <c r="E68" s="184"/>
      <c r="F68" s="184"/>
      <c r="G68" s="184">
        <v>16</v>
      </c>
      <c r="H68" s="184">
        <v>3</v>
      </c>
      <c r="I68" s="185">
        <v>15</v>
      </c>
    </row>
    <row r="69" spans="2:9" x14ac:dyDescent="0.25">
      <c r="B69" s="152">
        <v>43657</v>
      </c>
      <c r="C69" s="172"/>
      <c r="D69" s="101"/>
      <c r="E69" s="101"/>
      <c r="F69" s="101"/>
      <c r="G69" s="101"/>
      <c r="H69" s="101"/>
      <c r="I69" s="173"/>
    </row>
    <row r="70" spans="2:9" x14ac:dyDescent="0.25">
      <c r="B70" s="152">
        <v>43657</v>
      </c>
      <c r="C70" s="186" t="s">
        <v>747</v>
      </c>
      <c r="D70" s="187"/>
      <c r="E70" s="187"/>
      <c r="F70" s="187"/>
      <c r="G70" s="187">
        <f>G63+G68</f>
        <v>16</v>
      </c>
      <c r="H70" s="187">
        <f t="shared" ref="H70:I70" si="1">H63+H68</f>
        <v>5</v>
      </c>
      <c r="I70" s="188">
        <f t="shared" si="1"/>
        <v>15</v>
      </c>
    </row>
    <row r="71" spans="2:9" x14ac:dyDescent="0.25">
      <c r="B71" s="152"/>
      <c r="C71" s="6"/>
      <c r="D71" s="6"/>
      <c r="E71" s="6"/>
      <c r="F71" s="6"/>
      <c r="G71" s="6"/>
      <c r="H71" s="6"/>
      <c r="I71" s="6"/>
    </row>
    <row r="72" spans="2:9" x14ac:dyDescent="0.25">
      <c r="B72" s="152">
        <v>43657</v>
      </c>
      <c r="E72" t="s">
        <v>748</v>
      </c>
      <c r="H72">
        <v>1</v>
      </c>
    </row>
    <row r="73" spans="2:9" x14ac:dyDescent="0.25">
      <c r="B73" s="152">
        <v>43658</v>
      </c>
      <c r="E73" t="s">
        <v>676</v>
      </c>
      <c r="I73">
        <v>1</v>
      </c>
    </row>
    <row r="74" spans="2:9" x14ac:dyDescent="0.25">
      <c r="B74" s="152">
        <v>43664</v>
      </c>
      <c r="E74" t="s">
        <v>676</v>
      </c>
      <c r="F74" t="s">
        <v>731</v>
      </c>
      <c r="I74">
        <v>1</v>
      </c>
    </row>
    <row r="75" spans="2:9" x14ac:dyDescent="0.25">
      <c r="B75" s="152">
        <v>43666</v>
      </c>
      <c r="E75" t="s">
        <v>675</v>
      </c>
      <c r="G75">
        <v>1</v>
      </c>
    </row>
    <row r="76" spans="2:9" x14ac:dyDescent="0.25">
      <c r="B76" s="152">
        <v>43666</v>
      </c>
      <c r="E76" t="s">
        <v>675</v>
      </c>
      <c r="G76">
        <v>1</v>
      </c>
    </row>
    <row r="77" spans="2:9" x14ac:dyDescent="0.25">
      <c r="B77" s="152">
        <v>43667</v>
      </c>
      <c r="E77" t="s">
        <v>675</v>
      </c>
      <c r="G77">
        <v>1</v>
      </c>
    </row>
    <row r="78" spans="2:9" x14ac:dyDescent="0.25">
      <c r="B78" s="152">
        <v>43668</v>
      </c>
      <c r="E78" t="s">
        <v>760</v>
      </c>
      <c r="G78">
        <v>2</v>
      </c>
      <c r="I78">
        <v>1</v>
      </c>
    </row>
    <row r="79" spans="2:9" x14ac:dyDescent="0.25">
      <c r="B79" s="152">
        <v>43669</v>
      </c>
      <c r="E79" t="s">
        <v>676</v>
      </c>
      <c r="I79">
        <v>1</v>
      </c>
    </row>
    <row r="80" spans="2:9" x14ac:dyDescent="0.25">
      <c r="B80" s="152">
        <v>43670</v>
      </c>
      <c r="E80" t="s">
        <v>678</v>
      </c>
      <c r="G80">
        <v>2</v>
      </c>
    </row>
    <row r="81" spans="2:9" x14ac:dyDescent="0.25">
      <c r="B81" s="152">
        <v>43671</v>
      </c>
      <c r="E81" t="s">
        <v>675</v>
      </c>
      <c r="G81">
        <v>1</v>
      </c>
    </row>
    <row r="82" spans="2:9" x14ac:dyDescent="0.25">
      <c r="B82" s="152">
        <v>43672</v>
      </c>
      <c r="E82" t="s">
        <v>767</v>
      </c>
      <c r="G82">
        <v>3</v>
      </c>
    </row>
    <row r="83" spans="2:9" x14ac:dyDescent="0.25">
      <c r="B83" s="152">
        <v>43675</v>
      </c>
      <c r="E83" t="s">
        <v>675</v>
      </c>
      <c r="G83">
        <v>1</v>
      </c>
    </row>
    <row r="84" spans="2:9" x14ac:dyDescent="0.25">
      <c r="B84" s="152">
        <v>43676</v>
      </c>
      <c r="E84" t="s">
        <v>676</v>
      </c>
      <c r="I84">
        <v>1</v>
      </c>
    </row>
    <row r="85" spans="2:9" x14ac:dyDescent="0.25">
      <c r="B85" s="152">
        <v>43677</v>
      </c>
      <c r="E85" t="s">
        <v>768</v>
      </c>
      <c r="G85">
        <v>1</v>
      </c>
      <c r="I85">
        <v>1</v>
      </c>
    </row>
    <row r="86" spans="2:9" x14ac:dyDescent="0.25">
      <c r="B86" s="152">
        <v>43680</v>
      </c>
      <c r="E86" t="s">
        <v>676</v>
      </c>
      <c r="I86">
        <v>1</v>
      </c>
    </row>
    <row r="87" spans="2:9" x14ac:dyDescent="0.25">
      <c r="B87" s="152">
        <v>43681</v>
      </c>
      <c r="E87" t="s">
        <v>675</v>
      </c>
      <c r="G87">
        <v>1</v>
      </c>
    </row>
    <row r="88" spans="2:9" x14ac:dyDescent="0.25">
      <c r="B88" s="152">
        <v>43682</v>
      </c>
      <c r="E88" t="s">
        <v>794</v>
      </c>
      <c r="I88">
        <v>2</v>
      </c>
    </row>
    <row r="89" spans="2:9" x14ac:dyDescent="0.25">
      <c r="B89" s="152">
        <v>43683</v>
      </c>
      <c r="E89" t="s">
        <v>676</v>
      </c>
      <c r="I89">
        <v>1</v>
      </c>
    </row>
    <row r="90" spans="2:9" x14ac:dyDescent="0.25">
      <c r="B90" s="152">
        <v>43685</v>
      </c>
      <c r="E90" t="s">
        <v>675</v>
      </c>
      <c r="G90">
        <v>1</v>
      </c>
    </row>
    <row r="91" spans="2:9" x14ac:dyDescent="0.25">
      <c r="B91" s="152">
        <v>43688</v>
      </c>
      <c r="E91" t="s">
        <v>675</v>
      </c>
      <c r="G91">
        <v>1</v>
      </c>
    </row>
    <row r="92" spans="2:9" x14ac:dyDescent="0.25">
      <c r="B92" s="152">
        <v>43691</v>
      </c>
      <c r="E92" t="s">
        <v>795</v>
      </c>
      <c r="G92">
        <v>0</v>
      </c>
      <c r="I92">
        <v>2</v>
      </c>
    </row>
    <row r="93" spans="2:9" x14ac:dyDescent="0.25">
      <c r="B93" s="152">
        <v>43693</v>
      </c>
      <c r="E93" t="s">
        <v>676</v>
      </c>
      <c r="I93">
        <v>1</v>
      </c>
    </row>
    <row r="94" spans="2:9" x14ac:dyDescent="0.25">
      <c r="B94" s="152">
        <v>43694</v>
      </c>
      <c r="E94" t="s">
        <v>676</v>
      </c>
      <c r="I94">
        <v>1</v>
      </c>
    </row>
    <row r="95" spans="2:9" x14ac:dyDescent="0.25">
      <c r="B95" s="152">
        <v>43694</v>
      </c>
    </row>
    <row r="96" spans="2:9" x14ac:dyDescent="0.25">
      <c r="B96" s="152">
        <v>43694</v>
      </c>
    </row>
    <row r="97" spans="2:9" x14ac:dyDescent="0.25">
      <c r="B97" s="152">
        <v>43694</v>
      </c>
    </row>
    <row r="98" spans="2:9" x14ac:dyDescent="0.25">
      <c r="B98" s="152">
        <v>43694</v>
      </c>
      <c r="C98" s="189" t="s">
        <v>754</v>
      </c>
      <c r="D98" s="162"/>
      <c r="E98" s="162"/>
      <c r="F98" s="162"/>
      <c r="G98" s="162">
        <f>SUM(G72:G97)</f>
        <v>16</v>
      </c>
      <c r="H98" s="162">
        <f t="shared" ref="H98:I98" si="2">SUM(H72:H97)</f>
        <v>1</v>
      </c>
      <c r="I98" s="163">
        <f t="shared" si="2"/>
        <v>14</v>
      </c>
    </row>
    <row r="99" spans="2:9" x14ac:dyDescent="0.25">
      <c r="B99" s="152">
        <v>43694</v>
      </c>
      <c r="C99" s="172"/>
      <c r="D99" s="101"/>
      <c r="E99" s="101"/>
      <c r="F99" s="101"/>
      <c r="G99" s="101"/>
      <c r="H99" s="101"/>
      <c r="I99" s="173"/>
    </row>
    <row r="100" spans="2:9" x14ac:dyDescent="0.25">
      <c r="B100" s="152">
        <v>43694</v>
      </c>
      <c r="C100" s="192" t="s">
        <v>736</v>
      </c>
      <c r="D100" s="190"/>
      <c r="E100" s="190"/>
      <c r="F100" s="190"/>
      <c r="G100" s="190">
        <f>G70-G98</f>
        <v>0</v>
      </c>
      <c r="H100" s="190">
        <f t="shared" ref="H100:I100" si="3">H70-H98</f>
        <v>4</v>
      </c>
      <c r="I100" s="191">
        <f t="shared" si="3"/>
        <v>1</v>
      </c>
    </row>
    <row r="101" spans="2:9" x14ac:dyDescent="0.25">
      <c r="B101" s="152">
        <v>43694</v>
      </c>
    </row>
    <row r="102" spans="2:9" x14ac:dyDescent="0.25">
      <c r="B102" s="152">
        <v>43694</v>
      </c>
    </row>
    <row r="103" spans="2:9" x14ac:dyDescent="0.25">
      <c r="B103" s="152">
        <v>43694</v>
      </c>
      <c r="C103" s="183" t="s">
        <v>300</v>
      </c>
      <c r="D103" s="184" t="s">
        <v>801</v>
      </c>
      <c r="E103" s="184"/>
      <c r="F103" s="184"/>
      <c r="G103" s="184">
        <v>16</v>
      </c>
      <c r="H103" s="184">
        <v>0</v>
      </c>
      <c r="I103" s="185">
        <v>17</v>
      </c>
    </row>
    <row r="104" spans="2:9" x14ac:dyDescent="0.25">
      <c r="B104" s="152">
        <v>43694</v>
      </c>
      <c r="C104" s="172"/>
      <c r="D104" s="101"/>
      <c r="E104" s="101"/>
      <c r="F104" s="101"/>
      <c r="G104" s="101"/>
      <c r="H104" s="101"/>
      <c r="I104" s="173"/>
    </row>
    <row r="105" spans="2:9" x14ac:dyDescent="0.25">
      <c r="B105" s="152">
        <v>43694</v>
      </c>
      <c r="C105" s="186" t="s">
        <v>747</v>
      </c>
      <c r="D105" s="187"/>
      <c r="E105" s="187"/>
      <c r="F105" s="187"/>
      <c r="G105" s="187">
        <f>G103+G100</f>
        <v>16</v>
      </c>
      <c r="H105" s="187">
        <f>H103+H100</f>
        <v>4</v>
      </c>
      <c r="I105" s="188">
        <f>I103+I100</f>
        <v>18</v>
      </c>
    </row>
    <row r="106" spans="2:9" x14ac:dyDescent="0.25">
      <c r="B106" s="152">
        <v>43698</v>
      </c>
      <c r="E106" t="s">
        <v>678</v>
      </c>
      <c r="G106">
        <v>2</v>
      </c>
    </row>
    <row r="107" spans="2:9" x14ac:dyDescent="0.25">
      <c r="B107" s="152">
        <v>43704</v>
      </c>
      <c r="E107" t="s">
        <v>768</v>
      </c>
      <c r="G107">
        <v>1</v>
      </c>
      <c r="I107">
        <v>1</v>
      </c>
    </row>
    <row r="108" spans="2:9" x14ac:dyDescent="0.25">
      <c r="B108" s="152">
        <v>43705</v>
      </c>
      <c r="E108" t="s">
        <v>675</v>
      </c>
      <c r="G108">
        <v>1</v>
      </c>
    </row>
    <row r="109" spans="2:9" x14ac:dyDescent="0.25">
      <c r="B109" s="152">
        <v>43707</v>
      </c>
      <c r="E109" t="s">
        <v>675</v>
      </c>
      <c r="G109">
        <v>1</v>
      </c>
    </row>
    <row r="110" spans="2:9" x14ac:dyDescent="0.25">
      <c r="B110" s="152">
        <v>43708</v>
      </c>
      <c r="E110" t="s">
        <v>675</v>
      </c>
      <c r="G110">
        <v>1</v>
      </c>
    </row>
    <row r="111" spans="2:9" x14ac:dyDescent="0.25">
      <c r="B111" s="152">
        <v>43711</v>
      </c>
      <c r="E111" t="s">
        <v>824</v>
      </c>
      <c r="I111">
        <v>1</v>
      </c>
    </row>
    <row r="112" spans="2:9" x14ac:dyDescent="0.25">
      <c r="B112" s="152">
        <v>43714</v>
      </c>
      <c r="E112" t="s">
        <v>824</v>
      </c>
    </row>
    <row r="113" spans="2:9" x14ac:dyDescent="0.25">
      <c r="B113" s="152">
        <v>43718</v>
      </c>
      <c r="E113" t="s">
        <v>824</v>
      </c>
      <c r="I113">
        <v>1</v>
      </c>
    </row>
    <row r="114" spans="2:9" x14ac:dyDescent="0.25">
      <c r="B114" s="152">
        <v>43721</v>
      </c>
      <c r="E114" t="s">
        <v>869</v>
      </c>
      <c r="G114">
        <v>1</v>
      </c>
    </row>
    <row r="115" spans="2:9" x14ac:dyDescent="0.25">
      <c r="B115" s="152">
        <v>43723</v>
      </c>
      <c r="E115" t="s">
        <v>870</v>
      </c>
      <c r="I115">
        <v>1</v>
      </c>
    </row>
    <row r="116" spans="2:9" x14ac:dyDescent="0.25">
      <c r="B116" s="152">
        <v>43724</v>
      </c>
      <c r="E116" t="s">
        <v>870</v>
      </c>
      <c r="I116">
        <v>1</v>
      </c>
    </row>
    <row r="117" spans="2:9" x14ac:dyDescent="0.25">
      <c r="B117" s="152">
        <v>43725</v>
      </c>
      <c r="E117" t="s">
        <v>871</v>
      </c>
      <c r="G117">
        <v>1</v>
      </c>
      <c r="I117">
        <v>2</v>
      </c>
    </row>
    <row r="118" spans="2:9" x14ac:dyDescent="0.25">
      <c r="B118" s="152">
        <v>43726</v>
      </c>
      <c r="E118" t="s">
        <v>872</v>
      </c>
      <c r="G118">
        <v>3</v>
      </c>
    </row>
    <row r="119" spans="2:9" x14ac:dyDescent="0.25">
      <c r="B119" s="152">
        <v>43729</v>
      </c>
      <c r="E119" t="s">
        <v>870</v>
      </c>
      <c r="I119">
        <v>1</v>
      </c>
    </row>
    <row r="120" spans="2:9" x14ac:dyDescent="0.25">
      <c r="B120" s="152">
        <v>43730</v>
      </c>
      <c r="E120" t="s">
        <v>873</v>
      </c>
      <c r="G120">
        <v>2</v>
      </c>
      <c r="I120">
        <v>1</v>
      </c>
    </row>
    <row r="121" spans="2:9" x14ac:dyDescent="0.25">
      <c r="B121" s="152">
        <v>43731</v>
      </c>
      <c r="E121" t="s">
        <v>874</v>
      </c>
      <c r="G121">
        <v>1</v>
      </c>
    </row>
    <row r="122" spans="2:9" x14ac:dyDescent="0.25">
      <c r="B122" s="152">
        <v>43735</v>
      </c>
      <c r="E122" t="s">
        <v>875</v>
      </c>
      <c r="I122">
        <v>1</v>
      </c>
    </row>
    <row r="123" spans="2:9" x14ac:dyDescent="0.25">
      <c r="B123" s="152">
        <v>43738</v>
      </c>
      <c r="E123" t="s">
        <v>870</v>
      </c>
      <c r="I123">
        <v>1</v>
      </c>
    </row>
    <row r="124" spans="2:9" x14ac:dyDescent="0.25">
      <c r="B124" s="152"/>
    </row>
    <row r="125" spans="2:9" x14ac:dyDescent="0.25">
      <c r="B125" s="152"/>
    </row>
    <row r="126" spans="2:9" x14ac:dyDescent="0.25">
      <c r="C126" s="161" t="s">
        <v>749</v>
      </c>
      <c r="D126" s="162"/>
      <c r="E126" s="162"/>
      <c r="F126" s="162"/>
      <c r="G126" s="162">
        <f>SUM(G106:G125)</f>
        <v>14</v>
      </c>
      <c r="H126" s="162">
        <f>SUM(H106:H125)</f>
        <v>0</v>
      </c>
      <c r="I126" s="162">
        <f>SUM(I106:I125)</f>
        <v>11</v>
      </c>
    </row>
    <row r="127" spans="2:9" x14ac:dyDescent="0.25">
      <c r="C127" s="172"/>
      <c r="D127" s="101"/>
      <c r="E127" s="101"/>
      <c r="F127" s="101"/>
      <c r="G127" s="101"/>
      <c r="H127" s="101"/>
      <c r="I127" s="173"/>
    </row>
    <row r="128" spans="2:9" ht="18.75" x14ac:dyDescent="0.3">
      <c r="C128" s="176" t="s">
        <v>736</v>
      </c>
      <c r="D128" s="177"/>
      <c r="E128" s="178"/>
      <c r="F128" s="178"/>
      <c r="G128" s="179">
        <f>G105-G126</f>
        <v>2</v>
      </c>
      <c r="H128" s="179">
        <f>H105-H126</f>
        <v>4</v>
      </c>
      <c r="I128" s="179">
        <f>I105-I126</f>
        <v>7</v>
      </c>
    </row>
  </sheetData>
  <mergeCells count="2">
    <mergeCell ref="C3:H3"/>
    <mergeCell ref="C51:H51"/>
  </mergeCells>
  <pageMargins left="0.7" right="0.7" top="0.75" bottom="0.75" header="0.3" footer="0.3"/>
  <pageSetup scale="8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B2:M38"/>
  <sheetViews>
    <sheetView topLeftCell="A2" zoomScale="61" zoomScaleNormal="61" workbookViewId="0">
      <pane xSplit="1" ySplit="3" topLeftCell="B20" activePane="bottomRight" state="frozen"/>
      <selection activeCell="A2" sqref="A2"/>
      <selection pane="topRight" activeCell="B2" sqref="B2"/>
      <selection pane="bottomLeft" activeCell="A5" sqref="A5"/>
      <selection pane="bottomRight" activeCell="H37" sqref="H37"/>
    </sheetView>
  </sheetViews>
  <sheetFormatPr defaultRowHeight="15" x14ac:dyDescent="0.25"/>
  <cols>
    <col min="3" max="3" width="24" customWidth="1"/>
    <col min="4" max="4" width="22.5703125" bestFit="1" customWidth="1"/>
    <col min="5" max="5" width="17.5703125" bestFit="1" customWidth="1"/>
    <col min="6" max="6" width="15.140625" bestFit="1" customWidth="1"/>
    <col min="7" max="7" width="22.42578125" bestFit="1" customWidth="1"/>
    <col min="8" max="8" width="23.28515625" bestFit="1" customWidth="1"/>
  </cols>
  <sheetData>
    <row r="2" spans="2:10" ht="23.25" x14ac:dyDescent="0.35">
      <c r="B2" s="148" t="s">
        <v>1020</v>
      </c>
      <c r="C2" s="148"/>
      <c r="D2" s="148"/>
    </row>
    <row r="4" spans="2:10" ht="45.75" customHeight="1" x14ac:dyDescent="0.25">
      <c r="C4" s="193" t="s">
        <v>486</v>
      </c>
      <c r="D4" s="193" t="s">
        <v>624</v>
      </c>
      <c r="E4" s="193" t="s">
        <v>563</v>
      </c>
      <c r="F4" s="194" t="s">
        <v>625</v>
      </c>
      <c r="G4" s="194" t="s">
        <v>626</v>
      </c>
      <c r="H4" s="193" t="s">
        <v>237</v>
      </c>
      <c r="I4" s="101"/>
      <c r="J4" s="101"/>
    </row>
    <row r="5" spans="2:10" ht="27" customHeight="1" x14ac:dyDescent="0.3">
      <c r="C5" s="158" t="s">
        <v>627</v>
      </c>
      <c r="D5" s="195">
        <v>43</v>
      </c>
      <c r="E5" s="196"/>
      <c r="F5" s="197"/>
      <c r="G5" s="197"/>
      <c r="H5" s="195">
        <v>43</v>
      </c>
      <c r="I5" s="101"/>
      <c r="J5" s="101"/>
    </row>
    <row r="6" spans="2:10" ht="27" customHeight="1" x14ac:dyDescent="0.25">
      <c r="C6" s="149">
        <v>43862</v>
      </c>
      <c r="D6" s="118"/>
      <c r="E6" s="118"/>
      <c r="F6" s="198">
        <v>0</v>
      </c>
      <c r="G6" s="198">
        <f>650*F6</f>
        <v>0</v>
      </c>
      <c r="H6" s="201">
        <f t="shared" ref="H6:H7" si="0">H5-F6+E6</f>
        <v>43</v>
      </c>
      <c r="I6" s="101"/>
      <c r="J6" s="101"/>
    </row>
    <row r="7" spans="2:10" ht="27" customHeight="1" x14ac:dyDescent="0.25">
      <c r="C7" s="149">
        <v>43863</v>
      </c>
      <c r="D7" s="118"/>
      <c r="E7" s="118"/>
      <c r="F7" s="198">
        <v>3</v>
      </c>
      <c r="G7" s="198">
        <f t="shared" ref="G7:G36" si="1">650*F7</f>
        <v>1950</v>
      </c>
      <c r="H7" s="201">
        <f t="shared" si="0"/>
        <v>40</v>
      </c>
      <c r="I7" s="101"/>
      <c r="J7" s="101"/>
    </row>
    <row r="8" spans="2:10" ht="27" customHeight="1" x14ac:dyDescent="0.25">
      <c r="C8" s="149">
        <v>43864</v>
      </c>
      <c r="D8" s="118"/>
      <c r="E8" s="118">
        <v>0</v>
      </c>
      <c r="F8" s="198">
        <v>3</v>
      </c>
      <c r="G8" s="198">
        <f t="shared" si="1"/>
        <v>1950</v>
      </c>
      <c r="H8" s="201">
        <f>H7-F8+E8</f>
        <v>37</v>
      </c>
      <c r="I8" s="101"/>
      <c r="J8" s="101"/>
    </row>
    <row r="9" spans="2:10" ht="27" customHeight="1" x14ac:dyDescent="0.25">
      <c r="C9" s="149">
        <v>43865</v>
      </c>
      <c r="D9" s="118"/>
      <c r="E9" s="201"/>
      <c r="F9" s="198">
        <v>0</v>
      </c>
      <c r="G9" s="198">
        <f t="shared" si="1"/>
        <v>0</v>
      </c>
      <c r="H9" s="201">
        <f t="shared" ref="H9:H18" si="2">H8-F9</f>
        <v>37</v>
      </c>
      <c r="I9" s="101"/>
      <c r="J9" s="101"/>
    </row>
    <row r="10" spans="2:10" ht="27" customHeight="1" x14ac:dyDescent="0.25">
      <c r="C10" s="149">
        <v>43866</v>
      </c>
      <c r="D10" s="201"/>
      <c r="E10" s="202"/>
      <c r="F10" s="198">
        <v>3</v>
      </c>
      <c r="G10" s="198">
        <f t="shared" si="1"/>
        <v>1950</v>
      </c>
      <c r="H10" s="201">
        <f t="shared" si="2"/>
        <v>34</v>
      </c>
      <c r="I10" s="8"/>
      <c r="J10" s="101"/>
    </row>
    <row r="11" spans="2:10" ht="27" customHeight="1" x14ac:dyDescent="0.25">
      <c r="C11" s="149">
        <v>43867</v>
      </c>
      <c r="D11" s="118"/>
      <c r="E11" s="118"/>
      <c r="F11" s="198">
        <v>12</v>
      </c>
      <c r="G11" s="198">
        <f t="shared" si="1"/>
        <v>7800</v>
      </c>
      <c r="H11" s="201">
        <f t="shared" si="2"/>
        <v>22</v>
      </c>
      <c r="I11" s="101"/>
      <c r="J11" s="101"/>
    </row>
    <row r="12" spans="2:10" ht="27" customHeight="1" x14ac:dyDescent="0.25">
      <c r="C12" s="149">
        <v>43868</v>
      </c>
      <c r="D12" s="118"/>
      <c r="E12" s="118">
        <v>0</v>
      </c>
      <c r="F12" s="198">
        <v>4</v>
      </c>
      <c r="G12" s="198">
        <f t="shared" si="1"/>
        <v>2600</v>
      </c>
      <c r="H12" s="201">
        <f>H11-F12+E12</f>
        <v>18</v>
      </c>
      <c r="I12" s="101"/>
      <c r="J12" s="101"/>
    </row>
    <row r="13" spans="2:10" ht="27" customHeight="1" x14ac:dyDescent="0.25">
      <c r="C13" s="149">
        <v>43869</v>
      </c>
      <c r="D13" s="118"/>
      <c r="E13" s="118">
        <v>60</v>
      </c>
      <c r="F13" s="198">
        <v>4</v>
      </c>
      <c r="G13" s="198">
        <v>1300</v>
      </c>
      <c r="H13" s="201">
        <f>H12-F13+E13</f>
        <v>74</v>
      </c>
      <c r="I13" s="101"/>
      <c r="J13" s="101"/>
    </row>
    <row r="14" spans="2:10" ht="27" customHeight="1" x14ac:dyDescent="0.25">
      <c r="C14" s="149">
        <v>43870</v>
      </c>
      <c r="D14" s="118"/>
      <c r="E14" s="118">
        <v>40</v>
      </c>
      <c r="F14" s="198">
        <v>11</v>
      </c>
      <c r="G14" s="198">
        <f t="shared" si="1"/>
        <v>7150</v>
      </c>
      <c r="H14" s="201">
        <f>H13-F14+E14</f>
        <v>103</v>
      </c>
      <c r="I14" s="101"/>
      <c r="J14" s="101"/>
    </row>
    <row r="15" spans="2:10" ht="27" customHeight="1" x14ac:dyDescent="0.25">
      <c r="C15" s="149">
        <v>43871</v>
      </c>
      <c r="D15" s="118"/>
      <c r="E15" s="118"/>
      <c r="F15" s="198">
        <v>4</v>
      </c>
      <c r="G15" s="198">
        <f t="shared" si="1"/>
        <v>2600</v>
      </c>
      <c r="H15" s="201">
        <f t="shared" si="2"/>
        <v>99</v>
      </c>
      <c r="I15" s="101"/>
      <c r="J15" s="101"/>
    </row>
    <row r="16" spans="2:10" ht="27" customHeight="1" x14ac:dyDescent="0.25">
      <c r="C16" s="149">
        <v>43872</v>
      </c>
      <c r="D16" s="118"/>
      <c r="E16" s="118"/>
      <c r="F16" s="198">
        <v>3</v>
      </c>
      <c r="G16" s="198">
        <f t="shared" si="1"/>
        <v>1950</v>
      </c>
      <c r="H16" s="201">
        <f t="shared" si="2"/>
        <v>96</v>
      </c>
      <c r="I16" s="101"/>
      <c r="J16" s="101"/>
    </row>
    <row r="17" spans="3:13" ht="27" customHeight="1" x14ac:dyDescent="0.25">
      <c r="C17" s="149">
        <v>43873</v>
      </c>
      <c r="D17" s="118"/>
      <c r="E17" s="201"/>
      <c r="F17" s="198">
        <v>6</v>
      </c>
      <c r="G17" s="198">
        <f t="shared" si="1"/>
        <v>3900</v>
      </c>
      <c r="H17" s="201">
        <f t="shared" si="2"/>
        <v>90</v>
      </c>
      <c r="I17" s="101"/>
      <c r="J17" s="101"/>
    </row>
    <row r="18" spans="3:13" ht="27" customHeight="1" x14ac:dyDescent="0.25">
      <c r="C18" s="149">
        <v>43874</v>
      </c>
      <c r="D18" s="118"/>
      <c r="E18" s="118"/>
      <c r="F18" s="198">
        <v>6</v>
      </c>
      <c r="G18" s="198">
        <f t="shared" si="1"/>
        <v>3900</v>
      </c>
      <c r="H18" s="201">
        <f t="shared" si="2"/>
        <v>84</v>
      </c>
      <c r="I18" s="101"/>
      <c r="J18" s="101"/>
    </row>
    <row r="19" spans="3:13" ht="27" customHeight="1" x14ac:dyDescent="0.25">
      <c r="C19" s="149">
        <v>43875</v>
      </c>
      <c r="D19" s="118"/>
      <c r="E19" s="201"/>
      <c r="F19" s="198">
        <v>6</v>
      </c>
      <c r="G19" s="198">
        <f t="shared" si="1"/>
        <v>3900</v>
      </c>
      <c r="H19" s="201">
        <f>H18-F19+E19</f>
        <v>78</v>
      </c>
      <c r="I19" s="101"/>
      <c r="J19" s="101"/>
    </row>
    <row r="20" spans="3:13" ht="27" customHeight="1" x14ac:dyDescent="0.25">
      <c r="C20" s="149">
        <v>43876</v>
      </c>
      <c r="D20" s="118"/>
      <c r="E20" s="118"/>
      <c r="F20" s="198">
        <v>13</v>
      </c>
      <c r="G20" s="198">
        <f t="shared" si="1"/>
        <v>8450</v>
      </c>
      <c r="H20" s="201">
        <f>H19-F20+E20</f>
        <v>65</v>
      </c>
      <c r="I20" s="101"/>
      <c r="J20" s="101"/>
    </row>
    <row r="21" spans="3:13" ht="27" customHeight="1" x14ac:dyDescent="0.25">
      <c r="C21" s="149">
        <v>43877</v>
      </c>
      <c r="D21" s="118"/>
      <c r="E21" s="118"/>
      <c r="F21" s="198">
        <v>4</v>
      </c>
      <c r="G21" s="198">
        <f t="shared" si="1"/>
        <v>2600</v>
      </c>
      <c r="H21" s="201">
        <f>H20-F21+E21</f>
        <v>61</v>
      </c>
      <c r="I21" s="101"/>
      <c r="J21" s="101"/>
    </row>
    <row r="22" spans="3:13" ht="27" customHeight="1" x14ac:dyDescent="0.25">
      <c r="C22" s="149">
        <v>43878</v>
      </c>
      <c r="D22" s="118"/>
      <c r="E22" s="118"/>
      <c r="F22" s="198">
        <v>0</v>
      </c>
      <c r="G22" s="198">
        <f t="shared" si="1"/>
        <v>0</v>
      </c>
      <c r="H22" s="201">
        <f t="shared" ref="H22:H36" si="3">H21-F22+E22</f>
        <v>61</v>
      </c>
      <c r="I22" s="101"/>
      <c r="J22" s="101"/>
      <c r="M22" s="160"/>
    </row>
    <row r="23" spans="3:13" ht="27" customHeight="1" x14ac:dyDescent="0.25">
      <c r="C23" s="149">
        <v>43879</v>
      </c>
      <c r="D23" s="118"/>
      <c r="E23" s="118"/>
      <c r="F23" s="198">
        <v>0</v>
      </c>
      <c r="G23" s="198">
        <f t="shared" si="1"/>
        <v>0</v>
      </c>
      <c r="H23" s="201">
        <f t="shared" si="3"/>
        <v>61</v>
      </c>
      <c r="I23" s="101"/>
      <c r="J23" s="101"/>
    </row>
    <row r="24" spans="3:13" ht="27" customHeight="1" x14ac:dyDescent="0.25">
      <c r="C24" s="149">
        <v>43880</v>
      </c>
      <c r="D24" s="118"/>
      <c r="E24" s="118"/>
      <c r="F24" s="198">
        <v>16</v>
      </c>
      <c r="G24" s="198">
        <f t="shared" si="1"/>
        <v>10400</v>
      </c>
      <c r="H24" s="201">
        <f t="shared" si="3"/>
        <v>45</v>
      </c>
      <c r="I24" s="101"/>
      <c r="J24" s="101"/>
    </row>
    <row r="25" spans="3:13" ht="27" customHeight="1" x14ac:dyDescent="0.25">
      <c r="C25" s="149">
        <v>43881</v>
      </c>
      <c r="D25" s="118"/>
      <c r="E25" s="118"/>
      <c r="F25" s="198">
        <v>1</v>
      </c>
      <c r="G25" s="198">
        <f t="shared" si="1"/>
        <v>650</v>
      </c>
      <c r="H25" s="201">
        <f t="shared" si="3"/>
        <v>44</v>
      </c>
      <c r="I25" s="101"/>
      <c r="J25" s="101"/>
      <c r="K25" s="159"/>
    </row>
    <row r="26" spans="3:13" ht="27" customHeight="1" x14ac:dyDescent="0.25">
      <c r="C26" s="149">
        <v>43882</v>
      </c>
      <c r="D26" s="118"/>
      <c r="E26" s="118"/>
      <c r="F26" s="198">
        <v>9</v>
      </c>
      <c r="G26" s="198">
        <f t="shared" si="1"/>
        <v>5850</v>
      </c>
      <c r="H26" s="201">
        <f t="shared" si="3"/>
        <v>35</v>
      </c>
      <c r="I26" s="101"/>
      <c r="J26" s="101"/>
    </row>
    <row r="27" spans="3:13" ht="27" customHeight="1" x14ac:dyDescent="0.25">
      <c r="C27" s="149">
        <v>43883</v>
      </c>
      <c r="D27" s="118"/>
      <c r="E27" s="118">
        <v>20</v>
      </c>
      <c r="F27" s="198">
        <v>2</v>
      </c>
      <c r="G27" s="198">
        <f t="shared" si="1"/>
        <v>1300</v>
      </c>
      <c r="H27" s="201">
        <f t="shared" si="3"/>
        <v>53</v>
      </c>
      <c r="I27" s="101"/>
      <c r="J27" s="101"/>
    </row>
    <row r="28" spans="3:13" ht="27" customHeight="1" x14ac:dyDescent="0.25">
      <c r="C28" s="149">
        <v>43884</v>
      </c>
      <c r="D28" s="118"/>
      <c r="E28" s="118"/>
      <c r="F28" s="198">
        <v>2</v>
      </c>
      <c r="G28" s="198">
        <f t="shared" si="1"/>
        <v>1300</v>
      </c>
      <c r="H28" s="201">
        <f t="shared" si="3"/>
        <v>51</v>
      </c>
      <c r="I28" s="101"/>
      <c r="J28" s="101"/>
    </row>
    <row r="29" spans="3:13" ht="27" customHeight="1" x14ac:dyDescent="0.25">
      <c r="C29" s="149">
        <v>43885</v>
      </c>
      <c r="D29" s="118"/>
      <c r="E29" s="118"/>
      <c r="F29" s="198">
        <v>13</v>
      </c>
      <c r="G29" s="198">
        <f t="shared" si="1"/>
        <v>8450</v>
      </c>
      <c r="H29" s="201">
        <f t="shared" si="3"/>
        <v>38</v>
      </c>
      <c r="I29" s="101"/>
      <c r="J29" s="101"/>
    </row>
    <row r="30" spans="3:13" ht="27" customHeight="1" x14ac:dyDescent="0.25">
      <c r="C30" s="149">
        <v>43886</v>
      </c>
      <c r="D30" s="118"/>
      <c r="E30" s="118"/>
      <c r="F30" s="198">
        <v>6</v>
      </c>
      <c r="G30" s="198">
        <f t="shared" si="1"/>
        <v>3900</v>
      </c>
      <c r="H30" s="201">
        <f t="shared" si="3"/>
        <v>32</v>
      </c>
      <c r="I30" s="101"/>
      <c r="J30" s="101"/>
    </row>
    <row r="31" spans="3:13" ht="27" customHeight="1" x14ac:dyDescent="0.25">
      <c r="C31" s="149">
        <v>43887</v>
      </c>
      <c r="D31" s="118"/>
      <c r="E31" s="199"/>
      <c r="F31" s="198">
        <v>12</v>
      </c>
      <c r="G31" s="198">
        <f t="shared" si="1"/>
        <v>7800</v>
      </c>
      <c r="H31" s="201">
        <f t="shared" si="3"/>
        <v>20</v>
      </c>
      <c r="I31" s="101"/>
      <c r="J31" s="101"/>
    </row>
    <row r="32" spans="3:13" ht="27" customHeight="1" x14ac:dyDescent="0.25">
      <c r="C32" s="149">
        <v>43888</v>
      </c>
      <c r="D32" s="118"/>
      <c r="E32" s="118"/>
      <c r="F32" s="198">
        <v>4</v>
      </c>
      <c r="G32" s="198">
        <f t="shared" si="1"/>
        <v>2600</v>
      </c>
      <c r="H32" s="201">
        <f t="shared" si="3"/>
        <v>16</v>
      </c>
      <c r="I32" s="101"/>
      <c r="J32" s="101"/>
    </row>
    <row r="33" spans="3:10" ht="27" customHeight="1" x14ac:dyDescent="0.25">
      <c r="C33" s="149">
        <v>43889</v>
      </c>
      <c r="D33" s="118"/>
      <c r="E33" s="118"/>
      <c r="F33" s="198">
        <v>12</v>
      </c>
      <c r="G33" s="198">
        <f t="shared" si="1"/>
        <v>7800</v>
      </c>
      <c r="H33" s="201">
        <f t="shared" si="3"/>
        <v>4</v>
      </c>
      <c r="I33" s="101"/>
      <c r="J33" s="101"/>
    </row>
    <row r="34" spans="3:10" ht="27" customHeight="1" x14ac:dyDescent="0.25">
      <c r="C34" s="149">
        <v>43890</v>
      </c>
      <c r="D34" s="118"/>
      <c r="E34" s="118"/>
      <c r="F34" s="198">
        <v>2</v>
      </c>
      <c r="G34" s="198">
        <f t="shared" si="1"/>
        <v>1300</v>
      </c>
      <c r="H34" s="201">
        <f t="shared" si="3"/>
        <v>2</v>
      </c>
      <c r="I34" s="101"/>
      <c r="J34" s="101"/>
    </row>
    <row r="35" spans="3:10" ht="27" customHeight="1" x14ac:dyDescent="0.25">
      <c r="C35" s="149"/>
      <c r="D35" s="118"/>
      <c r="E35" s="118"/>
      <c r="F35" s="198"/>
      <c r="G35" s="198">
        <f t="shared" si="1"/>
        <v>0</v>
      </c>
      <c r="H35" s="201">
        <f t="shared" si="3"/>
        <v>2</v>
      </c>
      <c r="I35" s="101"/>
      <c r="J35" s="101"/>
    </row>
    <row r="36" spans="3:10" ht="27" customHeight="1" x14ac:dyDescent="0.25">
      <c r="C36" s="149"/>
      <c r="D36" s="118"/>
      <c r="E36" s="118"/>
      <c r="F36" s="198"/>
      <c r="G36" s="198">
        <f t="shared" si="1"/>
        <v>0</v>
      </c>
      <c r="H36" s="201">
        <f t="shared" si="3"/>
        <v>2</v>
      </c>
      <c r="I36" s="101"/>
      <c r="J36" s="101"/>
    </row>
    <row r="37" spans="3:10" ht="27" customHeight="1" x14ac:dyDescent="0.35">
      <c r="C37" s="92"/>
      <c r="D37" s="118"/>
      <c r="E37" s="118"/>
      <c r="F37" s="200">
        <f>SUM(F6:F36)</f>
        <v>161</v>
      </c>
      <c r="G37" s="200">
        <f>SUM(G6:G36)</f>
        <v>103350</v>
      </c>
      <c r="H37" s="195">
        <f>H36</f>
        <v>2</v>
      </c>
      <c r="I37" s="101"/>
      <c r="J37" s="101"/>
    </row>
    <row r="38" spans="3:10" x14ac:dyDescent="0.25">
      <c r="I38" s="101"/>
      <c r="J38" s="101"/>
    </row>
  </sheetData>
  <pageMargins left="0.56999999999999995" right="0.45" top="0.75" bottom="0.75" header="0.3" footer="0.3"/>
  <pageSetup scale="71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2:M38"/>
  <sheetViews>
    <sheetView topLeftCell="A2" zoomScale="61" zoomScaleNormal="61" workbookViewId="0">
      <pane xSplit="1" ySplit="3" topLeftCell="B25" activePane="bottomRight" state="frozen"/>
      <selection activeCell="A2" sqref="A2"/>
      <selection pane="topRight" activeCell="B2" sqref="B2"/>
      <selection pane="bottomLeft" activeCell="A5" sqref="A5"/>
      <selection pane="bottomRight" activeCell="E49" sqref="E49"/>
    </sheetView>
  </sheetViews>
  <sheetFormatPr defaultRowHeight="15" x14ac:dyDescent="0.25"/>
  <cols>
    <col min="3" max="3" width="24" customWidth="1"/>
    <col min="4" max="4" width="22.5703125" bestFit="1" customWidth="1"/>
    <col min="5" max="5" width="17.5703125" bestFit="1" customWidth="1"/>
    <col min="6" max="6" width="15.140625" bestFit="1" customWidth="1"/>
    <col min="7" max="7" width="22.42578125" bestFit="1" customWidth="1"/>
    <col min="8" max="8" width="23.28515625" bestFit="1" customWidth="1"/>
  </cols>
  <sheetData>
    <row r="2" spans="2:10" ht="23.25" x14ac:dyDescent="0.35">
      <c r="B2" s="148" t="s">
        <v>1044</v>
      </c>
      <c r="C2" s="148"/>
      <c r="D2" s="148"/>
    </row>
    <row r="4" spans="2:10" ht="45.75" customHeight="1" x14ac:dyDescent="0.25">
      <c r="C4" s="193" t="s">
        <v>486</v>
      </c>
      <c r="D4" s="193" t="s">
        <v>624</v>
      </c>
      <c r="E4" s="193" t="s">
        <v>563</v>
      </c>
      <c r="F4" s="194" t="s">
        <v>625</v>
      </c>
      <c r="G4" s="194" t="s">
        <v>626</v>
      </c>
      <c r="H4" s="193" t="s">
        <v>237</v>
      </c>
      <c r="I4" s="101"/>
      <c r="J4" s="101"/>
    </row>
    <row r="5" spans="2:10" ht="27" customHeight="1" x14ac:dyDescent="0.3">
      <c r="C5" s="158" t="s">
        <v>627</v>
      </c>
      <c r="D5" s="195">
        <v>2</v>
      </c>
      <c r="E5" s="196"/>
      <c r="F5" s="197"/>
      <c r="G5" s="197"/>
      <c r="H5" s="195">
        <v>2</v>
      </c>
      <c r="I5" s="101"/>
      <c r="J5" s="101"/>
    </row>
    <row r="6" spans="2:10" ht="27" customHeight="1" x14ac:dyDescent="0.25">
      <c r="C6" s="149">
        <v>43891</v>
      </c>
      <c r="D6" s="118"/>
      <c r="E6" s="118"/>
      <c r="F6" s="198">
        <v>0</v>
      </c>
      <c r="G6" s="198">
        <f>650*F6</f>
        <v>0</v>
      </c>
      <c r="H6" s="201">
        <f t="shared" ref="H6:H7" si="0">H5-F6+E6</f>
        <v>2</v>
      </c>
      <c r="I6" s="101"/>
      <c r="J6" s="101"/>
    </row>
    <row r="7" spans="2:10" ht="27" customHeight="1" x14ac:dyDescent="0.25">
      <c r="C7" s="149">
        <v>43892</v>
      </c>
      <c r="D7" s="118"/>
      <c r="E7" s="118"/>
      <c r="F7" s="198">
        <v>0</v>
      </c>
      <c r="G7" s="198">
        <f t="shared" ref="G7:G36" si="1">650*F7</f>
        <v>0</v>
      </c>
      <c r="H7" s="201">
        <f t="shared" si="0"/>
        <v>2</v>
      </c>
      <c r="I7" s="101"/>
      <c r="J7" s="101"/>
    </row>
    <row r="8" spans="2:10" ht="27" customHeight="1" x14ac:dyDescent="0.25">
      <c r="C8" s="149">
        <v>43893</v>
      </c>
      <c r="D8" s="118"/>
      <c r="E8" s="118"/>
      <c r="F8" s="198">
        <v>0</v>
      </c>
      <c r="G8" s="198">
        <f t="shared" si="1"/>
        <v>0</v>
      </c>
      <c r="H8" s="201">
        <f>H7-F8+E8</f>
        <v>2</v>
      </c>
      <c r="I8" s="101"/>
      <c r="J8" s="101"/>
    </row>
    <row r="9" spans="2:10" ht="27" customHeight="1" x14ac:dyDescent="0.25">
      <c r="C9" s="149">
        <v>43894</v>
      </c>
      <c r="D9" s="118"/>
      <c r="E9" s="201"/>
      <c r="F9" s="198">
        <v>0</v>
      </c>
      <c r="G9" s="198">
        <f t="shared" si="1"/>
        <v>0</v>
      </c>
      <c r="H9" s="201">
        <f t="shared" ref="H9:H18" si="2">H8-F9</f>
        <v>2</v>
      </c>
      <c r="I9" s="101"/>
      <c r="J9" s="101"/>
    </row>
    <row r="10" spans="2:10" ht="27" customHeight="1" x14ac:dyDescent="0.25">
      <c r="C10" s="149">
        <v>43895</v>
      </c>
      <c r="D10" s="201"/>
      <c r="E10" s="118">
        <v>40</v>
      </c>
      <c r="F10" s="198">
        <v>10</v>
      </c>
      <c r="G10" s="198">
        <f t="shared" si="1"/>
        <v>6500</v>
      </c>
      <c r="H10" s="201">
        <f>H9-F10+E10</f>
        <v>32</v>
      </c>
      <c r="I10" s="8"/>
      <c r="J10" s="101"/>
    </row>
    <row r="11" spans="2:10" ht="27" customHeight="1" x14ac:dyDescent="0.25">
      <c r="C11" s="149">
        <v>43896</v>
      </c>
      <c r="D11" s="118"/>
      <c r="E11" s="118"/>
      <c r="F11" s="198">
        <v>22</v>
      </c>
      <c r="G11" s="198">
        <f t="shared" si="1"/>
        <v>14300</v>
      </c>
      <c r="H11" s="201">
        <f t="shared" si="2"/>
        <v>10</v>
      </c>
      <c r="I11" s="101"/>
      <c r="J11" s="101"/>
    </row>
    <row r="12" spans="2:10" ht="27" customHeight="1" x14ac:dyDescent="0.25">
      <c r="C12" s="149">
        <v>43897</v>
      </c>
      <c r="D12" s="118"/>
      <c r="E12" s="118"/>
      <c r="F12" s="198">
        <v>8</v>
      </c>
      <c r="G12" s="198">
        <f t="shared" si="1"/>
        <v>5200</v>
      </c>
      <c r="H12" s="201">
        <f>H11-F12+E12</f>
        <v>2</v>
      </c>
      <c r="I12" s="101"/>
      <c r="J12" s="101"/>
    </row>
    <row r="13" spans="2:10" ht="27" customHeight="1" x14ac:dyDescent="0.25">
      <c r="C13" s="149">
        <v>43898</v>
      </c>
      <c r="D13" s="118"/>
      <c r="E13" s="118"/>
      <c r="F13" s="198">
        <v>0</v>
      </c>
      <c r="G13" s="198">
        <v>0</v>
      </c>
      <c r="H13" s="201">
        <f>H12-F13+E13</f>
        <v>2</v>
      </c>
      <c r="I13" s="101"/>
      <c r="J13" s="101"/>
    </row>
    <row r="14" spans="2:10" ht="27" customHeight="1" x14ac:dyDescent="0.25">
      <c r="C14" s="149">
        <v>43899</v>
      </c>
      <c r="D14" s="118"/>
      <c r="E14" s="118"/>
      <c r="F14" s="198">
        <v>0</v>
      </c>
      <c r="G14" s="198">
        <f t="shared" si="1"/>
        <v>0</v>
      </c>
      <c r="H14" s="201">
        <f>H13-F14+E14</f>
        <v>2</v>
      </c>
      <c r="I14" s="101"/>
      <c r="J14" s="101"/>
    </row>
    <row r="15" spans="2:10" ht="27" customHeight="1" x14ac:dyDescent="0.25">
      <c r="C15" s="149">
        <v>43900</v>
      </c>
      <c r="D15" s="118"/>
      <c r="E15" s="118"/>
      <c r="F15" s="198">
        <v>0</v>
      </c>
      <c r="G15" s="198">
        <f t="shared" si="1"/>
        <v>0</v>
      </c>
      <c r="H15" s="201">
        <f t="shared" si="2"/>
        <v>2</v>
      </c>
      <c r="I15" s="101"/>
      <c r="J15" s="101"/>
    </row>
    <row r="16" spans="2:10" ht="27" customHeight="1" x14ac:dyDescent="0.25">
      <c r="C16" s="149">
        <v>43901</v>
      </c>
      <c r="D16" s="118"/>
      <c r="E16" s="118">
        <v>40</v>
      </c>
      <c r="F16" s="198">
        <v>0</v>
      </c>
      <c r="G16" s="198">
        <f t="shared" si="1"/>
        <v>0</v>
      </c>
      <c r="H16" s="201">
        <f>H15-F16+E16</f>
        <v>42</v>
      </c>
      <c r="I16" s="101"/>
      <c r="J16" s="101"/>
    </row>
    <row r="17" spans="3:13" ht="27" customHeight="1" x14ac:dyDescent="0.25">
      <c r="C17" s="149">
        <v>43902</v>
      </c>
      <c r="D17" s="118"/>
      <c r="E17" s="201"/>
      <c r="F17" s="198">
        <v>0</v>
      </c>
      <c r="G17" s="198">
        <f t="shared" si="1"/>
        <v>0</v>
      </c>
      <c r="H17" s="201">
        <f t="shared" si="2"/>
        <v>42</v>
      </c>
      <c r="I17" s="101"/>
      <c r="J17" s="101"/>
    </row>
    <row r="18" spans="3:13" ht="27" customHeight="1" x14ac:dyDescent="0.25">
      <c r="C18" s="149">
        <v>43903</v>
      </c>
      <c r="D18" s="118"/>
      <c r="E18" s="118"/>
      <c r="F18" s="198">
        <v>2</v>
      </c>
      <c r="G18" s="198">
        <f t="shared" si="1"/>
        <v>1300</v>
      </c>
      <c r="H18" s="201">
        <f t="shared" si="2"/>
        <v>40</v>
      </c>
      <c r="I18" s="101"/>
      <c r="J18" s="101"/>
    </row>
    <row r="19" spans="3:13" ht="27" customHeight="1" x14ac:dyDescent="0.25">
      <c r="C19" s="149">
        <v>43904</v>
      </c>
      <c r="D19" s="118"/>
      <c r="E19" s="201"/>
      <c r="F19" s="198">
        <v>0</v>
      </c>
      <c r="G19" s="198">
        <f t="shared" si="1"/>
        <v>0</v>
      </c>
      <c r="H19" s="201">
        <f>H18-F19+E19</f>
        <v>40</v>
      </c>
      <c r="I19" s="101"/>
      <c r="J19" s="101"/>
    </row>
    <row r="20" spans="3:13" ht="27" customHeight="1" x14ac:dyDescent="0.25">
      <c r="C20" s="149">
        <v>43905</v>
      </c>
      <c r="D20" s="118"/>
      <c r="E20" s="118"/>
      <c r="F20" s="198">
        <v>0</v>
      </c>
      <c r="G20" s="198">
        <f t="shared" si="1"/>
        <v>0</v>
      </c>
      <c r="H20" s="201">
        <f>H19-F20+E20</f>
        <v>40</v>
      </c>
      <c r="I20" s="101"/>
      <c r="J20" s="101"/>
    </row>
    <row r="21" spans="3:13" ht="27" customHeight="1" x14ac:dyDescent="0.25">
      <c r="C21" s="149">
        <v>43906</v>
      </c>
      <c r="D21" s="118"/>
      <c r="E21" s="118"/>
      <c r="F21" s="198">
        <v>0</v>
      </c>
      <c r="G21" s="198">
        <f t="shared" si="1"/>
        <v>0</v>
      </c>
      <c r="H21" s="201">
        <f>H20-F21+E21</f>
        <v>40</v>
      </c>
      <c r="I21" s="101"/>
      <c r="J21" s="101"/>
    </row>
    <row r="22" spans="3:13" ht="27" customHeight="1" x14ac:dyDescent="0.25">
      <c r="C22" s="149">
        <v>43907</v>
      </c>
      <c r="D22" s="118"/>
      <c r="E22" s="118"/>
      <c r="F22" s="198">
        <v>0</v>
      </c>
      <c r="G22" s="198">
        <f t="shared" si="1"/>
        <v>0</v>
      </c>
      <c r="H22" s="201">
        <f t="shared" ref="H22:H36" si="3">H21-F22+E22</f>
        <v>40</v>
      </c>
      <c r="I22" s="101"/>
      <c r="J22" s="101"/>
      <c r="M22" s="160"/>
    </row>
    <row r="23" spans="3:13" ht="27" customHeight="1" x14ac:dyDescent="0.25">
      <c r="C23" s="149">
        <v>43908</v>
      </c>
      <c r="D23" s="118"/>
      <c r="E23" s="118"/>
      <c r="F23" s="198">
        <v>0</v>
      </c>
      <c r="G23" s="198">
        <f t="shared" si="1"/>
        <v>0</v>
      </c>
      <c r="H23" s="201">
        <f t="shared" si="3"/>
        <v>40</v>
      </c>
      <c r="I23" s="101"/>
      <c r="J23" s="101"/>
    </row>
    <row r="24" spans="3:13" ht="27" customHeight="1" x14ac:dyDescent="0.25">
      <c r="C24" s="149">
        <v>43909</v>
      </c>
      <c r="D24" s="118"/>
      <c r="E24" s="118"/>
      <c r="F24" s="198">
        <v>4</v>
      </c>
      <c r="G24" s="198">
        <f t="shared" si="1"/>
        <v>2600</v>
      </c>
      <c r="H24" s="201">
        <f t="shared" si="3"/>
        <v>36</v>
      </c>
      <c r="I24" s="101"/>
      <c r="J24" s="101"/>
    </row>
    <row r="25" spans="3:13" ht="27" customHeight="1" x14ac:dyDescent="0.25">
      <c r="C25" s="149">
        <v>43910</v>
      </c>
      <c r="D25" s="118"/>
      <c r="E25" s="118"/>
      <c r="F25" s="198">
        <v>8</v>
      </c>
      <c r="G25" s="198">
        <f t="shared" si="1"/>
        <v>5200</v>
      </c>
      <c r="H25" s="201">
        <f t="shared" si="3"/>
        <v>28</v>
      </c>
      <c r="I25" s="101"/>
      <c r="J25" s="101"/>
      <c r="K25" s="159"/>
    </row>
    <row r="26" spans="3:13" ht="27" customHeight="1" x14ac:dyDescent="0.25">
      <c r="C26" s="149">
        <v>43911</v>
      </c>
      <c r="D26" s="118"/>
      <c r="E26" s="118"/>
      <c r="F26" s="198">
        <v>0</v>
      </c>
      <c r="G26" s="198">
        <f t="shared" si="1"/>
        <v>0</v>
      </c>
      <c r="H26" s="201">
        <f t="shared" si="3"/>
        <v>28</v>
      </c>
      <c r="I26" s="101"/>
      <c r="J26" s="101"/>
    </row>
    <row r="27" spans="3:13" ht="27" customHeight="1" x14ac:dyDescent="0.25">
      <c r="C27" s="149">
        <v>43912</v>
      </c>
      <c r="D27" s="118"/>
      <c r="E27" s="118"/>
      <c r="F27" s="198">
        <v>0</v>
      </c>
      <c r="G27" s="198">
        <f t="shared" si="1"/>
        <v>0</v>
      </c>
      <c r="H27" s="201">
        <f t="shared" si="3"/>
        <v>28</v>
      </c>
      <c r="I27" s="101"/>
      <c r="J27" s="101"/>
    </row>
    <row r="28" spans="3:13" ht="27" customHeight="1" x14ac:dyDescent="0.25">
      <c r="C28" s="149">
        <v>43913</v>
      </c>
      <c r="D28" s="118"/>
      <c r="E28" s="118"/>
      <c r="F28" s="198">
        <v>0</v>
      </c>
      <c r="G28" s="198">
        <f t="shared" si="1"/>
        <v>0</v>
      </c>
      <c r="H28" s="201">
        <f t="shared" si="3"/>
        <v>28</v>
      </c>
      <c r="I28" s="101"/>
      <c r="J28" s="101"/>
    </row>
    <row r="29" spans="3:13" ht="27" customHeight="1" x14ac:dyDescent="0.25">
      <c r="C29" s="149">
        <v>43914</v>
      </c>
      <c r="D29" s="118"/>
      <c r="E29" s="118"/>
      <c r="F29" s="198">
        <v>0</v>
      </c>
      <c r="G29" s="198">
        <f t="shared" si="1"/>
        <v>0</v>
      </c>
      <c r="H29" s="201">
        <f t="shared" si="3"/>
        <v>28</v>
      </c>
      <c r="I29" s="101"/>
      <c r="J29" s="101"/>
    </row>
    <row r="30" spans="3:13" ht="27" customHeight="1" x14ac:dyDescent="0.25">
      <c r="C30" s="149">
        <v>43915</v>
      </c>
      <c r="D30" s="118"/>
      <c r="E30" s="118"/>
      <c r="F30" s="198">
        <v>0</v>
      </c>
      <c r="G30" s="198">
        <f t="shared" si="1"/>
        <v>0</v>
      </c>
      <c r="H30" s="201">
        <f t="shared" si="3"/>
        <v>28</v>
      </c>
      <c r="I30" s="101"/>
      <c r="J30" s="101"/>
    </row>
    <row r="31" spans="3:13" ht="27" customHeight="1" x14ac:dyDescent="0.25">
      <c r="C31" s="149">
        <v>43916</v>
      </c>
      <c r="D31" s="118"/>
      <c r="E31" s="199"/>
      <c r="F31" s="198">
        <v>0</v>
      </c>
      <c r="G31" s="198">
        <f t="shared" si="1"/>
        <v>0</v>
      </c>
      <c r="H31" s="201">
        <f t="shared" si="3"/>
        <v>28</v>
      </c>
      <c r="I31" s="101"/>
      <c r="J31" s="101"/>
    </row>
    <row r="32" spans="3:13" ht="27" customHeight="1" x14ac:dyDescent="0.25">
      <c r="C32" s="149">
        <v>43917</v>
      </c>
      <c r="D32" s="118"/>
      <c r="E32" s="118"/>
      <c r="F32" s="198">
        <v>0</v>
      </c>
      <c r="G32" s="198">
        <f t="shared" si="1"/>
        <v>0</v>
      </c>
      <c r="H32" s="201">
        <f t="shared" si="3"/>
        <v>28</v>
      </c>
      <c r="I32" s="101"/>
      <c r="J32" s="101"/>
    </row>
    <row r="33" spans="3:10" ht="27" customHeight="1" x14ac:dyDescent="0.25">
      <c r="C33" s="149">
        <v>43918</v>
      </c>
      <c r="D33" s="118"/>
      <c r="E33" s="118"/>
      <c r="F33" s="198">
        <v>0</v>
      </c>
      <c r="G33" s="198">
        <f t="shared" si="1"/>
        <v>0</v>
      </c>
      <c r="H33" s="201">
        <f t="shared" si="3"/>
        <v>28</v>
      </c>
      <c r="I33" s="101"/>
      <c r="J33" s="101"/>
    </row>
    <row r="34" spans="3:10" ht="27" customHeight="1" x14ac:dyDescent="0.25">
      <c r="C34" s="149">
        <v>43919</v>
      </c>
      <c r="D34" s="118"/>
      <c r="E34" s="118"/>
      <c r="F34" s="198">
        <v>0</v>
      </c>
      <c r="G34" s="198">
        <f t="shared" si="1"/>
        <v>0</v>
      </c>
      <c r="H34" s="201">
        <f t="shared" si="3"/>
        <v>28</v>
      </c>
      <c r="I34" s="101"/>
      <c r="J34" s="101"/>
    </row>
    <row r="35" spans="3:10" ht="27" customHeight="1" x14ac:dyDescent="0.25">
      <c r="C35" s="149">
        <v>43920</v>
      </c>
      <c r="D35" s="118"/>
      <c r="E35" s="118"/>
      <c r="F35" s="198">
        <v>0</v>
      </c>
      <c r="G35" s="198">
        <f t="shared" si="1"/>
        <v>0</v>
      </c>
      <c r="H35" s="201">
        <f t="shared" si="3"/>
        <v>28</v>
      </c>
      <c r="I35" s="101"/>
      <c r="J35" s="101"/>
    </row>
    <row r="36" spans="3:10" ht="27" customHeight="1" x14ac:dyDescent="0.25">
      <c r="C36" s="149">
        <v>43921</v>
      </c>
      <c r="D36" s="118"/>
      <c r="E36" s="118"/>
      <c r="F36" s="198">
        <v>0</v>
      </c>
      <c r="G36" s="198">
        <f t="shared" si="1"/>
        <v>0</v>
      </c>
      <c r="H36" s="201">
        <f t="shared" si="3"/>
        <v>28</v>
      </c>
      <c r="I36" s="101"/>
      <c r="J36" s="101"/>
    </row>
    <row r="37" spans="3:10" ht="27" customHeight="1" x14ac:dyDescent="0.35">
      <c r="C37" s="92"/>
      <c r="D37" s="118"/>
      <c r="E37" s="118"/>
      <c r="F37" s="200">
        <f>SUM(F6:F36)</f>
        <v>54</v>
      </c>
      <c r="G37" s="200">
        <f>SUM(G6:G36)</f>
        <v>35100</v>
      </c>
      <c r="H37" s="195">
        <f>H36</f>
        <v>28</v>
      </c>
      <c r="I37" s="101"/>
      <c r="J37" s="101"/>
    </row>
    <row r="38" spans="3:10" x14ac:dyDescent="0.25">
      <c r="I38" s="101"/>
      <c r="J38" s="101"/>
    </row>
  </sheetData>
  <pageMargins left="0.56999999999999995" right="0.45" top="0.75" bottom="0.75" header="0.3" footer="0.3"/>
  <pageSetup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470"/>
  <sheetViews>
    <sheetView workbookViewId="0">
      <selection activeCell="C1" sqref="C1"/>
    </sheetView>
  </sheetViews>
  <sheetFormatPr defaultRowHeight="15" x14ac:dyDescent="0.25"/>
  <cols>
    <col min="3" max="3" width="34.5703125" bestFit="1" customWidth="1"/>
  </cols>
  <sheetData>
    <row r="4" spans="2:6" ht="18.75" x14ac:dyDescent="0.3">
      <c r="B4" s="150" t="s">
        <v>486</v>
      </c>
      <c r="C4" s="150" t="s">
        <v>487</v>
      </c>
      <c r="D4" s="150" t="s">
        <v>540</v>
      </c>
      <c r="E4" s="150" t="s">
        <v>488</v>
      </c>
      <c r="F4" s="150" t="s">
        <v>301</v>
      </c>
    </row>
    <row r="5" spans="2:6" x14ac:dyDescent="0.25">
      <c r="B5" t="s">
        <v>489</v>
      </c>
      <c r="C5" t="s">
        <v>490</v>
      </c>
      <c r="D5">
        <v>2</v>
      </c>
      <c r="F5">
        <f>D5*E5</f>
        <v>0</v>
      </c>
    </row>
    <row r="6" spans="2:6" x14ac:dyDescent="0.25">
      <c r="B6" t="s">
        <v>489</v>
      </c>
      <c r="C6" t="s">
        <v>491</v>
      </c>
      <c r="D6">
        <v>40</v>
      </c>
      <c r="F6">
        <f t="shared" ref="F6:F34" si="0">D6*E6</f>
        <v>0</v>
      </c>
    </row>
    <row r="7" spans="2:6" x14ac:dyDescent="0.25">
      <c r="B7" t="s">
        <v>489</v>
      </c>
      <c r="C7" t="s">
        <v>492</v>
      </c>
      <c r="D7">
        <v>1</v>
      </c>
      <c r="F7">
        <f t="shared" si="0"/>
        <v>0</v>
      </c>
    </row>
    <row r="8" spans="2:6" x14ac:dyDescent="0.25">
      <c r="B8" t="s">
        <v>489</v>
      </c>
      <c r="C8" t="s">
        <v>498</v>
      </c>
      <c r="D8">
        <v>1</v>
      </c>
      <c r="F8">
        <f t="shared" si="0"/>
        <v>0</v>
      </c>
    </row>
    <row r="9" spans="2:6" x14ac:dyDescent="0.25">
      <c r="B9" t="s">
        <v>489</v>
      </c>
      <c r="C9" t="s">
        <v>493</v>
      </c>
      <c r="D9">
        <v>1</v>
      </c>
      <c r="F9">
        <f t="shared" si="0"/>
        <v>0</v>
      </c>
    </row>
    <row r="10" spans="2:6" x14ac:dyDescent="0.25">
      <c r="B10" t="s">
        <v>489</v>
      </c>
      <c r="C10" t="s">
        <v>494</v>
      </c>
      <c r="D10">
        <v>20</v>
      </c>
      <c r="F10">
        <f t="shared" si="0"/>
        <v>0</v>
      </c>
    </row>
    <row r="11" spans="2:6" x14ac:dyDescent="0.25">
      <c r="B11" t="s">
        <v>489</v>
      </c>
      <c r="C11" t="s">
        <v>495</v>
      </c>
      <c r="D11">
        <v>40</v>
      </c>
      <c r="F11">
        <f t="shared" si="0"/>
        <v>0</v>
      </c>
    </row>
    <row r="12" spans="2:6" x14ac:dyDescent="0.25">
      <c r="B12" t="s">
        <v>489</v>
      </c>
      <c r="C12" t="s">
        <v>496</v>
      </c>
      <c r="D12">
        <v>40</v>
      </c>
      <c r="F12">
        <f t="shared" si="0"/>
        <v>0</v>
      </c>
    </row>
    <row r="13" spans="2:6" x14ac:dyDescent="0.25">
      <c r="B13" t="s">
        <v>489</v>
      </c>
      <c r="C13" t="s">
        <v>497</v>
      </c>
      <c r="D13">
        <v>20</v>
      </c>
      <c r="F13">
        <f t="shared" si="0"/>
        <v>0</v>
      </c>
    </row>
    <row r="14" spans="2:6" x14ac:dyDescent="0.25">
      <c r="B14" t="s">
        <v>499</v>
      </c>
      <c r="C14" t="s">
        <v>500</v>
      </c>
      <c r="D14">
        <v>1</v>
      </c>
      <c r="E14">
        <v>20</v>
      </c>
      <c r="F14">
        <f t="shared" si="0"/>
        <v>20</v>
      </c>
    </row>
    <row r="15" spans="2:6" x14ac:dyDescent="0.25">
      <c r="B15" t="s">
        <v>501</v>
      </c>
      <c r="C15" t="s">
        <v>502</v>
      </c>
      <c r="D15">
        <v>1</v>
      </c>
      <c r="F15">
        <f t="shared" si="0"/>
        <v>0</v>
      </c>
    </row>
    <row r="16" spans="2:6" x14ac:dyDescent="0.25">
      <c r="B16" t="s">
        <v>503</v>
      </c>
      <c r="C16" t="s">
        <v>504</v>
      </c>
      <c r="D16">
        <v>1</v>
      </c>
      <c r="F16">
        <f t="shared" si="0"/>
        <v>0</v>
      </c>
    </row>
    <row r="17" spans="2:6" x14ac:dyDescent="0.25">
      <c r="B17" t="s">
        <v>503</v>
      </c>
      <c r="C17" t="s">
        <v>505</v>
      </c>
      <c r="D17">
        <v>1</v>
      </c>
      <c r="F17">
        <f t="shared" si="0"/>
        <v>0</v>
      </c>
    </row>
    <row r="18" spans="2:6" x14ac:dyDescent="0.25">
      <c r="B18" t="s">
        <v>506</v>
      </c>
      <c r="C18" t="s">
        <v>507</v>
      </c>
      <c r="D18">
        <v>5</v>
      </c>
      <c r="E18">
        <v>20</v>
      </c>
      <c r="F18">
        <f t="shared" si="0"/>
        <v>100</v>
      </c>
    </row>
    <row r="19" spans="2:6" x14ac:dyDescent="0.25">
      <c r="B19" t="s">
        <v>508</v>
      </c>
      <c r="C19" t="s">
        <v>509</v>
      </c>
      <c r="D19">
        <v>8</v>
      </c>
      <c r="E19">
        <v>10</v>
      </c>
      <c r="F19">
        <f t="shared" si="0"/>
        <v>80</v>
      </c>
    </row>
    <row r="20" spans="2:6" x14ac:dyDescent="0.25">
      <c r="B20" t="s">
        <v>508</v>
      </c>
      <c r="C20" t="s">
        <v>510</v>
      </c>
      <c r="D20">
        <v>72</v>
      </c>
      <c r="F20">
        <f t="shared" si="0"/>
        <v>0</v>
      </c>
    </row>
    <row r="21" spans="2:6" x14ac:dyDescent="0.25">
      <c r="B21" t="s">
        <v>508</v>
      </c>
      <c r="C21" t="s">
        <v>511</v>
      </c>
      <c r="D21">
        <v>72</v>
      </c>
      <c r="F21">
        <f t="shared" si="0"/>
        <v>0</v>
      </c>
    </row>
    <row r="22" spans="2:6" x14ac:dyDescent="0.25">
      <c r="B22" t="s">
        <v>508</v>
      </c>
      <c r="C22" t="s">
        <v>512</v>
      </c>
      <c r="D22">
        <v>100</v>
      </c>
      <c r="F22">
        <f t="shared" si="0"/>
        <v>0</v>
      </c>
    </row>
    <row r="23" spans="2:6" x14ac:dyDescent="0.25">
      <c r="B23" t="s">
        <v>513</v>
      </c>
      <c r="C23" t="s">
        <v>514</v>
      </c>
      <c r="D23">
        <v>10</v>
      </c>
      <c r="F23">
        <f t="shared" si="0"/>
        <v>0</v>
      </c>
    </row>
    <row r="24" spans="2:6" x14ac:dyDescent="0.25">
      <c r="B24" t="s">
        <v>513</v>
      </c>
      <c r="C24" t="s">
        <v>515</v>
      </c>
      <c r="D24">
        <v>10</v>
      </c>
      <c r="E24">
        <v>70</v>
      </c>
      <c r="F24">
        <f t="shared" si="0"/>
        <v>700</v>
      </c>
    </row>
    <row r="25" spans="2:6" x14ac:dyDescent="0.25">
      <c r="B25" t="s">
        <v>513</v>
      </c>
      <c r="C25" t="s">
        <v>516</v>
      </c>
      <c r="D25">
        <v>2</v>
      </c>
      <c r="F25">
        <f t="shared" si="0"/>
        <v>0</v>
      </c>
    </row>
    <row r="26" spans="2:6" x14ac:dyDescent="0.25">
      <c r="B26" t="s">
        <v>513</v>
      </c>
      <c r="C26" t="s">
        <v>517</v>
      </c>
      <c r="D26">
        <v>1</v>
      </c>
      <c r="F26">
        <f t="shared" si="0"/>
        <v>0</v>
      </c>
    </row>
    <row r="27" spans="2:6" x14ac:dyDescent="0.25">
      <c r="B27" t="s">
        <v>513</v>
      </c>
      <c r="C27" t="s">
        <v>518</v>
      </c>
      <c r="D27">
        <v>1</v>
      </c>
      <c r="F27">
        <f t="shared" si="0"/>
        <v>0</v>
      </c>
    </row>
    <row r="28" spans="2:6" x14ac:dyDescent="0.25">
      <c r="B28" t="s">
        <v>513</v>
      </c>
      <c r="C28" t="s">
        <v>519</v>
      </c>
      <c r="D28">
        <v>1</v>
      </c>
      <c r="F28">
        <f t="shared" si="0"/>
        <v>0</v>
      </c>
    </row>
    <row r="29" spans="2:6" x14ac:dyDescent="0.25">
      <c r="B29" t="s">
        <v>513</v>
      </c>
      <c r="C29" t="s">
        <v>520</v>
      </c>
      <c r="D29">
        <v>1</v>
      </c>
      <c r="F29">
        <f t="shared" si="0"/>
        <v>0</v>
      </c>
    </row>
    <row r="30" spans="2:6" x14ac:dyDescent="0.25">
      <c r="B30" t="s">
        <v>521</v>
      </c>
      <c r="C30" t="s">
        <v>522</v>
      </c>
      <c r="D30">
        <v>15</v>
      </c>
      <c r="F30">
        <f t="shared" si="0"/>
        <v>0</v>
      </c>
    </row>
    <row r="31" spans="2:6" x14ac:dyDescent="0.25">
      <c r="B31" t="s">
        <v>521</v>
      </c>
      <c r="C31" t="s">
        <v>523</v>
      </c>
      <c r="D31">
        <v>2</v>
      </c>
      <c r="F31">
        <f t="shared" si="0"/>
        <v>0</v>
      </c>
    </row>
    <row r="32" spans="2:6" x14ac:dyDescent="0.25">
      <c r="B32" t="s">
        <v>521</v>
      </c>
      <c r="C32" t="s">
        <v>524</v>
      </c>
      <c r="D32">
        <v>2</v>
      </c>
      <c r="F32">
        <f t="shared" si="0"/>
        <v>0</v>
      </c>
    </row>
    <row r="33" spans="2:6" x14ac:dyDescent="0.25">
      <c r="B33" t="s">
        <v>521</v>
      </c>
      <c r="C33" t="s">
        <v>525</v>
      </c>
      <c r="D33">
        <v>1</v>
      </c>
      <c r="F33">
        <f t="shared" si="0"/>
        <v>0</v>
      </c>
    </row>
    <row r="34" spans="2:6" x14ac:dyDescent="0.25">
      <c r="B34" t="s">
        <v>521</v>
      </c>
      <c r="C34" t="s">
        <v>526</v>
      </c>
      <c r="D34">
        <v>10</v>
      </c>
      <c r="F34">
        <f t="shared" si="0"/>
        <v>0</v>
      </c>
    </row>
    <row r="35" spans="2:6" x14ac:dyDescent="0.25">
      <c r="B35" t="s">
        <v>527</v>
      </c>
      <c r="C35" t="s">
        <v>528</v>
      </c>
      <c r="D35" t="s">
        <v>529</v>
      </c>
    </row>
    <row r="36" spans="2:6" x14ac:dyDescent="0.25">
      <c r="B36" t="s">
        <v>527</v>
      </c>
      <c r="C36" t="s">
        <v>530</v>
      </c>
      <c r="D36" t="s">
        <v>380</v>
      </c>
    </row>
    <row r="37" spans="2:6" x14ac:dyDescent="0.25">
      <c r="B37" t="s">
        <v>527</v>
      </c>
      <c r="C37" t="s">
        <v>531</v>
      </c>
      <c r="D37">
        <v>2</v>
      </c>
      <c r="E37">
        <v>100</v>
      </c>
    </row>
    <row r="38" spans="2:6" x14ac:dyDescent="0.25">
      <c r="B38" t="s">
        <v>532</v>
      </c>
      <c r="C38" t="s">
        <v>533</v>
      </c>
      <c r="D38">
        <v>1</v>
      </c>
      <c r="E38">
        <v>100</v>
      </c>
      <c r="F38">
        <f t="shared" ref="F38:F40" si="1">D38*E38</f>
        <v>100</v>
      </c>
    </row>
    <row r="39" spans="2:6" x14ac:dyDescent="0.25">
      <c r="B39" t="s">
        <v>532</v>
      </c>
      <c r="C39" t="s">
        <v>534</v>
      </c>
      <c r="D39">
        <v>1</v>
      </c>
      <c r="E39">
        <v>800</v>
      </c>
      <c r="F39">
        <f t="shared" si="1"/>
        <v>800</v>
      </c>
    </row>
    <row r="40" spans="2:6" x14ac:dyDescent="0.25">
      <c r="B40" t="s">
        <v>532</v>
      </c>
      <c r="C40" t="s">
        <v>535</v>
      </c>
      <c r="D40">
        <v>1</v>
      </c>
      <c r="E40">
        <v>100</v>
      </c>
      <c r="F40">
        <f t="shared" si="1"/>
        <v>100</v>
      </c>
    </row>
    <row r="41" spans="2:6" x14ac:dyDescent="0.25">
      <c r="B41" t="s">
        <v>536</v>
      </c>
      <c r="C41" t="s">
        <v>537</v>
      </c>
      <c r="D41">
        <v>1</v>
      </c>
      <c r="E41">
        <v>48</v>
      </c>
    </row>
    <row r="42" spans="2:6" x14ac:dyDescent="0.25">
      <c r="B42" t="s">
        <v>536</v>
      </c>
      <c r="C42" t="s">
        <v>538</v>
      </c>
      <c r="D42">
        <v>1</v>
      </c>
    </row>
    <row r="43" spans="2:6" x14ac:dyDescent="0.25">
      <c r="B43" t="s">
        <v>536</v>
      </c>
      <c r="C43" t="s">
        <v>505</v>
      </c>
      <c r="D43">
        <v>1</v>
      </c>
    </row>
    <row r="44" spans="2:6" x14ac:dyDescent="0.25">
      <c r="B44" t="s">
        <v>536</v>
      </c>
      <c r="C44" t="s">
        <v>539</v>
      </c>
      <c r="D44">
        <v>6</v>
      </c>
      <c r="E44">
        <v>75</v>
      </c>
      <c r="F44">
        <f t="shared" ref="F44" si="2">D44*E44</f>
        <v>450</v>
      </c>
    </row>
    <row r="45" spans="2:6" x14ac:dyDescent="0.25">
      <c r="B45" t="s">
        <v>544</v>
      </c>
      <c r="C45" t="s">
        <v>545</v>
      </c>
      <c r="D45">
        <v>5</v>
      </c>
    </row>
    <row r="46" spans="2:6" x14ac:dyDescent="0.25">
      <c r="B46" t="s">
        <v>546</v>
      </c>
      <c r="C46" t="s">
        <v>547</v>
      </c>
      <c r="D46">
        <v>1</v>
      </c>
    </row>
    <row r="47" spans="2:6" x14ac:dyDescent="0.25">
      <c r="B47" t="s">
        <v>546</v>
      </c>
      <c r="C47" t="s">
        <v>514</v>
      </c>
      <c r="D47">
        <v>10</v>
      </c>
      <c r="E47">
        <f>670/10</f>
        <v>67</v>
      </c>
    </row>
    <row r="48" spans="2:6" x14ac:dyDescent="0.25">
      <c r="B48" t="s">
        <v>548</v>
      </c>
      <c r="C48" t="s">
        <v>549</v>
      </c>
      <c r="D48">
        <v>2</v>
      </c>
    </row>
    <row r="49" spans="2:6" x14ac:dyDescent="0.25">
      <c r="B49" t="s">
        <v>550</v>
      </c>
      <c r="C49" t="s">
        <v>500</v>
      </c>
      <c r="D49">
        <v>50</v>
      </c>
      <c r="E49">
        <v>1</v>
      </c>
      <c r="F49">
        <f t="shared" ref="F49" si="3">D49*E49</f>
        <v>50</v>
      </c>
    </row>
    <row r="50" spans="2:6" x14ac:dyDescent="0.25">
      <c r="B50" t="s">
        <v>552</v>
      </c>
      <c r="C50" t="s">
        <v>553</v>
      </c>
      <c r="D50" t="s">
        <v>380</v>
      </c>
    </row>
    <row r="51" spans="2:6" x14ac:dyDescent="0.25">
      <c r="B51" t="s">
        <v>556</v>
      </c>
      <c r="C51" t="s">
        <v>554</v>
      </c>
      <c r="D51" t="s">
        <v>555</v>
      </c>
      <c r="E51">
        <v>60</v>
      </c>
    </row>
    <row r="52" spans="2:6" x14ac:dyDescent="0.25">
      <c r="B52" t="s">
        <v>556</v>
      </c>
      <c r="C52" t="s">
        <v>557</v>
      </c>
      <c r="D52" t="s">
        <v>558</v>
      </c>
    </row>
    <row r="53" spans="2:6" x14ac:dyDescent="0.25">
      <c r="B53" t="s">
        <v>559</v>
      </c>
      <c r="C53" t="s">
        <v>560</v>
      </c>
      <c r="D53">
        <v>1</v>
      </c>
      <c r="E53">
        <v>400</v>
      </c>
    </row>
    <row r="54" spans="2:6" x14ac:dyDescent="0.25">
      <c r="B54" t="s">
        <v>559</v>
      </c>
      <c r="C54" t="s">
        <v>561</v>
      </c>
      <c r="D54">
        <v>3</v>
      </c>
      <c r="E54">
        <v>74</v>
      </c>
    </row>
    <row r="55" spans="2:6" x14ac:dyDescent="0.25">
      <c r="B55" t="s">
        <v>559</v>
      </c>
      <c r="C55" t="s">
        <v>562</v>
      </c>
      <c r="D55">
        <v>1</v>
      </c>
    </row>
    <row r="56" spans="2:6" x14ac:dyDescent="0.25">
      <c r="B56" t="s">
        <v>559</v>
      </c>
      <c r="C56" t="s">
        <v>562</v>
      </c>
      <c r="D56">
        <v>1</v>
      </c>
    </row>
    <row r="57" spans="2:6" x14ac:dyDescent="0.25">
      <c r="B57" t="s">
        <v>564</v>
      </c>
      <c r="C57" t="s">
        <v>565</v>
      </c>
      <c r="D57">
        <v>2</v>
      </c>
    </row>
    <row r="58" spans="2:6" x14ac:dyDescent="0.25">
      <c r="B58" t="s">
        <v>564</v>
      </c>
      <c r="C58" t="s">
        <v>566</v>
      </c>
      <c r="D58">
        <v>1</v>
      </c>
    </row>
    <row r="59" spans="2:6" x14ac:dyDescent="0.25">
      <c r="B59" t="s">
        <v>564</v>
      </c>
      <c r="C59" t="s">
        <v>567</v>
      </c>
      <c r="D59">
        <v>1</v>
      </c>
    </row>
    <row r="60" spans="2:6" x14ac:dyDescent="0.25">
      <c r="B60" t="s">
        <v>568</v>
      </c>
      <c r="C60" t="s">
        <v>534</v>
      </c>
      <c r="D60">
        <v>0.5</v>
      </c>
      <c r="E60">
        <v>700</v>
      </c>
    </row>
    <row r="61" spans="2:6" x14ac:dyDescent="0.25">
      <c r="B61" t="s">
        <v>571</v>
      </c>
      <c r="C61" t="s">
        <v>538</v>
      </c>
      <c r="D61" t="s">
        <v>380</v>
      </c>
    </row>
    <row r="62" spans="2:6" x14ac:dyDescent="0.25">
      <c r="B62" t="s">
        <v>571</v>
      </c>
      <c r="C62" t="s">
        <v>553</v>
      </c>
      <c r="D62" t="s">
        <v>380</v>
      </c>
    </row>
    <row r="63" spans="2:6" x14ac:dyDescent="0.25">
      <c r="B63" t="s">
        <v>571</v>
      </c>
      <c r="C63" t="s">
        <v>572</v>
      </c>
      <c r="D63">
        <v>2</v>
      </c>
      <c r="E63">
        <v>40</v>
      </c>
    </row>
    <row r="64" spans="2:6" x14ac:dyDescent="0.25">
      <c r="B64" t="s">
        <v>576</v>
      </c>
      <c r="C64" t="s">
        <v>573</v>
      </c>
      <c r="D64">
        <v>2</v>
      </c>
    </row>
    <row r="65" spans="2:4" x14ac:dyDescent="0.25">
      <c r="B65" t="s">
        <v>576</v>
      </c>
      <c r="C65" t="s">
        <v>574</v>
      </c>
      <c r="D65">
        <v>2</v>
      </c>
    </row>
    <row r="66" spans="2:4" x14ac:dyDescent="0.25">
      <c r="B66" t="s">
        <v>577</v>
      </c>
      <c r="C66" t="s">
        <v>561</v>
      </c>
      <c r="D66">
        <v>5</v>
      </c>
    </row>
    <row r="67" spans="2:4" x14ac:dyDescent="0.25">
      <c r="B67" t="s">
        <v>577</v>
      </c>
      <c r="C67" t="s">
        <v>514</v>
      </c>
      <c r="D67">
        <v>10</v>
      </c>
    </row>
    <row r="68" spans="2:4" x14ac:dyDescent="0.25">
      <c r="B68" t="s">
        <v>577</v>
      </c>
      <c r="C68" t="s">
        <v>531</v>
      </c>
      <c r="D68">
        <v>2</v>
      </c>
    </row>
    <row r="69" spans="2:4" x14ac:dyDescent="0.25">
      <c r="B69" t="s">
        <v>578</v>
      </c>
      <c r="C69" t="s">
        <v>579</v>
      </c>
      <c r="D69">
        <v>3</v>
      </c>
    </row>
    <row r="70" spans="2:4" x14ac:dyDescent="0.25">
      <c r="B70" t="s">
        <v>578</v>
      </c>
      <c r="C70" t="s">
        <v>549</v>
      </c>
      <c r="D70">
        <v>2</v>
      </c>
    </row>
    <row r="71" spans="2:4" x14ac:dyDescent="0.25">
      <c r="B71" t="s">
        <v>578</v>
      </c>
      <c r="C71" t="s">
        <v>580</v>
      </c>
      <c r="D71">
        <v>4</v>
      </c>
    </row>
    <row r="72" spans="2:4" x14ac:dyDescent="0.25">
      <c r="B72" t="s">
        <v>581</v>
      </c>
      <c r="C72" t="s">
        <v>582</v>
      </c>
      <c r="D72">
        <v>1</v>
      </c>
    </row>
    <row r="73" spans="2:4" x14ac:dyDescent="0.25">
      <c r="B73" t="s">
        <v>583</v>
      </c>
      <c r="C73" t="s">
        <v>584</v>
      </c>
      <c r="D73">
        <v>100</v>
      </c>
    </row>
    <row r="74" spans="2:4" x14ac:dyDescent="0.25">
      <c r="B74" t="s">
        <v>585</v>
      </c>
      <c r="C74" t="s">
        <v>534</v>
      </c>
      <c r="D74">
        <v>0.5</v>
      </c>
    </row>
    <row r="75" spans="2:4" x14ac:dyDescent="0.25">
      <c r="B75" t="s">
        <v>585</v>
      </c>
      <c r="C75" t="s">
        <v>515</v>
      </c>
      <c r="D75" t="s">
        <v>555</v>
      </c>
    </row>
    <row r="76" spans="2:4" x14ac:dyDescent="0.25">
      <c r="B76" t="s">
        <v>586</v>
      </c>
      <c r="C76" t="s">
        <v>587</v>
      </c>
      <c r="D76">
        <v>1</v>
      </c>
    </row>
    <row r="77" spans="2:4" x14ac:dyDescent="0.25">
      <c r="B77" t="s">
        <v>586</v>
      </c>
      <c r="C77" t="s">
        <v>588</v>
      </c>
      <c r="D77">
        <v>1</v>
      </c>
    </row>
    <row r="78" spans="2:4" x14ac:dyDescent="0.25">
      <c r="B78" t="s">
        <v>589</v>
      </c>
      <c r="C78" t="s">
        <v>590</v>
      </c>
      <c r="D78">
        <v>2</v>
      </c>
    </row>
    <row r="79" spans="2:4" x14ac:dyDescent="0.25">
      <c r="B79" t="s">
        <v>589</v>
      </c>
      <c r="C79" s="151" t="s">
        <v>591</v>
      </c>
      <c r="D79" t="s">
        <v>592</v>
      </c>
    </row>
    <row r="80" spans="2:4" x14ac:dyDescent="0.25">
      <c r="B80" t="s">
        <v>589</v>
      </c>
      <c r="C80" s="151" t="s">
        <v>593</v>
      </c>
      <c r="D80" t="s">
        <v>594</v>
      </c>
    </row>
    <row r="81" spans="2:4" x14ac:dyDescent="0.25">
      <c r="B81" t="s">
        <v>589</v>
      </c>
      <c r="C81" s="151" t="s">
        <v>567</v>
      </c>
      <c r="D81">
        <v>2</v>
      </c>
    </row>
    <row r="82" spans="2:4" x14ac:dyDescent="0.25">
      <c r="B82" t="s">
        <v>589</v>
      </c>
      <c r="C82" s="151" t="s">
        <v>507</v>
      </c>
      <c r="D82">
        <v>5</v>
      </c>
    </row>
    <row r="83" spans="2:4" x14ac:dyDescent="0.25">
      <c r="B83" t="s">
        <v>589</v>
      </c>
      <c r="C83" s="151" t="s">
        <v>591</v>
      </c>
      <c r="D83" t="s">
        <v>595</v>
      </c>
    </row>
    <row r="84" spans="2:4" x14ac:dyDescent="0.25">
      <c r="B84" t="s">
        <v>589</v>
      </c>
      <c r="C84" s="151" t="s">
        <v>596</v>
      </c>
      <c r="D84" t="s">
        <v>597</v>
      </c>
    </row>
    <row r="85" spans="2:4" x14ac:dyDescent="0.25">
      <c r="B85" t="s">
        <v>598</v>
      </c>
      <c r="C85" s="151" t="s">
        <v>599</v>
      </c>
      <c r="D85">
        <v>1</v>
      </c>
    </row>
    <row r="86" spans="2:4" x14ac:dyDescent="0.25">
      <c r="B86" t="s">
        <v>598</v>
      </c>
      <c r="C86" s="151" t="s">
        <v>537</v>
      </c>
      <c r="D86">
        <v>2</v>
      </c>
    </row>
    <row r="87" spans="2:4" x14ac:dyDescent="0.25">
      <c r="B87" t="s">
        <v>598</v>
      </c>
      <c r="C87" s="151" t="s">
        <v>561</v>
      </c>
      <c r="D87">
        <v>5</v>
      </c>
    </row>
    <row r="88" spans="2:4" x14ac:dyDescent="0.25">
      <c r="B88" t="s">
        <v>598</v>
      </c>
      <c r="C88" s="151" t="s">
        <v>600</v>
      </c>
      <c r="D88" t="s">
        <v>601</v>
      </c>
    </row>
    <row r="89" spans="2:4" x14ac:dyDescent="0.25">
      <c r="B89" t="s">
        <v>602</v>
      </c>
      <c r="C89" s="151" t="s">
        <v>599</v>
      </c>
      <c r="D89">
        <v>1.8</v>
      </c>
    </row>
    <row r="90" spans="2:4" x14ac:dyDescent="0.25">
      <c r="B90" t="s">
        <v>602</v>
      </c>
      <c r="C90" s="151" t="s">
        <v>553</v>
      </c>
      <c r="D90" t="s">
        <v>380</v>
      </c>
    </row>
    <row r="91" spans="2:4" x14ac:dyDescent="0.25">
      <c r="B91" t="s">
        <v>602</v>
      </c>
      <c r="C91" s="151" t="s">
        <v>538</v>
      </c>
      <c r="D91" t="s">
        <v>380</v>
      </c>
    </row>
    <row r="92" spans="2:4" x14ac:dyDescent="0.25">
      <c r="B92" t="s">
        <v>602</v>
      </c>
      <c r="C92" t="s">
        <v>560</v>
      </c>
      <c r="D92">
        <v>1</v>
      </c>
    </row>
    <row r="93" spans="2:4" x14ac:dyDescent="0.25">
      <c r="B93" t="s">
        <v>603</v>
      </c>
      <c r="C93" t="s">
        <v>599</v>
      </c>
      <c r="D93">
        <v>1</v>
      </c>
    </row>
    <row r="94" spans="2:4" x14ac:dyDescent="0.25">
      <c r="B94" t="s">
        <v>604</v>
      </c>
      <c r="C94" t="s">
        <v>605</v>
      </c>
      <c r="D94">
        <v>2</v>
      </c>
    </row>
    <row r="95" spans="2:4" x14ac:dyDescent="0.25">
      <c r="B95" t="s">
        <v>606</v>
      </c>
      <c r="C95" t="s">
        <v>599</v>
      </c>
      <c r="D95">
        <v>1.3</v>
      </c>
    </row>
    <row r="96" spans="2:4" x14ac:dyDescent="0.25">
      <c r="B96" t="s">
        <v>606</v>
      </c>
      <c r="C96" t="s">
        <v>607</v>
      </c>
      <c r="D96">
        <v>3</v>
      </c>
    </row>
    <row r="97" spans="2:4" x14ac:dyDescent="0.25">
      <c r="B97" t="s">
        <v>606</v>
      </c>
      <c r="C97" t="s">
        <v>608</v>
      </c>
      <c r="D97">
        <v>2</v>
      </c>
    </row>
    <row r="98" spans="2:4" x14ac:dyDescent="0.25">
      <c r="B98" t="s">
        <v>606</v>
      </c>
      <c r="C98" t="s">
        <v>609</v>
      </c>
      <c r="D98">
        <v>1</v>
      </c>
    </row>
    <row r="99" spans="2:4" x14ac:dyDescent="0.25">
      <c r="B99" t="s">
        <v>606</v>
      </c>
      <c r="C99" t="s">
        <v>534</v>
      </c>
      <c r="D99" t="s">
        <v>263</v>
      </c>
    </row>
    <row r="100" spans="2:4" x14ac:dyDescent="0.25">
      <c r="B100" t="s">
        <v>610</v>
      </c>
      <c r="C100" t="s">
        <v>599</v>
      </c>
      <c r="D100">
        <v>1</v>
      </c>
    </row>
    <row r="101" spans="2:4" x14ac:dyDescent="0.25">
      <c r="B101" t="s">
        <v>610</v>
      </c>
      <c r="C101" t="s">
        <v>611</v>
      </c>
      <c r="D101">
        <v>4</v>
      </c>
    </row>
    <row r="102" spans="2:4" x14ac:dyDescent="0.25">
      <c r="B102" t="s">
        <v>604</v>
      </c>
      <c r="C102" t="s">
        <v>599</v>
      </c>
      <c r="D102">
        <v>1</v>
      </c>
    </row>
    <row r="103" spans="2:4" x14ac:dyDescent="0.25">
      <c r="B103" t="s">
        <v>606</v>
      </c>
      <c r="C103" t="s">
        <v>599</v>
      </c>
      <c r="D103">
        <v>1</v>
      </c>
    </row>
    <row r="104" spans="2:4" x14ac:dyDescent="0.25">
      <c r="B104" t="s">
        <v>610</v>
      </c>
      <c r="C104" t="s">
        <v>599</v>
      </c>
      <c r="D104">
        <v>1</v>
      </c>
    </row>
    <row r="105" spans="2:4" x14ac:dyDescent="0.25">
      <c r="B105" t="s">
        <v>612</v>
      </c>
      <c r="C105" t="s">
        <v>599</v>
      </c>
      <c r="D105">
        <v>1</v>
      </c>
    </row>
    <row r="106" spans="2:4" x14ac:dyDescent="0.25">
      <c r="B106" t="s">
        <v>613</v>
      </c>
      <c r="C106" t="s">
        <v>599</v>
      </c>
      <c r="D106">
        <v>1</v>
      </c>
    </row>
    <row r="107" spans="2:4" x14ac:dyDescent="0.25">
      <c r="B107" t="s">
        <v>614</v>
      </c>
      <c r="C107" t="s">
        <v>599</v>
      </c>
      <c r="D107">
        <v>1</v>
      </c>
    </row>
    <row r="108" spans="2:4" x14ac:dyDescent="0.25">
      <c r="B108" t="s">
        <v>614</v>
      </c>
      <c r="C108" t="s">
        <v>554</v>
      </c>
      <c r="D108">
        <v>10</v>
      </c>
    </row>
    <row r="109" spans="2:4" x14ac:dyDescent="0.25">
      <c r="B109" t="s">
        <v>615</v>
      </c>
      <c r="C109" t="s">
        <v>616</v>
      </c>
      <c r="D109" t="s">
        <v>617</v>
      </c>
    </row>
    <row r="110" spans="2:4" x14ac:dyDescent="0.25">
      <c r="B110" t="s">
        <v>615</v>
      </c>
      <c r="C110" t="s">
        <v>561</v>
      </c>
      <c r="D110">
        <v>5</v>
      </c>
    </row>
    <row r="111" spans="2:4" x14ac:dyDescent="0.25">
      <c r="B111" t="s">
        <v>615</v>
      </c>
      <c r="C111" t="s">
        <v>572</v>
      </c>
      <c r="D111">
        <v>2</v>
      </c>
    </row>
    <row r="112" spans="2:4" x14ac:dyDescent="0.25">
      <c r="B112" t="s">
        <v>622</v>
      </c>
      <c r="C112" t="s">
        <v>514</v>
      </c>
      <c r="D112">
        <v>10</v>
      </c>
    </row>
    <row r="113" spans="2:6" x14ac:dyDescent="0.25">
      <c r="B113" t="s">
        <v>621</v>
      </c>
      <c r="C113" t="s">
        <v>618</v>
      </c>
      <c r="D113">
        <v>1</v>
      </c>
    </row>
    <row r="114" spans="2:6" x14ac:dyDescent="0.25">
      <c r="B114" t="s">
        <v>620</v>
      </c>
      <c r="C114" t="s">
        <v>515</v>
      </c>
      <c r="D114">
        <v>5</v>
      </c>
    </row>
    <row r="115" spans="2:6" x14ac:dyDescent="0.25">
      <c r="B115" t="s">
        <v>619</v>
      </c>
      <c r="C115" t="s">
        <v>616</v>
      </c>
      <c r="D115" t="s">
        <v>623</v>
      </c>
    </row>
    <row r="116" spans="2:6" x14ac:dyDescent="0.25">
      <c r="B116" t="s">
        <v>628</v>
      </c>
      <c r="C116" t="s">
        <v>629</v>
      </c>
      <c r="D116" t="s">
        <v>630</v>
      </c>
    </row>
    <row r="117" spans="2:6" x14ac:dyDescent="0.25">
      <c r="B117" t="s">
        <v>631</v>
      </c>
      <c r="C117" t="s">
        <v>535</v>
      </c>
      <c r="D117">
        <v>2</v>
      </c>
    </row>
    <row r="118" spans="2:6" x14ac:dyDescent="0.25">
      <c r="B118" t="s">
        <v>632</v>
      </c>
      <c r="C118" t="s">
        <v>633</v>
      </c>
      <c r="D118" t="s">
        <v>284</v>
      </c>
    </row>
    <row r="119" spans="2:6" x14ac:dyDescent="0.25">
      <c r="B119" t="s">
        <v>632</v>
      </c>
      <c r="C119" t="s">
        <v>561</v>
      </c>
      <c r="D119">
        <v>5</v>
      </c>
    </row>
    <row r="120" spans="2:6" x14ac:dyDescent="0.25">
      <c r="B120" t="s">
        <v>634</v>
      </c>
      <c r="C120" t="s">
        <v>534</v>
      </c>
      <c r="D120" t="s">
        <v>483</v>
      </c>
    </row>
    <row r="121" spans="2:6" x14ac:dyDescent="0.25">
      <c r="B121" t="s">
        <v>636</v>
      </c>
      <c r="C121" t="s">
        <v>534</v>
      </c>
      <c r="D121" t="s">
        <v>263</v>
      </c>
    </row>
    <row r="122" spans="2:6" x14ac:dyDescent="0.25">
      <c r="B122" t="s">
        <v>636</v>
      </c>
      <c r="C122" t="s">
        <v>554</v>
      </c>
      <c r="D122">
        <v>10</v>
      </c>
    </row>
    <row r="123" spans="2:6" x14ac:dyDescent="0.25">
      <c r="B123" t="s">
        <v>637</v>
      </c>
      <c r="C123" t="s">
        <v>638</v>
      </c>
      <c r="D123">
        <v>9</v>
      </c>
    </row>
    <row r="124" spans="2:6" x14ac:dyDescent="0.25">
      <c r="B124" t="s">
        <v>637</v>
      </c>
      <c r="C124" t="s">
        <v>639</v>
      </c>
      <c r="D124">
        <v>5</v>
      </c>
    </row>
    <row r="125" spans="2:6" x14ac:dyDescent="0.25">
      <c r="B125" t="s">
        <v>640</v>
      </c>
      <c r="C125" t="s">
        <v>514</v>
      </c>
      <c r="D125">
        <v>10</v>
      </c>
    </row>
    <row r="126" spans="2:6" x14ac:dyDescent="0.25">
      <c r="B126" t="s">
        <v>640</v>
      </c>
      <c r="C126" t="s">
        <v>587</v>
      </c>
      <c r="D126">
        <v>3</v>
      </c>
    </row>
    <row r="127" spans="2:6" x14ac:dyDescent="0.25">
      <c r="B127" t="s">
        <v>641</v>
      </c>
      <c r="C127" t="s">
        <v>579</v>
      </c>
      <c r="D127">
        <v>3</v>
      </c>
      <c r="E127">
        <v>30</v>
      </c>
      <c r="F127">
        <f>E127*D127</f>
        <v>90</v>
      </c>
    </row>
    <row r="128" spans="2:6" x14ac:dyDescent="0.25">
      <c r="B128" t="s">
        <v>642</v>
      </c>
      <c r="C128" t="s">
        <v>643</v>
      </c>
      <c r="D128">
        <v>2</v>
      </c>
    </row>
    <row r="129" spans="2:5" x14ac:dyDescent="0.25">
      <c r="B129" t="s">
        <v>644</v>
      </c>
      <c r="C129" t="s">
        <v>537</v>
      </c>
      <c r="D129">
        <v>2</v>
      </c>
      <c r="E129">
        <v>40</v>
      </c>
    </row>
    <row r="130" spans="2:5" x14ac:dyDescent="0.25">
      <c r="B130" t="s">
        <v>645</v>
      </c>
      <c r="C130" t="s">
        <v>646</v>
      </c>
      <c r="D130">
        <v>2</v>
      </c>
    </row>
    <row r="131" spans="2:5" x14ac:dyDescent="0.25">
      <c r="B131" t="s">
        <v>647</v>
      </c>
      <c r="C131" t="s">
        <v>538</v>
      </c>
      <c r="D131" t="s">
        <v>380</v>
      </c>
    </row>
    <row r="132" spans="2:5" x14ac:dyDescent="0.25">
      <c r="B132" t="s">
        <v>647</v>
      </c>
      <c r="C132" t="s">
        <v>553</v>
      </c>
      <c r="D132" t="s">
        <v>380</v>
      </c>
    </row>
    <row r="133" spans="2:5" x14ac:dyDescent="0.25">
      <c r="B133" t="s">
        <v>647</v>
      </c>
      <c r="C133" t="s">
        <v>396</v>
      </c>
      <c r="D133" t="s">
        <v>555</v>
      </c>
      <c r="E133">
        <v>160</v>
      </c>
    </row>
    <row r="134" spans="2:5" x14ac:dyDescent="0.25">
      <c r="B134" t="s">
        <v>647</v>
      </c>
      <c r="C134" t="s">
        <v>574</v>
      </c>
      <c r="D134">
        <v>1</v>
      </c>
    </row>
    <row r="135" spans="2:5" x14ac:dyDescent="0.25">
      <c r="B135" t="s">
        <v>653</v>
      </c>
      <c r="C135" t="s">
        <v>560</v>
      </c>
      <c r="D135">
        <v>1</v>
      </c>
    </row>
    <row r="136" spans="2:5" x14ac:dyDescent="0.25">
      <c r="B136" t="s">
        <v>653</v>
      </c>
      <c r="C136" t="s">
        <v>648</v>
      </c>
      <c r="D136">
        <v>1</v>
      </c>
    </row>
    <row r="137" spans="2:5" x14ac:dyDescent="0.25">
      <c r="B137" t="s">
        <v>653</v>
      </c>
      <c r="C137" t="s">
        <v>649</v>
      </c>
      <c r="D137">
        <v>72</v>
      </c>
    </row>
    <row r="138" spans="2:5" x14ac:dyDescent="0.25">
      <c r="B138" t="s">
        <v>653</v>
      </c>
      <c r="C138" t="s">
        <v>650</v>
      </c>
      <c r="D138">
        <v>4</v>
      </c>
    </row>
    <row r="139" spans="2:5" x14ac:dyDescent="0.25">
      <c r="B139" t="s">
        <v>653</v>
      </c>
      <c r="C139" t="s">
        <v>651</v>
      </c>
      <c r="D139">
        <v>96</v>
      </c>
    </row>
    <row r="140" spans="2:5" x14ac:dyDescent="0.25">
      <c r="B140" t="s">
        <v>652</v>
      </c>
      <c r="C140" t="s">
        <v>654</v>
      </c>
      <c r="D140">
        <v>6</v>
      </c>
    </row>
    <row r="141" spans="2:5" x14ac:dyDescent="0.25">
      <c r="B141" t="s">
        <v>652</v>
      </c>
      <c r="C141" t="s">
        <v>655</v>
      </c>
      <c r="D141">
        <v>18</v>
      </c>
    </row>
    <row r="142" spans="2:5" x14ac:dyDescent="0.25">
      <c r="B142" t="s">
        <v>652</v>
      </c>
      <c r="C142" t="s">
        <v>656</v>
      </c>
      <c r="D142">
        <v>30</v>
      </c>
    </row>
    <row r="143" spans="2:5" x14ac:dyDescent="0.25">
      <c r="B143" t="s">
        <v>652</v>
      </c>
      <c r="C143" t="s">
        <v>657</v>
      </c>
      <c r="D143">
        <v>36</v>
      </c>
    </row>
    <row r="144" spans="2:5" x14ac:dyDescent="0.25">
      <c r="B144" t="s">
        <v>658</v>
      </c>
      <c r="C144" t="s">
        <v>659</v>
      </c>
      <c r="D144">
        <v>0.6</v>
      </c>
    </row>
    <row r="145" spans="2:6" x14ac:dyDescent="0.25">
      <c r="B145" t="s">
        <v>660</v>
      </c>
      <c r="C145" t="s">
        <v>560</v>
      </c>
      <c r="D145">
        <v>3</v>
      </c>
    </row>
    <row r="146" spans="2:6" x14ac:dyDescent="0.25">
      <c r="B146" t="s">
        <v>661</v>
      </c>
      <c r="C146" t="s">
        <v>662</v>
      </c>
      <c r="D146">
        <v>2</v>
      </c>
    </row>
    <row r="147" spans="2:6" x14ac:dyDescent="0.25">
      <c r="B147" t="s">
        <v>661</v>
      </c>
      <c r="C147" t="s">
        <v>560</v>
      </c>
      <c r="D147">
        <v>1</v>
      </c>
    </row>
    <row r="148" spans="2:6" x14ac:dyDescent="0.25">
      <c r="B148" t="s">
        <v>661</v>
      </c>
      <c r="C148" t="s">
        <v>663</v>
      </c>
      <c r="D148">
        <v>30</v>
      </c>
    </row>
    <row r="149" spans="2:6" x14ac:dyDescent="0.25">
      <c r="B149" t="s">
        <v>661</v>
      </c>
      <c r="C149" t="s">
        <v>663</v>
      </c>
      <c r="D149">
        <v>10</v>
      </c>
    </row>
    <row r="150" spans="2:6" x14ac:dyDescent="0.25">
      <c r="B150" t="s">
        <v>664</v>
      </c>
      <c r="C150" t="s">
        <v>665</v>
      </c>
      <c r="D150">
        <v>4</v>
      </c>
    </row>
    <row r="151" spans="2:6" x14ac:dyDescent="0.25">
      <c r="B151" t="s">
        <v>666</v>
      </c>
      <c r="C151" t="s">
        <v>588</v>
      </c>
      <c r="D151">
        <v>1</v>
      </c>
    </row>
    <row r="152" spans="2:6" x14ac:dyDescent="0.25">
      <c r="B152" t="s">
        <v>666</v>
      </c>
      <c r="C152" t="s">
        <v>667</v>
      </c>
      <c r="D152">
        <v>1</v>
      </c>
    </row>
    <row r="153" spans="2:6" x14ac:dyDescent="0.25">
      <c r="B153" t="s">
        <v>683</v>
      </c>
      <c r="C153" t="s">
        <v>554</v>
      </c>
      <c r="D153">
        <v>10</v>
      </c>
    </row>
    <row r="154" spans="2:6" x14ac:dyDescent="0.25">
      <c r="B154" t="s">
        <v>682</v>
      </c>
      <c r="C154" t="s">
        <v>504</v>
      </c>
      <c r="D154">
        <v>5</v>
      </c>
      <c r="E154">
        <v>498</v>
      </c>
    </row>
    <row r="155" spans="2:6" x14ac:dyDescent="0.25">
      <c r="B155" t="s">
        <v>684</v>
      </c>
      <c r="C155" t="s">
        <v>685</v>
      </c>
      <c r="D155">
        <v>24</v>
      </c>
    </row>
    <row r="156" spans="2:6" x14ac:dyDescent="0.25">
      <c r="B156" t="s">
        <v>684</v>
      </c>
      <c r="C156" t="s">
        <v>507</v>
      </c>
      <c r="D156">
        <v>1</v>
      </c>
    </row>
    <row r="157" spans="2:6" x14ac:dyDescent="0.25">
      <c r="B157" s="203" t="s">
        <v>684</v>
      </c>
      <c r="C157" s="203" t="s">
        <v>686</v>
      </c>
      <c r="D157" s="203" t="s">
        <v>687</v>
      </c>
      <c r="F157" s="203" t="s">
        <v>906</v>
      </c>
    </row>
    <row r="158" spans="2:6" x14ac:dyDescent="0.25">
      <c r="B158" t="s">
        <v>684</v>
      </c>
      <c r="C158" t="s">
        <v>688</v>
      </c>
      <c r="D158">
        <v>100</v>
      </c>
    </row>
    <row r="159" spans="2:6" x14ac:dyDescent="0.25">
      <c r="B159" t="s">
        <v>684</v>
      </c>
      <c r="C159" t="s">
        <v>689</v>
      </c>
      <c r="D159">
        <v>150</v>
      </c>
    </row>
    <row r="160" spans="2:6" x14ac:dyDescent="0.25">
      <c r="B160" t="s">
        <v>690</v>
      </c>
      <c r="C160" t="s">
        <v>691</v>
      </c>
      <c r="D160">
        <v>1</v>
      </c>
    </row>
    <row r="161" spans="2:4" x14ac:dyDescent="0.25">
      <c r="B161" t="s">
        <v>690</v>
      </c>
      <c r="C161" t="s">
        <v>665</v>
      </c>
      <c r="D161">
        <v>2</v>
      </c>
    </row>
    <row r="162" spans="2:4" x14ac:dyDescent="0.25">
      <c r="B162" t="s">
        <v>692</v>
      </c>
      <c r="C162" t="s">
        <v>566</v>
      </c>
      <c r="D162">
        <v>1</v>
      </c>
    </row>
    <row r="163" spans="2:4" x14ac:dyDescent="0.25">
      <c r="B163" t="s">
        <v>693</v>
      </c>
      <c r="C163" t="s">
        <v>694</v>
      </c>
      <c r="D163">
        <v>3</v>
      </c>
    </row>
    <row r="164" spans="2:4" x14ac:dyDescent="0.25">
      <c r="B164" t="s">
        <v>695</v>
      </c>
      <c r="C164" t="s">
        <v>643</v>
      </c>
      <c r="D164">
        <v>2</v>
      </c>
    </row>
    <row r="165" spans="2:4" x14ac:dyDescent="0.25">
      <c r="B165" t="s">
        <v>696</v>
      </c>
      <c r="C165" t="s">
        <v>554</v>
      </c>
      <c r="D165">
        <v>5</v>
      </c>
    </row>
    <row r="166" spans="2:4" x14ac:dyDescent="0.25">
      <c r="B166" t="s">
        <v>698</v>
      </c>
      <c r="C166" t="s">
        <v>699</v>
      </c>
      <c r="D166">
        <v>2</v>
      </c>
    </row>
    <row r="167" spans="2:4" x14ac:dyDescent="0.25">
      <c r="B167" t="s">
        <v>700</v>
      </c>
      <c r="C167" t="s">
        <v>514</v>
      </c>
      <c r="D167">
        <v>10</v>
      </c>
    </row>
    <row r="168" spans="2:4" x14ac:dyDescent="0.25">
      <c r="B168" t="s">
        <v>700</v>
      </c>
      <c r="C168" t="s">
        <v>701</v>
      </c>
      <c r="D168">
        <v>1</v>
      </c>
    </row>
    <row r="169" spans="2:4" x14ac:dyDescent="0.25">
      <c r="B169" t="s">
        <v>700</v>
      </c>
      <c r="C169" t="s">
        <v>702</v>
      </c>
      <c r="D169">
        <v>50</v>
      </c>
    </row>
    <row r="170" spans="2:4" x14ac:dyDescent="0.25">
      <c r="B170" t="s">
        <v>700</v>
      </c>
      <c r="C170" t="s">
        <v>534</v>
      </c>
      <c r="D170">
        <v>1</v>
      </c>
    </row>
    <row r="171" spans="2:4" x14ac:dyDescent="0.25">
      <c r="B171" t="s">
        <v>704</v>
      </c>
      <c r="C171" t="s">
        <v>691</v>
      </c>
      <c r="D171">
        <v>6</v>
      </c>
    </row>
    <row r="172" spans="2:4" x14ac:dyDescent="0.25">
      <c r="B172" t="s">
        <v>705</v>
      </c>
      <c r="C172" t="s">
        <v>549</v>
      </c>
      <c r="D172">
        <v>2</v>
      </c>
    </row>
    <row r="173" spans="2:4" x14ac:dyDescent="0.25">
      <c r="B173" t="s">
        <v>706</v>
      </c>
      <c r="C173" t="s">
        <v>515</v>
      </c>
      <c r="D173">
        <v>10</v>
      </c>
    </row>
    <row r="174" spans="2:4" x14ac:dyDescent="0.25">
      <c r="B174" t="s">
        <v>707</v>
      </c>
      <c r="C174" t="s">
        <v>562</v>
      </c>
      <c r="D174">
        <v>5</v>
      </c>
    </row>
    <row r="175" spans="2:4" x14ac:dyDescent="0.25">
      <c r="B175" t="s">
        <v>708</v>
      </c>
      <c r="C175" t="s">
        <v>709</v>
      </c>
      <c r="D175">
        <v>1</v>
      </c>
    </row>
    <row r="176" spans="2:4" x14ac:dyDescent="0.25">
      <c r="B176" t="s">
        <v>710</v>
      </c>
      <c r="C176" t="s">
        <v>579</v>
      </c>
      <c r="D176">
        <v>4</v>
      </c>
    </row>
    <row r="177" spans="2:5" x14ac:dyDescent="0.25">
      <c r="B177" t="s">
        <v>711</v>
      </c>
      <c r="C177" t="s">
        <v>534</v>
      </c>
      <c r="D177" t="s">
        <v>263</v>
      </c>
    </row>
    <row r="178" spans="2:5" x14ac:dyDescent="0.25">
      <c r="B178" t="s">
        <v>711</v>
      </c>
      <c r="C178" t="s">
        <v>712</v>
      </c>
      <c r="D178">
        <v>3</v>
      </c>
    </row>
    <row r="179" spans="2:5" x14ac:dyDescent="0.25">
      <c r="B179" t="s">
        <v>713</v>
      </c>
      <c r="C179" t="s">
        <v>584</v>
      </c>
      <c r="D179">
        <v>1</v>
      </c>
      <c r="E179">
        <v>500</v>
      </c>
    </row>
    <row r="180" spans="2:5" x14ac:dyDescent="0.25">
      <c r="B180" t="s">
        <v>713</v>
      </c>
      <c r="C180" t="s">
        <v>562</v>
      </c>
      <c r="D180">
        <v>5</v>
      </c>
    </row>
    <row r="181" spans="2:5" x14ac:dyDescent="0.25">
      <c r="B181" t="s">
        <v>717</v>
      </c>
      <c r="C181" t="s">
        <v>714</v>
      </c>
      <c r="D181">
        <v>1</v>
      </c>
    </row>
    <row r="182" spans="2:5" x14ac:dyDescent="0.25">
      <c r="B182" t="s">
        <v>717</v>
      </c>
      <c r="C182" t="s">
        <v>715</v>
      </c>
      <c r="D182">
        <v>2</v>
      </c>
    </row>
    <row r="183" spans="2:5" x14ac:dyDescent="0.25">
      <c r="B183" t="s">
        <v>717</v>
      </c>
      <c r="C183" t="s">
        <v>538</v>
      </c>
      <c r="D183" t="s">
        <v>380</v>
      </c>
    </row>
    <row r="184" spans="2:5" x14ac:dyDescent="0.25">
      <c r="B184" t="s">
        <v>717</v>
      </c>
      <c r="C184" t="s">
        <v>553</v>
      </c>
      <c r="D184" t="s">
        <v>380</v>
      </c>
    </row>
    <row r="185" spans="2:5" x14ac:dyDescent="0.25">
      <c r="B185" t="s">
        <v>716</v>
      </c>
      <c r="C185" t="s">
        <v>718</v>
      </c>
      <c r="D185">
        <v>20</v>
      </c>
    </row>
    <row r="186" spans="2:5" x14ac:dyDescent="0.25">
      <c r="B186" t="s">
        <v>716</v>
      </c>
      <c r="C186" t="s">
        <v>719</v>
      </c>
      <c r="D186">
        <v>1</v>
      </c>
    </row>
    <row r="187" spans="2:5" x14ac:dyDescent="0.25">
      <c r="B187" t="s">
        <v>716</v>
      </c>
      <c r="C187" t="s">
        <v>442</v>
      </c>
      <c r="D187">
        <v>1.5</v>
      </c>
    </row>
    <row r="188" spans="2:5" x14ac:dyDescent="0.25">
      <c r="B188" t="s">
        <v>716</v>
      </c>
      <c r="C188" t="s">
        <v>514</v>
      </c>
      <c r="D188">
        <v>10</v>
      </c>
      <c r="E188">
        <v>160</v>
      </c>
    </row>
    <row r="189" spans="2:5" x14ac:dyDescent="0.25">
      <c r="B189" t="s">
        <v>720</v>
      </c>
      <c r="C189" t="s">
        <v>560</v>
      </c>
      <c r="D189">
        <v>2</v>
      </c>
    </row>
    <row r="190" spans="2:5" x14ac:dyDescent="0.25">
      <c r="B190" t="s">
        <v>720</v>
      </c>
      <c r="C190" t="s">
        <v>721</v>
      </c>
      <c r="D190">
        <v>1</v>
      </c>
    </row>
    <row r="191" spans="2:5" x14ac:dyDescent="0.25">
      <c r="B191" t="s">
        <v>743</v>
      </c>
      <c r="C191" t="s">
        <v>744</v>
      </c>
      <c r="D191">
        <v>1</v>
      </c>
      <c r="E191">
        <v>1300</v>
      </c>
    </row>
    <row r="192" spans="2:5" x14ac:dyDescent="0.25">
      <c r="B192" t="s">
        <v>745</v>
      </c>
      <c r="C192" t="s">
        <v>746</v>
      </c>
      <c r="D192">
        <v>1</v>
      </c>
    </row>
    <row r="193" spans="2:4" x14ac:dyDescent="0.25">
      <c r="B193" t="s">
        <v>745</v>
      </c>
      <c r="C193" t="s">
        <v>721</v>
      </c>
      <c r="D193">
        <v>1</v>
      </c>
    </row>
    <row r="194" spans="2:4" x14ac:dyDescent="0.25">
      <c r="B194" t="s">
        <v>745</v>
      </c>
      <c r="C194" t="s">
        <v>574</v>
      </c>
      <c r="D194">
        <v>1</v>
      </c>
    </row>
    <row r="195" spans="2:4" x14ac:dyDescent="0.25">
      <c r="B195" t="s">
        <v>743</v>
      </c>
      <c r="C195" t="s">
        <v>945</v>
      </c>
      <c r="D195">
        <v>1</v>
      </c>
    </row>
    <row r="196" spans="2:4" x14ac:dyDescent="0.25">
      <c r="B196" t="s">
        <v>750</v>
      </c>
      <c r="C196" t="s">
        <v>751</v>
      </c>
      <c r="D196">
        <v>1</v>
      </c>
    </row>
    <row r="197" spans="2:4" x14ac:dyDescent="0.25">
      <c r="B197" t="s">
        <v>750</v>
      </c>
      <c r="C197" t="s">
        <v>752</v>
      </c>
      <c r="D197">
        <v>1</v>
      </c>
    </row>
    <row r="198" spans="2:4" x14ac:dyDescent="0.25">
      <c r="B198" t="s">
        <v>750</v>
      </c>
      <c r="C198" t="s">
        <v>753</v>
      </c>
      <c r="D198">
        <v>1</v>
      </c>
    </row>
    <row r="199" spans="2:4" x14ac:dyDescent="0.25">
      <c r="B199" t="s">
        <v>755</v>
      </c>
      <c r="C199" t="s">
        <v>756</v>
      </c>
      <c r="D199">
        <v>150</v>
      </c>
    </row>
    <row r="200" spans="2:4" x14ac:dyDescent="0.25">
      <c r="B200" t="s">
        <v>757</v>
      </c>
      <c r="C200" t="s">
        <v>718</v>
      </c>
      <c r="D200">
        <v>30</v>
      </c>
    </row>
    <row r="201" spans="2:4" x14ac:dyDescent="0.25">
      <c r="B201" t="s">
        <v>758</v>
      </c>
      <c r="C201" t="s">
        <v>759</v>
      </c>
      <c r="D201">
        <v>1</v>
      </c>
    </row>
    <row r="202" spans="2:4" x14ac:dyDescent="0.25">
      <c r="B202" t="s">
        <v>762</v>
      </c>
      <c r="C202" t="s">
        <v>763</v>
      </c>
      <c r="D202" t="s">
        <v>764</v>
      </c>
    </row>
    <row r="203" spans="2:4" x14ac:dyDescent="0.25">
      <c r="B203" t="s">
        <v>765</v>
      </c>
      <c r="C203" t="s">
        <v>766</v>
      </c>
      <c r="D203">
        <v>2</v>
      </c>
    </row>
    <row r="204" spans="2:4" x14ac:dyDescent="0.25">
      <c r="B204" t="s">
        <v>770</v>
      </c>
      <c r="C204" t="s">
        <v>549</v>
      </c>
      <c r="D204">
        <v>2</v>
      </c>
    </row>
    <row r="205" spans="2:4" x14ac:dyDescent="0.25">
      <c r="B205" t="s">
        <v>769</v>
      </c>
      <c r="C205" t="s">
        <v>566</v>
      </c>
      <c r="D205">
        <v>1</v>
      </c>
    </row>
    <row r="206" spans="2:4" x14ac:dyDescent="0.25">
      <c r="B206" t="s">
        <v>769</v>
      </c>
      <c r="C206" t="s">
        <v>771</v>
      </c>
      <c r="D206">
        <v>1</v>
      </c>
    </row>
    <row r="207" spans="2:4" x14ac:dyDescent="0.25">
      <c r="B207" t="s">
        <v>773</v>
      </c>
      <c r="C207" t="s">
        <v>772</v>
      </c>
      <c r="D207">
        <v>1</v>
      </c>
    </row>
    <row r="208" spans="2:4" x14ac:dyDescent="0.25">
      <c r="B208" t="s">
        <v>773</v>
      </c>
      <c r="C208" t="s">
        <v>525</v>
      </c>
      <c r="D208">
        <v>1</v>
      </c>
    </row>
    <row r="209" spans="2:4" x14ac:dyDescent="0.25">
      <c r="B209" t="s">
        <v>773</v>
      </c>
      <c r="C209" t="s">
        <v>721</v>
      </c>
      <c r="D209">
        <v>2</v>
      </c>
    </row>
    <row r="210" spans="2:4" x14ac:dyDescent="0.25">
      <c r="B210" t="s">
        <v>773</v>
      </c>
      <c r="C210" t="s">
        <v>774</v>
      </c>
      <c r="D210">
        <v>1</v>
      </c>
    </row>
    <row r="211" spans="2:4" x14ac:dyDescent="0.25">
      <c r="B211" t="s">
        <v>773</v>
      </c>
      <c r="C211" t="s">
        <v>775</v>
      </c>
      <c r="D211">
        <v>1</v>
      </c>
    </row>
    <row r="212" spans="2:4" x14ac:dyDescent="0.25">
      <c r="B212" t="s">
        <v>776</v>
      </c>
      <c r="C212" t="s">
        <v>777</v>
      </c>
      <c r="D212">
        <v>2</v>
      </c>
    </row>
    <row r="213" spans="2:4" x14ac:dyDescent="0.25">
      <c r="B213" t="s">
        <v>653</v>
      </c>
      <c r="C213" t="s">
        <v>778</v>
      </c>
      <c r="D213">
        <v>1</v>
      </c>
    </row>
    <row r="214" spans="2:4" x14ac:dyDescent="0.25">
      <c r="B214" t="s">
        <v>653</v>
      </c>
      <c r="C214" t="s">
        <v>535</v>
      </c>
      <c r="D214">
        <v>1</v>
      </c>
    </row>
    <row r="215" spans="2:4" x14ac:dyDescent="0.25">
      <c r="B215" t="s">
        <v>779</v>
      </c>
      <c r="C215" t="s">
        <v>780</v>
      </c>
      <c r="D215">
        <v>1</v>
      </c>
    </row>
    <row r="216" spans="2:4" x14ac:dyDescent="0.25">
      <c r="B216" t="s">
        <v>782</v>
      </c>
      <c r="C216" t="s">
        <v>781</v>
      </c>
      <c r="D216">
        <v>24</v>
      </c>
    </row>
    <row r="217" spans="2:4" x14ac:dyDescent="0.25">
      <c r="B217" t="s">
        <v>783</v>
      </c>
      <c r="C217" t="s">
        <v>574</v>
      </c>
      <c r="D217">
        <v>1</v>
      </c>
    </row>
    <row r="218" spans="2:4" x14ac:dyDescent="0.25">
      <c r="B218" t="s">
        <v>783</v>
      </c>
      <c r="C218" t="s">
        <v>561</v>
      </c>
      <c r="D218">
        <v>5</v>
      </c>
    </row>
    <row r="219" spans="2:4" x14ac:dyDescent="0.25">
      <c r="B219" t="s">
        <v>784</v>
      </c>
      <c r="C219" t="s">
        <v>785</v>
      </c>
      <c r="D219">
        <v>1</v>
      </c>
    </row>
    <row r="220" spans="2:4" x14ac:dyDescent="0.25">
      <c r="B220" t="s">
        <v>786</v>
      </c>
      <c r="C220" t="s">
        <v>787</v>
      </c>
      <c r="D220">
        <v>1</v>
      </c>
    </row>
    <row r="221" spans="2:4" x14ac:dyDescent="0.25">
      <c r="B221" t="s">
        <v>786</v>
      </c>
      <c r="C221" t="s">
        <v>788</v>
      </c>
      <c r="D221">
        <v>1</v>
      </c>
    </row>
    <row r="222" spans="2:4" x14ac:dyDescent="0.25">
      <c r="B222" t="s">
        <v>786</v>
      </c>
      <c r="C222" t="s">
        <v>789</v>
      </c>
      <c r="D222">
        <v>6</v>
      </c>
    </row>
    <row r="223" spans="2:4" x14ac:dyDescent="0.25">
      <c r="B223" t="s">
        <v>790</v>
      </c>
      <c r="C223" t="s">
        <v>515</v>
      </c>
      <c r="D223">
        <v>10</v>
      </c>
    </row>
    <row r="224" spans="2:4" x14ac:dyDescent="0.25">
      <c r="B224" t="s">
        <v>790</v>
      </c>
      <c r="C224" t="s">
        <v>791</v>
      </c>
      <c r="D224">
        <v>1</v>
      </c>
    </row>
    <row r="225" spans="2:5" x14ac:dyDescent="0.25">
      <c r="B225" t="s">
        <v>792</v>
      </c>
      <c r="C225" t="s">
        <v>793</v>
      </c>
      <c r="D225">
        <v>1</v>
      </c>
    </row>
    <row r="226" spans="2:5" x14ac:dyDescent="0.25">
      <c r="B226" t="s">
        <v>796</v>
      </c>
      <c r="C226" t="s">
        <v>496</v>
      </c>
      <c r="D226">
        <v>40</v>
      </c>
    </row>
    <row r="227" spans="2:5" x14ac:dyDescent="0.25">
      <c r="B227" t="s">
        <v>796</v>
      </c>
      <c r="C227" t="s">
        <v>797</v>
      </c>
      <c r="D227">
        <v>60</v>
      </c>
    </row>
    <row r="228" spans="2:5" x14ac:dyDescent="0.25">
      <c r="B228" t="s">
        <v>796</v>
      </c>
      <c r="C228" t="s">
        <v>498</v>
      </c>
      <c r="D228">
        <v>100</v>
      </c>
      <c r="E228" t="s">
        <v>288</v>
      </c>
    </row>
    <row r="229" spans="2:5" x14ac:dyDescent="0.25">
      <c r="B229" t="s">
        <v>796</v>
      </c>
      <c r="C229" t="s">
        <v>497</v>
      </c>
      <c r="D229">
        <v>10</v>
      </c>
    </row>
    <row r="230" spans="2:5" x14ac:dyDescent="0.25">
      <c r="B230" t="s">
        <v>798</v>
      </c>
      <c r="C230" t="s">
        <v>799</v>
      </c>
      <c r="D230">
        <v>1</v>
      </c>
    </row>
    <row r="231" spans="2:5" x14ac:dyDescent="0.25">
      <c r="B231" t="s">
        <v>798</v>
      </c>
      <c r="C231" t="s">
        <v>800</v>
      </c>
      <c r="D231">
        <v>2</v>
      </c>
    </row>
    <row r="232" spans="2:5" x14ac:dyDescent="0.25">
      <c r="B232" t="s">
        <v>802</v>
      </c>
      <c r="C232" t="s">
        <v>565</v>
      </c>
      <c r="D232">
        <v>1</v>
      </c>
    </row>
    <row r="233" spans="2:5" x14ac:dyDescent="0.25">
      <c r="B233" t="s">
        <v>803</v>
      </c>
      <c r="C233" t="s">
        <v>804</v>
      </c>
      <c r="D233">
        <v>2</v>
      </c>
    </row>
    <row r="234" spans="2:5" x14ac:dyDescent="0.25">
      <c r="B234" t="s">
        <v>803</v>
      </c>
      <c r="C234" t="s">
        <v>805</v>
      </c>
      <c r="D234">
        <v>2</v>
      </c>
    </row>
    <row r="235" spans="2:5" x14ac:dyDescent="0.25">
      <c r="B235" t="s">
        <v>806</v>
      </c>
      <c r="C235" t="s">
        <v>701</v>
      </c>
      <c r="D235">
        <v>1</v>
      </c>
    </row>
    <row r="236" spans="2:5" x14ac:dyDescent="0.25">
      <c r="B236" t="s">
        <v>806</v>
      </c>
      <c r="C236" t="s">
        <v>807</v>
      </c>
      <c r="D236">
        <v>2</v>
      </c>
    </row>
    <row r="237" spans="2:5" x14ac:dyDescent="0.25">
      <c r="B237" t="s">
        <v>808</v>
      </c>
      <c r="C237" t="s">
        <v>809</v>
      </c>
      <c r="D237">
        <v>1</v>
      </c>
    </row>
    <row r="238" spans="2:5" x14ac:dyDescent="0.25">
      <c r="B238" t="s">
        <v>808</v>
      </c>
      <c r="C238" t="s">
        <v>810</v>
      </c>
      <c r="D238">
        <v>1</v>
      </c>
    </row>
    <row r="239" spans="2:5" x14ac:dyDescent="0.25">
      <c r="B239" t="s">
        <v>808</v>
      </c>
      <c r="C239" t="s">
        <v>702</v>
      </c>
      <c r="D239">
        <v>10</v>
      </c>
    </row>
    <row r="240" spans="2:5" x14ac:dyDescent="0.25">
      <c r="B240" t="s">
        <v>808</v>
      </c>
      <c r="C240" t="s">
        <v>811</v>
      </c>
      <c r="D240">
        <v>1</v>
      </c>
    </row>
    <row r="241" spans="2:5" x14ac:dyDescent="0.25">
      <c r="B241" t="s">
        <v>812</v>
      </c>
      <c r="C241" t="s">
        <v>813</v>
      </c>
      <c r="D241">
        <v>1</v>
      </c>
    </row>
    <row r="242" spans="2:5" x14ac:dyDescent="0.25">
      <c r="B242" t="s">
        <v>812</v>
      </c>
      <c r="C242" t="s">
        <v>814</v>
      </c>
      <c r="D242">
        <v>1</v>
      </c>
    </row>
    <row r="243" spans="2:5" x14ac:dyDescent="0.25">
      <c r="B243" t="s">
        <v>812</v>
      </c>
      <c r="C243" t="s">
        <v>815</v>
      </c>
      <c r="D243">
        <v>1</v>
      </c>
    </row>
    <row r="244" spans="2:5" x14ac:dyDescent="0.25">
      <c r="B244" t="s">
        <v>816</v>
      </c>
      <c r="C244" t="s">
        <v>584</v>
      </c>
      <c r="D244">
        <v>1</v>
      </c>
    </row>
    <row r="245" spans="2:5" x14ac:dyDescent="0.25">
      <c r="B245" t="s">
        <v>817</v>
      </c>
      <c r="C245" t="s">
        <v>538</v>
      </c>
      <c r="D245" t="s">
        <v>380</v>
      </c>
    </row>
    <row r="246" spans="2:5" x14ac:dyDescent="0.25">
      <c r="B246" t="s">
        <v>817</v>
      </c>
      <c r="C246" t="s">
        <v>553</v>
      </c>
      <c r="D246" t="s">
        <v>380</v>
      </c>
    </row>
    <row r="247" spans="2:5" x14ac:dyDescent="0.25">
      <c r="B247" t="s">
        <v>818</v>
      </c>
      <c r="C247" t="s">
        <v>819</v>
      </c>
      <c r="D247">
        <v>1</v>
      </c>
    </row>
    <row r="248" spans="2:5" x14ac:dyDescent="0.25">
      <c r="B248" t="s">
        <v>818</v>
      </c>
      <c r="C248" t="s">
        <v>820</v>
      </c>
      <c r="D248">
        <v>1</v>
      </c>
    </row>
    <row r="249" spans="2:5" x14ac:dyDescent="0.25">
      <c r="B249" t="s">
        <v>818</v>
      </c>
      <c r="C249" t="s">
        <v>821</v>
      </c>
      <c r="D249">
        <v>1</v>
      </c>
    </row>
    <row r="250" spans="2:5" x14ac:dyDescent="0.25">
      <c r="B250" t="s">
        <v>818</v>
      </c>
      <c r="C250" t="s">
        <v>822</v>
      </c>
      <c r="D250">
        <v>1</v>
      </c>
    </row>
    <row r="251" spans="2:5" x14ac:dyDescent="0.25">
      <c r="B251" t="s">
        <v>818</v>
      </c>
      <c r="C251" t="s">
        <v>823</v>
      </c>
      <c r="D251">
        <v>1</v>
      </c>
    </row>
    <row r="252" spans="2:5" x14ac:dyDescent="0.25">
      <c r="B252" t="s">
        <v>825</v>
      </c>
      <c r="C252" t="s">
        <v>514</v>
      </c>
      <c r="D252">
        <v>10</v>
      </c>
    </row>
    <row r="253" spans="2:5" x14ac:dyDescent="0.25">
      <c r="B253" t="s">
        <v>826</v>
      </c>
      <c r="C253" t="s">
        <v>504</v>
      </c>
      <c r="D253">
        <v>1</v>
      </c>
    </row>
    <row r="254" spans="2:5" x14ac:dyDescent="0.25">
      <c r="B254" t="s">
        <v>826</v>
      </c>
      <c r="C254" t="s">
        <v>827</v>
      </c>
      <c r="D254">
        <v>1</v>
      </c>
      <c r="E254">
        <v>500</v>
      </c>
    </row>
    <row r="255" spans="2:5" x14ac:dyDescent="0.25">
      <c r="B255" t="s">
        <v>826</v>
      </c>
      <c r="C255" t="s">
        <v>828</v>
      </c>
      <c r="D255">
        <v>1</v>
      </c>
    </row>
    <row r="256" spans="2:5" x14ac:dyDescent="0.25">
      <c r="B256" t="s">
        <v>829</v>
      </c>
      <c r="C256" t="s">
        <v>830</v>
      </c>
      <c r="D256">
        <v>1</v>
      </c>
    </row>
    <row r="257" spans="2:4" x14ac:dyDescent="0.25">
      <c r="B257" t="s">
        <v>829</v>
      </c>
      <c r="C257" t="s">
        <v>831</v>
      </c>
      <c r="D257">
        <v>3</v>
      </c>
    </row>
    <row r="258" spans="2:4" x14ac:dyDescent="0.25">
      <c r="B258" t="s">
        <v>829</v>
      </c>
      <c r="C258" t="s">
        <v>832</v>
      </c>
      <c r="D258">
        <v>1</v>
      </c>
    </row>
    <row r="259" spans="2:4" x14ac:dyDescent="0.25">
      <c r="B259" t="s">
        <v>833</v>
      </c>
      <c r="C259" t="s">
        <v>834</v>
      </c>
      <c r="D259">
        <v>1</v>
      </c>
    </row>
    <row r="260" spans="2:4" x14ac:dyDescent="0.25">
      <c r="B260" t="s">
        <v>835</v>
      </c>
      <c r="C260" t="s">
        <v>836</v>
      </c>
      <c r="D260">
        <v>2</v>
      </c>
    </row>
    <row r="261" spans="2:4" x14ac:dyDescent="0.25">
      <c r="B261" t="s">
        <v>835</v>
      </c>
      <c r="C261" t="s">
        <v>837</v>
      </c>
      <c r="D261">
        <v>5</v>
      </c>
    </row>
    <row r="262" spans="2:4" x14ac:dyDescent="0.25">
      <c r="B262" t="s">
        <v>835</v>
      </c>
      <c r="C262" t="s">
        <v>838</v>
      </c>
      <c r="D262">
        <v>5</v>
      </c>
    </row>
    <row r="263" spans="2:4" x14ac:dyDescent="0.25">
      <c r="B263" t="s">
        <v>839</v>
      </c>
      <c r="C263" t="s">
        <v>840</v>
      </c>
      <c r="D263">
        <v>1</v>
      </c>
    </row>
    <row r="264" spans="2:4" x14ac:dyDescent="0.25">
      <c r="B264" t="s">
        <v>839</v>
      </c>
      <c r="C264" t="s">
        <v>841</v>
      </c>
      <c r="D264">
        <v>2</v>
      </c>
    </row>
    <row r="265" spans="2:4" x14ac:dyDescent="0.25">
      <c r="B265" t="s">
        <v>839</v>
      </c>
      <c r="C265" t="s">
        <v>842</v>
      </c>
      <c r="D265">
        <v>3</v>
      </c>
    </row>
    <row r="266" spans="2:4" x14ac:dyDescent="0.25">
      <c r="B266" t="s">
        <v>839</v>
      </c>
      <c r="C266" t="s">
        <v>843</v>
      </c>
      <c r="D266">
        <v>1</v>
      </c>
    </row>
    <row r="267" spans="2:4" x14ac:dyDescent="0.25">
      <c r="B267" t="s">
        <v>839</v>
      </c>
      <c r="C267" t="s">
        <v>844</v>
      </c>
      <c r="D267">
        <v>2</v>
      </c>
    </row>
    <row r="268" spans="2:4" x14ac:dyDescent="0.25">
      <c r="B268" t="s">
        <v>839</v>
      </c>
      <c r="C268" t="s">
        <v>845</v>
      </c>
      <c r="D268">
        <v>2</v>
      </c>
    </row>
    <row r="269" spans="2:4" x14ac:dyDescent="0.25">
      <c r="B269" t="s">
        <v>839</v>
      </c>
      <c r="C269" t="s">
        <v>846</v>
      </c>
      <c r="D269">
        <v>1</v>
      </c>
    </row>
    <row r="270" spans="2:4" x14ac:dyDescent="0.25">
      <c r="B270" t="s">
        <v>839</v>
      </c>
      <c r="C270" t="s">
        <v>852</v>
      </c>
      <c r="D270">
        <v>2</v>
      </c>
    </row>
    <row r="271" spans="2:4" x14ac:dyDescent="0.25">
      <c r="B271" t="s">
        <v>839</v>
      </c>
      <c r="C271" t="s">
        <v>853</v>
      </c>
      <c r="D271">
        <v>2</v>
      </c>
    </row>
    <row r="272" spans="2:4" x14ac:dyDescent="0.25">
      <c r="B272" t="s">
        <v>839</v>
      </c>
      <c r="C272" t="s">
        <v>847</v>
      </c>
      <c r="D272">
        <v>1</v>
      </c>
    </row>
    <row r="273" spans="2:4" x14ac:dyDescent="0.25">
      <c r="B273" t="s">
        <v>848</v>
      </c>
      <c r="C273" t="s">
        <v>836</v>
      </c>
      <c r="D273">
        <v>6</v>
      </c>
    </row>
    <row r="274" spans="2:4" x14ac:dyDescent="0.25">
      <c r="B274" t="s">
        <v>848</v>
      </c>
      <c r="C274" t="s">
        <v>849</v>
      </c>
      <c r="D274">
        <v>6</v>
      </c>
    </row>
    <row r="275" spans="2:4" x14ac:dyDescent="0.25">
      <c r="B275" t="s">
        <v>848</v>
      </c>
      <c r="C275" t="s">
        <v>850</v>
      </c>
      <c r="D275">
        <v>1</v>
      </c>
    </row>
    <row r="276" spans="2:4" x14ac:dyDescent="0.25">
      <c r="B276" t="s">
        <v>851</v>
      </c>
      <c r="C276" t="s">
        <v>515</v>
      </c>
      <c r="D276">
        <v>10</v>
      </c>
    </row>
    <row r="277" spans="2:4" x14ac:dyDescent="0.25">
      <c r="B277" t="s">
        <v>851</v>
      </c>
      <c r="C277" t="s">
        <v>561</v>
      </c>
      <c r="D277">
        <v>5</v>
      </c>
    </row>
    <row r="278" spans="2:4" x14ac:dyDescent="0.25">
      <c r="B278" t="s">
        <v>851</v>
      </c>
      <c r="C278" t="s">
        <v>854</v>
      </c>
      <c r="D278">
        <v>1</v>
      </c>
    </row>
    <row r="279" spans="2:4" x14ac:dyDescent="0.25">
      <c r="B279" t="s">
        <v>851</v>
      </c>
      <c r="C279" t="s">
        <v>855</v>
      </c>
      <c r="D279">
        <v>20</v>
      </c>
    </row>
    <row r="280" spans="2:4" x14ac:dyDescent="0.25">
      <c r="B280" t="s">
        <v>856</v>
      </c>
      <c r="C280" t="s">
        <v>857</v>
      </c>
      <c r="D280">
        <v>8</v>
      </c>
    </row>
    <row r="281" spans="2:4" x14ac:dyDescent="0.25">
      <c r="B281" t="s">
        <v>858</v>
      </c>
      <c r="C281" t="s">
        <v>859</v>
      </c>
      <c r="D281">
        <v>1</v>
      </c>
    </row>
    <row r="282" spans="2:4" x14ac:dyDescent="0.25">
      <c r="B282" t="s">
        <v>858</v>
      </c>
      <c r="C282" t="s">
        <v>860</v>
      </c>
      <c r="D282" t="s">
        <v>483</v>
      </c>
    </row>
    <row r="283" spans="2:4" x14ac:dyDescent="0.25">
      <c r="B283" t="s">
        <v>858</v>
      </c>
      <c r="C283" t="s">
        <v>861</v>
      </c>
      <c r="D283">
        <v>10</v>
      </c>
    </row>
    <row r="284" spans="2:4" x14ac:dyDescent="0.25">
      <c r="B284" t="s">
        <v>858</v>
      </c>
      <c r="C284" t="s">
        <v>534</v>
      </c>
      <c r="D284">
        <v>2</v>
      </c>
    </row>
    <row r="285" spans="2:4" x14ac:dyDescent="0.25">
      <c r="B285" t="s">
        <v>858</v>
      </c>
      <c r="C285" t="s">
        <v>862</v>
      </c>
      <c r="D285">
        <v>1</v>
      </c>
    </row>
    <row r="286" spans="2:4" x14ac:dyDescent="0.25">
      <c r="B286" t="s">
        <v>858</v>
      </c>
      <c r="C286" t="s">
        <v>863</v>
      </c>
      <c r="D286">
        <v>1</v>
      </c>
    </row>
    <row r="287" spans="2:4" x14ac:dyDescent="0.25">
      <c r="B287" t="s">
        <v>864</v>
      </c>
      <c r="C287" t="s">
        <v>865</v>
      </c>
      <c r="D287">
        <v>1</v>
      </c>
    </row>
    <row r="288" spans="2:4" x14ac:dyDescent="0.25">
      <c r="B288" t="s">
        <v>866</v>
      </c>
      <c r="C288" t="s">
        <v>867</v>
      </c>
      <c r="D288">
        <v>10</v>
      </c>
    </row>
    <row r="289" spans="2:6" x14ac:dyDescent="0.25">
      <c r="B289" t="s">
        <v>866</v>
      </c>
      <c r="C289" t="s">
        <v>868</v>
      </c>
      <c r="D289">
        <v>1</v>
      </c>
    </row>
    <row r="290" spans="2:6" x14ac:dyDescent="0.25">
      <c r="B290" t="s">
        <v>866</v>
      </c>
      <c r="C290" t="s">
        <v>534</v>
      </c>
      <c r="D290">
        <v>3</v>
      </c>
    </row>
    <row r="291" spans="2:6" x14ac:dyDescent="0.25">
      <c r="B291" t="s">
        <v>876</v>
      </c>
      <c r="C291" t="s">
        <v>526</v>
      </c>
      <c r="D291">
        <v>10</v>
      </c>
    </row>
    <row r="292" spans="2:6" x14ac:dyDescent="0.25">
      <c r="B292" t="s">
        <v>876</v>
      </c>
      <c r="C292" t="s">
        <v>662</v>
      </c>
      <c r="D292" t="s">
        <v>380</v>
      </c>
    </row>
    <row r="293" spans="2:6" x14ac:dyDescent="0.25">
      <c r="B293" t="s">
        <v>882</v>
      </c>
      <c r="C293" t="s">
        <v>883</v>
      </c>
      <c r="D293">
        <v>2</v>
      </c>
    </row>
    <row r="294" spans="2:6" x14ac:dyDescent="0.25">
      <c r="B294" t="s">
        <v>886</v>
      </c>
      <c r="C294" t="s">
        <v>514</v>
      </c>
      <c r="D294">
        <v>10</v>
      </c>
      <c r="E294">
        <v>160</v>
      </c>
      <c r="F294">
        <f>E294*D294</f>
        <v>1600</v>
      </c>
    </row>
    <row r="295" spans="2:6" x14ac:dyDescent="0.25">
      <c r="B295" t="s">
        <v>886</v>
      </c>
      <c r="C295" t="s">
        <v>561</v>
      </c>
      <c r="D295">
        <v>5</v>
      </c>
      <c r="E295">
        <v>90</v>
      </c>
      <c r="F295">
        <f>E295*D295</f>
        <v>450</v>
      </c>
    </row>
    <row r="296" spans="2:6" x14ac:dyDescent="0.25">
      <c r="B296" t="s">
        <v>886</v>
      </c>
      <c r="C296" t="s">
        <v>945</v>
      </c>
      <c r="D296">
        <v>2</v>
      </c>
      <c r="E296">
        <v>175</v>
      </c>
      <c r="F296">
        <f>E296*D296</f>
        <v>350</v>
      </c>
    </row>
    <row r="297" spans="2:6" x14ac:dyDescent="0.25">
      <c r="B297" t="s">
        <v>887</v>
      </c>
      <c r="C297" t="s">
        <v>553</v>
      </c>
      <c r="D297" t="s">
        <v>380</v>
      </c>
      <c r="E297">
        <v>100</v>
      </c>
    </row>
    <row r="298" spans="2:6" x14ac:dyDescent="0.25">
      <c r="B298" t="s">
        <v>888</v>
      </c>
      <c r="C298" t="s">
        <v>889</v>
      </c>
      <c r="D298" t="s">
        <v>483</v>
      </c>
    </row>
    <row r="299" spans="2:6" x14ac:dyDescent="0.25">
      <c r="B299" t="s">
        <v>888</v>
      </c>
      <c r="C299" t="s">
        <v>890</v>
      </c>
      <c r="D299" t="s">
        <v>483</v>
      </c>
    </row>
    <row r="300" spans="2:6" x14ac:dyDescent="0.25">
      <c r="B300" t="s">
        <v>891</v>
      </c>
      <c r="C300" t="s">
        <v>538</v>
      </c>
      <c r="D300" t="s">
        <v>380</v>
      </c>
      <c r="E300">
        <v>200</v>
      </c>
    </row>
    <row r="301" spans="2:6" x14ac:dyDescent="0.25">
      <c r="B301" t="s">
        <v>892</v>
      </c>
      <c r="C301" t="s">
        <v>701</v>
      </c>
      <c r="D301">
        <v>1</v>
      </c>
    </row>
    <row r="302" spans="2:6" x14ac:dyDescent="0.25">
      <c r="B302" t="s">
        <v>893</v>
      </c>
      <c r="C302" t="s">
        <v>638</v>
      </c>
      <c r="D302">
        <v>10</v>
      </c>
    </row>
    <row r="303" spans="2:6" x14ac:dyDescent="0.25">
      <c r="B303" t="s">
        <v>893</v>
      </c>
      <c r="C303" t="s">
        <v>894</v>
      </c>
      <c r="D303">
        <v>1</v>
      </c>
    </row>
    <row r="304" spans="2:6" x14ac:dyDescent="0.25">
      <c r="B304" t="s">
        <v>895</v>
      </c>
      <c r="C304" t="s">
        <v>896</v>
      </c>
      <c r="D304">
        <v>1</v>
      </c>
    </row>
    <row r="305" spans="2:5" x14ac:dyDescent="0.25">
      <c r="B305" t="s">
        <v>895</v>
      </c>
      <c r="C305" t="s">
        <v>766</v>
      </c>
      <c r="D305">
        <v>2</v>
      </c>
    </row>
    <row r="306" spans="2:5" x14ac:dyDescent="0.25">
      <c r="B306" t="s">
        <v>895</v>
      </c>
      <c r="C306" t="s">
        <v>534</v>
      </c>
      <c r="D306">
        <v>2</v>
      </c>
    </row>
    <row r="307" spans="2:5" x14ac:dyDescent="0.25">
      <c r="B307" t="s">
        <v>895</v>
      </c>
      <c r="C307" t="s">
        <v>588</v>
      </c>
      <c r="D307">
        <v>1</v>
      </c>
    </row>
    <row r="308" spans="2:5" x14ac:dyDescent="0.25">
      <c r="B308" t="s">
        <v>897</v>
      </c>
      <c r="C308" t="s">
        <v>554</v>
      </c>
      <c r="D308">
        <v>10</v>
      </c>
    </row>
    <row r="309" spans="2:5" x14ac:dyDescent="0.25">
      <c r="B309" t="s">
        <v>897</v>
      </c>
      <c r="C309" t="s">
        <v>898</v>
      </c>
      <c r="D309">
        <v>1</v>
      </c>
    </row>
    <row r="310" spans="2:5" x14ac:dyDescent="0.25">
      <c r="B310" t="s">
        <v>901</v>
      </c>
      <c r="C310" t="s">
        <v>902</v>
      </c>
      <c r="D310">
        <v>0.5</v>
      </c>
    </row>
    <row r="311" spans="2:5" x14ac:dyDescent="0.25">
      <c r="B311" t="s">
        <v>901</v>
      </c>
      <c r="C311" t="s">
        <v>903</v>
      </c>
      <c r="D311">
        <v>2.5</v>
      </c>
    </row>
    <row r="312" spans="2:5" x14ac:dyDescent="0.25">
      <c r="B312" t="s">
        <v>904</v>
      </c>
      <c r="C312" t="s">
        <v>905</v>
      </c>
      <c r="D312">
        <v>2.7</v>
      </c>
    </row>
    <row r="313" spans="2:5" x14ac:dyDescent="0.25">
      <c r="B313" t="s">
        <v>904</v>
      </c>
      <c r="C313" t="s">
        <v>702</v>
      </c>
      <c r="D313">
        <v>1</v>
      </c>
      <c r="E313">
        <v>140</v>
      </c>
    </row>
    <row r="314" spans="2:5" x14ac:dyDescent="0.25">
      <c r="B314" t="s">
        <v>907</v>
      </c>
      <c r="C314" s="151" t="s">
        <v>511</v>
      </c>
      <c r="D314">
        <v>72</v>
      </c>
    </row>
    <row r="315" spans="2:5" x14ac:dyDescent="0.25">
      <c r="B315" t="s">
        <v>909</v>
      </c>
      <c r="C315" s="151" t="s">
        <v>908</v>
      </c>
      <c r="D315">
        <v>1</v>
      </c>
    </row>
    <row r="316" spans="2:5" x14ac:dyDescent="0.25">
      <c r="B316" t="s">
        <v>909</v>
      </c>
      <c r="C316" t="s">
        <v>507</v>
      </c>
      <c r="D316">
        <v>1</v>
      </c>
      <c r="E316">
        <v>100</v>
      </c>
    </row>
    <row r="317" spans="2:5" x14ac:dyDescent="0.25">
      <c r="B317" t="s">
        <v>909</v>
      </c>
      <c r="C317" t="s">
        <v>910</v>
      </c>
      <c r="D317">
        <v>1</v>
      </c>
    </row>
    <row r="318" spans="2:5" x14ac:dyDescent="0.25">
      <c r="B318" t="s">
        <v>909</v>
      </c>
      <c r="C318" t="s">
        <v>911</v>
      </c>
      <c r="D318">
        <v>3</v>
      </c>
      <c r="E318">
        <v>1300</v>
      </c>
    </row>
    <row r="319" spans="2:5" x14ac:dyDescent="0.25">
      <c r="B319" t="s">
        <v>909</v>
      </c>
      <c r="C319" t="s">
        <v>913</v>
      </c>
      <c r="D319">
        <v>4</v>
      </c>
    </row>
    <row r="320" spans="2:5" x14ac:dyDescent="0.25">
      <c r="B320" t="s">
        <v>909</v>
      </c>
      <c r="C320" t="s">
        <v>914</v>
      </c>
      <c r="D320">
        <v>1</v>
      </c>
    </row>
    <row r="321" spans="2:5" x14ac:dyDescent="0.25">
      <c r="B321" t="s">
        <v>916</v>
      </c>
      <c r="C321" t="s">
        <v>531</v>
      </c>
      <c r="D321">
        <v>1</v>
      </c>
    </row>
    <row r="322" spans="2:5" x14ac:dyDescent="0.25">
      <c r="B322" t="s">
        <v>916</v>
      </c>
      <c r="C322" t="s">
        <v>917</v>
      </c>
      <c r="D322">
        <v>2</v>
      </c>
    </row>
    <row r="323" spans="2:5" x14ac:dyDescent="0.25">
      <c r="B323" t="s">
        <v>918</v>
      </c>
      <c r="C323" t="s">
        <v>919</v>
      </c>
      <c r="D323">
        <v>1</v>
      </c>
    </row>
    <row r="324" spans="2:5" x14ac:dyDescent="0.25">
      <c r="B324" t="s">
        <v>925</v>
      </c>
      <c r="C324" t="s">
        <v>926</v>
      </c>
      <c r="D324">
        <v>1</v>
      </c>
    </row>
    <row r="325" spans="2:5" x14ac:dyDescent="0.25">
      <c r="B325" t="s">
        <v>925</v>
      </c>
      <c r="C325" t="s">
        <v>701</v>
      </c>
      <c r="D325">
        <v>1</v>
      </c>
    </row>
    <row r="326" spans="2:5" x14ac:dyDescent="0.25">
      <c r="B326" t="s">
        <v>927</v>
      </c>
      <c r="C326" t="s">
        <v>830</v>
      </c>
      <c r="D326">
        <v>1</v>
      </c>
    </row>
    <row r="327" spans="2:5" x14ac:dyDescent="0.25">
      <c r="B327" t="s">
        <v>927</v>
      </c>
      <c r="C327" t="s">
        <v>928</v>
      </c>
      <c r="D327">
        <v>1</v>
      </c>
    </row>
    <row r="328" spans="2:5" x14ac:dyDescent="0.25">
      <c r="B328" t="s">
        <v>929</v>
      </c>
      <c r="C328" t="s">
        <v>865</v>
      </c>
      <c r="D328">
        <v>2</v>
      </c>
    </row>
    <row r="329" spans="2:5" x14ac:dyDescent="0.25">
      <c r="B329" t="s">
        <v>930</v>
      </c>
      <c r="C329" t="s">
        <v>545</v>
      </c>
      <c r="D329">
        <v>1</v>
      </c>
    </row>
    <row r="330" spans="2:5" x14ac:dyDescent="0.25">
      <c r="B330" t="s">
        <v>931</v>
      </c>
      <c r="C330" t="s">
        <v>932</v>
      </c>
      <c r="D330">
        <v>2</v>
      </c>
    </row>
    <row r="331" spans="2:5" x14ac:dyDescent="0.25">
      <c r="B331" t="s">
        <v>931</v>
      </c>
      <c r="C331" t="s">
        <v>554</v>
      </c>
      <c r="D331">
        <v>10</v>
      </c>
    </row>
    <row r="332" spans="2:5" x14ac:dyDescent="0.25">
      <c r="B332" t="s">
        <v>931</v>
      </c>
      <c r="C332" t="s">
        <v>514</v>
      </c>
      <c r="D332">
        <v>10</v>
      </c>
      <c r="E332">
        <v>160</v>
      </c>
    </row>
    <row r="333" spans="2:5" x14ac:dyDescent="0.25">
      <c r="B333" t="s">
        <v>933</v>
      </c>
      <c r="C333" t="s">
        <v>934</v>
      </c>
      <c r="D333">
        <v>1</v>
      </c>
    </row>
    <row r="334" spans="2:5" x14ac:dyDescent="0.25">
      <c r="B334" t="s">
        <v>935</v>
      </c>
      <c r="C334" t="s">
        <v>936</v>
      </c>
      <c r="D334">
        <v>9</v>
      </c>
    </row>
    <row r="335" spans="2:5" x14ac:dyDescent="0.25">
      <c r="B335" t="s">
        <v>935</v>
      </c>
      <c r="C335" t="s">
        <v>561</v>
      </c>
      <c r="D335">
        <v>3</v>
      </c>
    </row>
    <row r="336" spans="2:5" x14ac:dyDescent="0.25">
      <c r="B336" t="s">
        <v>938</v>
      </c>
      <c r="C336" t="s">
        <v>553</v>
      </c>
      <c r="D336" t="s">
        <v>380</v>
      </c>
    </row>
    <row r="337" spans="2:5" x14ac:dyDescent="0.25">
      <c r="B337" t="s">
        <v>938</v>
      </c>
      <c r="C337" t="s">
        <v>939</v>
      </c>
      <c r="D337">
        <v>1</v>
      </c>
    </row>
    <row r="338" spans="2:5" x14ac:dyDescent="0.25">
      <c r="B338" t="s">
        <v>938</v>
      </c>
      <c r="C338" t="s">
        <v>940</v>
      </c>
      <c r="D338">
        <v>1</v>
      </c>
    </row>
    <row r="339" spans="2:5" x14ac:dyDescent="0.25">
      <c r="B339" t="s">
        <v>938</v>
      </c>
      <c r="C339" t="s">
        <v>941</v>
      </c>
      <c r="D339">
        <v>1</v>
      </c>
    </row>
    <row r="340" spans="2:5" x14ac:dyDescent="0.25">
      <c r="B340" t="s">
        <v>942</v>
      </c>
      <c r="C340" t="s">
        <v>584</v>
      </c>
      <c r="D340">
        <v>1</v>
      </c>
    </row>
    <row r="341" spans="2:5" x14ac:dyDescent="0.25">
      <c r="B341" t="s">
        <v>943</v>
      </c>
      <c r="C341" t="s">
        <v>549</v>
      </c>
      <c r="D341">
        <v>2</v>
      </c>
    </row>
    <row r="342" spans="2:5" x14ac:dyDescent="0.25">
      <c r="B342" t="s">
        <v>944</v>
      </c>
      <c r="C342" t="s">
        <v>554</v>
      </c>
      <c r="D342">
        <v>10</v>
      </c>
    </row>
    <row r="343" spans="2:5" x14ac:dyDescent="0.25">
      <c r="B343" t="s">
        <v>944</v>
      </c>
      <c r="C343" t="s">
        <v>721</v>
      </c>
      <c r="D343">
        <v>1</v>
      </c>
    </row>
    <row r="344" spans="2:5" x14ac:dyDescent="0.25">
      <c r="B344" t="s">
        <v>944</v>
      </c>
      <c r="C344" t="s">
        <v>815</v>
      </c>
      <c r="D344">
        <v>1</v>
      </c>
    </row>
    <row r="345" spans="2:5" x14ac:dyDescent="0.25">
      <c r="B345" t="s">
        <v>944</v>
      </c>
      <c r="C345" t="s">
        <v>561</v>
      </c>
      <c r="D345">
        <v>5</v>
      </c>
    </row>
    <row r="346" spans="2:5" x14ac:dyDescent="0.25">
      <c r="B346" t="s">
        <v>944</v>
      </c>
      <c r="C346" t="s">
        <v>945</v>
      </c>
      <c r="D346">
        <v>2</v>
      </c>
    </row>
    <row r="347" spans="2:5" x14ac:dyDescent="0.25">
      <c r="B347" t="s">
        <v>946</v>
      </c>
      <c r="C347" t="s">
        <v>947</v>
      </c>
      <c r="D347">
        <v>5</v>
      </c>
    </row>
    <row r="348" spans="2:5" x14ac:dyDescent="0.25">
      <c r="B348" t="s">
        <v>946</v>
      </c>
      <c r="C348" t="s">
        <v>531</v>
      </c>
      <c r="D348">
        <v>2</v>
      </c>
    </row>
    <row r="349" spans="2:5" x14ac:dyDescent="0.25">
      <c r="B349" s="204" t="s">
        <v>948</v>
      </c>
      <c r="C349" t="s">
        <v>949</v>
      </c>
      <c r="D349">
        <v>2</v>
      </c>
    </row>
    <row r="350" spans="2:5" x14ac:dyDescent="0.25">
      <c r="B350" t="s">
        <v>948</v>
      </c>
      <c r="C350" t="s">
        <v>950</v>
      </c>
      <c r="D350">
        <v>1</v>
      </c>
    </row>
    <row r="351" spans="2:5" x14ac:dyDescent="0.25">
      <c r="B351" t="s">
        <v>948</v>
      </c>
      <c r="C351" t="s">
        <v>830</v>
      </c>
      <c r="D351">
        <v>1</v>
      </c>
    </row>
    <row r="352" spans="2:5" x14ac:dyDescent="0.25">
      <c r="B352" t="s">
        <v>951</v>
      </c>
      <c r="C352" t="s">
        <v>952</v>
      </c>
      <c r="D352">
        <v>1</v>
      </c>
      <c r="E352">
        <v>9000</v>
      </c>
    </row>
    <row r="353" spans="2:4" x14ac:dyDescent="0.25">
      <c r="B353" t="s">
        <v>953</v>
      </c>
      <c r="C353" t="s">
        <v>954</v>
      </c>
      <c r="D353">
        <v>5</v>
      </c>
    </row>
    <row r="354" spans="2:4" x14ac:dyDescent="0.25">
      <c r="B354" t="s">
        <v>955</v>
      </c>
      <c r="C354" t="s">
        <v>535</v>
      </c>
      <c r="D354">
        <v>2</v>
      </c>
    </row>
    <row r="355" spans="2:4" x14ac:dyDescent="0.25">
      <c r="B355" t="s">
        <v>955</v>
      </c>
      <c r="C355" t="s">
        <v>859</v>
      </c>
      <c r="D355">
        <v>1</v>
      </c>
    </row>
    <row r="356" spans="2:4" x14ac:dyDescent="0.25">
      <c r="B356" t="s">
        <v>955</v>
      </c>
      <c r="C356" t="s">
        <v>956</v>
      </c>
      <c r="D356">
        <v>1</v>
      </c>
    </row>
    <row r="357" spans="2:4" x14ac:dyDescent="0.25">
      <c r="B357" t="s">
        <v>955</v>
      </c>
      <c r="C357" t="s">
        <v>957</v>
      </c>
      <c r="D357">
        <v>1</v>
      </c>
    </row>
    <row r="358" spans="2:4" x14ac:dyDescent="0.25">
      <c r="B358" t="s">
        <v>955</v>
      </c>
      <c r="C358" t="s">
        <v>958</v>
      </c>
      <c r="D358">
        <v>1</v>
      </c>
    </row>
    <row r="359" spans="2:4" x14ac:dyDescent="0.25">
      <c r="B359" t="s">
        <v>959</v>
      </c>
      <c r="C359" t="s">
        <v>574</v>
      </c>
      <c r="D359">
        <v>1</v>
      </c>
    </row>
    <row r="360" spans="2:4" x14ac:dyDescent="0.25">
      <c r="B360" t="s">
        <v>959</v>
      </c>
      <c r="C360" t="s">
        <v>514</v>
      </c>
      <c r="D360">
        <v>20</v>
      </c>
    </row>
    <row r="361" spans="2:4" x14ac:dyDescent="0.25">
      <c r="B361" t="s">
        <v>961</v>
      </c>
      <c r="C361" t="s">
        <v>553</v>
      </c>
      <c r="D361" t="s">
        <v>380</v>
      </c>
    </row>
    <row r="362" spans="2:4" x14ac:dyDescent="0.25">
      <c r="B362" t="s">
        <v>961</v>
      </c>
      <c r="C362" t="s">
        <v>962</v>
      </c>
      <c r="D362" t="s">
        <v>963</v>
      </c>
    </row>
    <row r="363" spans="2:4" x14ac:dyDescent="0.25">
      <c r="B363" t="s">
        <v>961</v>
      </c>
      <c r="C363" t="s">
        <v>964</v>
      </c>
      <c r="D363">
        <v>1</v>
      </c>
    </row>
    <row r="364" spans="2:4" x14ac:dyDescent="0.25">
      <c r="B364" t="s">
        <v>961</v>
      </c>
      <c r="C364" t="s">
        <v>965</v>
      </c>
      <c r="D364">
        <v>1</v>
      </c>
    </row>
    <row r="365" spans="2:4" x14ac:dyDescent="0.25">
      <c r="B365" t="s">
        <v>966</v>
      </c>
      <c r="C365" t="s">
        <v>830</v>
      </c>
      <c r="D365">
        <v>1</v>
      </c>
    </row>
    <row r="366" spans="2:4" x14ac:dyDescent="0.25">
      <c r="B366" t="s">
        <v>967</v>
      </c>
      <c r="C366" t="s">
        <v>968</v>
      </c>
      <c r="D366">
        <v>1</v>
      </c>
    </row>
    <row r="367" spans="2:4" x14ac:dyDescent="0.25">
      <c r="B367" t="s">
        <v>967</v>
      </c>
      <c r="C367" t="s">
        <v>969</v>
      </c>
      <c r="D367">
        <v>1</v>
      </c>
    </row>
    <row r="368" spans="2:4" x14ac:dyDescent="0.25">
      <c r="B368" t="s">
        <v>967</v>
      </c>
      <c r="C368" t="s">
        <v>970</v>
      </c>
      <c r="D368">
        <v>2</v>
      </c>
    </row>
    <row r="369" spans="2:4" x14ac:dyDescent="0.25">
      <c r="B369" t="s">
        <v>967</v>
      </c>
      <c r="C369" t="s">
        <v>971</v>
      </c>
      <c r="D369">
        <v>2</v>
      </c>
    </row>
    <row r="370" spans="2:4" x14ac:dyDescent="0.25">
      <c r="B370" t="s">
        <v>972</v>
      </c>
      <c r="C370" t="s">
        <v>973</v>
      </c>
      <c r="D370">
        <v>1</v>
      </c>
    </row>
    <row r="371" spans="2:4" x14ac:dyDescent="0.25">
      <c r="B371" t="s">
        <v>972</v>
      </c>
      <c r="C371" t="s">
        <v>662</v>
      </c>
      <c r="D371">
        <v>1</v>
      </c>
    </row>
    <row r="372" spans="2:4" x14ac:dyDescent="0.25">
      <c r="B372" t="s">
        <v>974</v>
      </c>
      <c r="C372" t="s">
        <v>975</v>
      </c>
      <c r="D372">
        <v>2</v>
      </c>
    </row>
    <row r="373" spans="2:4" x14ac:dyDescent="0.25">
      <c r="B373" t="s">
        <v>974</v>
      </c>
      <c r="C373" t="s">
        <v>976</v>
      </c>
      <c r="D373">
        <v>1</v>
      </c>
    </row>
    <row r="374" spans="2:4" x14ac:dyDescent="0.25">
      <c r="B374" t="s">
        <v>974</v>
      </c>
      <c r="C374" t="s">
        <v>977</v>
      </c>
      <c r="D374">
        <v>1</v>
      </c>
    </row>
    <row r="375" spans="2:4" x14ac:dyDescent="0.25">
      <c r="B375" t="s">
        <v>974</v>
      </c>
      <c r="C375" t="s">
        <v>978</v>
      </c>
      <c r="D375">
        <v>1</v>
      </c>
    </row>
    <row r="376" spans="2:4" x14ac:dyDescent="0.25">
      <c r="B376" t="s">
        <v>974</v>
      </c>
      <c r="C376" t="s">
        <v>979</v>
      </c>
      <c r="D376">
        <v>1</v>
      </c>
    </row>
    <row r="377" spans="2:4" x14ac:dyDescent="0.25">
      <c r="B377" t="s">
        <v>974</v>
      </c>
      <c r="C377" t="s">
        <v>980</v>
      </c>
      <c r="D377">
        <v>1</v>
      </c>
    </row>
    <row r="378" spans="2:4" x14ac:dyDescent="0.25">
      <c r="B378" t="s">
        <v>974</v>
      </c>
      <c r="C378" t="s">
        <v>981</v>
      </c>
      <c r="D378">
        <v>1</v>
      </c>
    </row>
    <row r="379" spans="2:4" x14ac:dyDescent="0.25">
      <c r="B379" t="s">
        <v>974</v>
      </c>
      <c r="C379" t="s">
        <v>691</v>
      </c>
      <c r="D379">
        <v>1</v>
      </c>
    </row>
    <row r="380" spans="2:4" x14ac:dyDescent="0.25">
      <c r="B380" t="s">
        <v>974</v>
      </c>
      <c r="C380" t="s">
        <v>502</v>
      </c>
      <c r="D380">
        <v>1</v>
      </c>
    </row>
    <row r="381" spans="2:4" x14ac:dyDescent="0.25">
      <c r="B381" t="s">
        <v>974</v>
      </c>
      <c r="C381" t="s">
        <v>982</v>
      </c>
      <c r="D381">
        <v>1</v>
      </c>
    </row>
    <row r="382" spans="2:4" x14ac:dyDescent="0.25">
      <c r="B382" t="s">
        <v>974</v>
      </c>
      <c r="C382" t="s">
        <v>983</v>
      </c>
      <c r="D382">
        <v>1</v>
      </c>
    </row>
    <row r="383" spans="2:4" x14ac:dyDescent="0.25">
      <c r="B383" t="s">
        <v>974</v>
      </c>
      <c r="C383" t="s">
        <v>534</v>
      </c>
      <c r="D383">
        <v>2</v>
      </c>
    </row>
    <row r="384" spans="2:4" x14ac:dyDescent="0.25">
      <c r="B384" t="s">
        <v>984</v>
      </c>
      <c r="C384" t="s">
        <v>985</v>
      </c>
      <c r="D384">
        <v>1</v>
      </c>
    </row>
    <row r="385" spans="2:4" x14ac:dyDescent="0.25">
      <c r="B385" t="s">
        <v>984</v>
      </c>
      <c r="C385" t="s">
        <v>582</v>
      </c>
      <c r="D385">
        <v>1</v>
      </c>
    </row>
    <row r="386" spans="2:4" x14ac:dyDescent="0.25">
      <c r="B386" t="s">
        <v>984</v>
      </c>
      <c r="C386" t="s">
        <v>986</v>
      </c>
      <c r="D386">
        <v>1</v>
      </c>
    </row>
    <row r="387" spans="2:4" x14ac:dyDescent="0.25">
      <c r="B387" t="s">
        <v>984</v>
      </c>
      <c r="C387" t="s">
        <v>987</v>
      </c>
      <c r="D387">
        <v>1</v>
      </c>
    </row>
    <row r="388" spans="2:4" x14ac:dyDescent="0.25">
      <c r="B388" t="s">
        <v>988</v>
      </c>
      <c r="C388" t="s">
        <v>830</v>
      </c>
      <c r="D388">
        <v>1</v>
      </c>
    </row>
    <row r="389" spans="2:4" x14ac:dyDescent="0.25">
      <c r="B389" t="s">
        <v>989</v>
      </c>
      <c r="C389" t="s">
        <v>990</v>
      </c>
      <c r="D389">
        <v>1</v>
      </c>
    </row>
    <row r="390" spans="2:4" x14ac:dyDescent="0.25">
      <c r="B390" t="s">
        <v>991</v>
      </c>
      <c r="C390" t="s">
        <v>992</v>
      </c>
      <c r="D390">
        <v>1</v>
      </c>
    </row>
    <row r="391" spans="2:4" x14ac:dyDescent="0.25">
      <c r="B391" t="s">
        <v>991</v>
      </c>
      <c r="C391" t="s">
        <v>582</v>
      </c>
      <c r="D391">
        <v>1</v>
      </c>
    </row>
    <row r="392" spans="2:4" x14ac:dyDescent="0.25">
      <c r="B392" t="s">
        <v>991</v>
      </c>
      <c r="C392" t="s">
        <v>721</v>
      </c>
      <c r="D392">
        <v>2</v>
      </c>
    </row>
    <row r="393" spans="2:4" x14ac:dyDescent="0.25">
      <c r="B393" t="s">
        <v>991</v>
      </c>
      <c r="C393" t="s">
        <v>600</v>
      </c>
      <c r="D393" t="s">
        <v>483</v>
      </c>
    </row>
    <row r="394" spans="2:4" x14ac:dyDescent="0.25">
      <c r="B394" t="s">
        <v>993</v>
      </c>
      <c r="C394" t="s">
        <v>534</v>
      </c>
      <c r="D394" t="s">
        <v>263</v>
      </c>
    </row>
    <row r="395" spans="2:4" x14ac:dyDescent="0.25">
      <c r="B395" t="s">
        <v>995</v>
      </c>
      <c r="C395" t="s">
        <v>514</v>
      </c>
      <c r="D395">
        <v>20</v>
      </c>
    </row>
    <row r="396" spans="2:4" x14ac:dyDescent="0.25">
      <c r="B396" t="s">
        <v>995</v>
      </c>
      <c r="C396" t="s">
        <v>574</v>
      </c>
      <c r="D396">
        <v>1</v>
      </c>
    </row>
    <row r="397" spans="2:4" x14ac:dyDescent="0.25">
      <c r="B397" t="s">
        <v>996</v>
      </c>
      <c r="C397" t="s">
        <v>896</v>
      </c>
      <c r="D397">
        <v>1</v>
      </c>
    </row>
    <row r="398" spans="2:4" x14ac:dyDescent="0.25">
      <c r="B398" t="s">
        <v>996</v>
      </c>
      <c r="C398" t="s">
        <v>545</v>
      </c>
      <c r="D398">
        <v>1</v>
      </c>
    </row>
    <row r="399" spans="2:4" x14ac:dyDescent="0.25">
      <c r="B399" t="s">
        <v>997</v>
      </c>
      <c r="C399" t="s">
        <v>998</v>
      </c>
      <c r="D399">
        <v>1</v>
      </c>
    </row>
    <row r="400" spans="2:4" x14ac:dyDescent="0.25">
      <c r="B400" t="s">
        <v>999</v>
      </c>
      <c r="C400" t="s">
        <v>549</v>
      </c>
      <c r="D400">
        <v>2</v>
      </c>
    </row>
    <row r="401" spans="2:4" x14ac:dyDescent="0.25">
      <c r="B401" t="s">
        <v>1007</v>
      </c>
      <c r="C401" t="s">
        <v>1000</v>
      </c>
      <c r="D401">
        <v>1</v>
      </c>
    </row>
    <row r="402" spans="2:4" x14ac:dyDescent="0.25">
      <c r="B402" t="s">
        <v>1007</v>
      </c>
      <c r="C402" t="s">
        <v>493</v>
      </c>
      <c r="D402">
        <v>1</v>
      </c>
    </row>
    <row r="403" spans="2:4" x14ac:dyDescent="0.25">
      <c r="B403" t="s">
        <v>1007</v>
      </c>
      <c r="C403" t="s">
        <v>496</v>
      </c>
      <c r="D403">
        <v>40</v>
      </c>
    </row>
    <row r="404" spans="2:4" x14ac:dyDescent="0.25">
      <c r="B404" t="s">
        <v>1007</v>
      </c>
      <c r="C404" t="s">
        <v>1001</v>
      </c>
      <c r="D404">
        <v>36</v>
      </c>
    </row>
    <row r="405" spans="2:4" x14ac:dyDescent="0.25">
      <c r="B405" t="s">
        <v>1007</v>
      </c>
      <c r="C405" t="s">
        <v>1002</v>
      </c>
      <c r="D405">
        <v>20</v>
      </c>
    </row>
    <row r="406" spans="2:4" x14ac:dyDescent="0.25">
      <c r="B406" t="s">
        <v>1007</v>
      </c>
      <c r="C406" t="s">
        <v>497</v>
      </c>
      <c r="D406">
        <v>10</v>
      </c>
    </row>
    <row r="407" spans="2:4" x14ac:dyDescent="0.25">
      <c r="B407" t="s">
        <v>1007</v>
      </c>
      <c r="C407" t="s">
        <v>498</v>
      </c>
      <c r="D407">
        <v>1</v>
      </c>
    </row>
    <row r="408" spans="2:4" x14ac:dyDescent="0.25">
      <c r="B408" t="s">
        <v>1007</v>
      </c>
      <c r="C408" t="s">
        <v>584</v>
      </c>
      <c r="D408">
        <v>1</v>
      </c>
    </row>
    <row r="409" spans="2:4" x14ac:dyDescent="0.25">
      <c r="B409" t="s">
        <v>1007</v>
      </c>
      <c r="C409" t="s">
        <v>715</v>
      </c>
      <c r="D409">
        <v>1</v>
      </c>
    </row>
    <row r="410" spans="2:4" x14ac:dyDescent="0.25">
      <c r="B410" t="s">
        <v>1006</v>
      </c>
      <c r="C410" t="s">
        <v>1003</v>
      </c>
      <c r="D410">
        <v>1</v>
      </c>
    </row>
    <row r="411" spans="2:4" x14ac:dyDescent="0.25">
      <c r="B411" t="s">
        <v>1006</v>
      </c>
      <c r="C411" t="s">
        <v>1004</v>
      </c>
      <c r="D411">
        <v>2</v>
      </c>
    </row>
    <row r="412" spans="2:4" x14ac:dyDescent="0.25">
      <c r="B412" t="s">
        <v>1005</v>
      </c>
      <c r="C412" t="s">
        <v>1008</v>
      </c>
      <c r="D412">
        <v>3</v>
      </c>
    </row>
    <row r="413" spans="2:4" x14ac:dyDescent="0.25">
      <c r="B413" t="s">
        <v>1009</v>
      </c>
      <c r="C413" t="s">
        <v>1010</v>
      </c>
      <c r="D413">
        <v>10</v>
      </c>
    </row>
    <row r="414" spans="2:4" x14ac:dyDescent="0.25">
      <c r="B414" t="s">
        <v>1011</v>
      </c>
      <c r="C414" t="s">
        <v>534</v>
      </c>
      <c r="D414">
        <v>2</v>
      </c>
    </row>
    <row r="415" spans="2:4" x14ac:dyDescent="0.25">
      <c r="B415" t="s">
        <v>1012</v>
      </c>
      <c r="C415" t="s">
        <v>721</v>
      </c>
      <c r="D415">
        <v>1</v>
      </c>
    </row>
    <row r="416" spans="2:4" x14ac:dyDescent="0.25">
      <c r="B416" t="s">
        <v>1013</v>
      </c>
      <c r="C416" t="s">
        <v>1014</v>
      </c>
      <c r="D416">
        <v>1</v>
      </c>
    </row>
    <row r="417" spans="2:4" x14ac:dyDescent="0.25">
      <c r="B417" t="s">
        <v>1016</v>
      </c>
      <c r="C417" t="s">
        <v>1017</v>
      </c>
      <c r="D417">
        <v>24</v>
      </c>
    </row>
    <row r="418" spans="2:4" x14ac:dyDescent="0.25">
      <c r="B418" t="s">
        <v>1019</v>
      </c>
      <c r="C418" t="s">
        <v>514</v>
      </c>
      <c r="D418">
        <v>10</v>
      </c>
    </row>
    <row r="419" spans="2:4" x14ac:dyDescent="0.25">
      <c r="B419" t="s">
        <v>1021</v>
      </c>
      <c r="C419" t="s">
        <v>1022</v>
      </c>
      <c r="D419">
        <v>1</v>
      </c>
    </row>
    <row r="420" spans="2:4" x14ac:dyDescent="0.25">
      <c r="B420" t="s">
        <v>1023</v>
      </c>
      <c r="C420" t="s">
        <v>1024</v>
      </c>
      <c r="D420">
        <v>1</v>
      </c>
    </row>
    <row r="421" spans="2:4" x14ac:dyDescent="0.25">
      <c r="B421" t="s">
        <v>1023</v>
      </c>
      <c r="C421" t="s">
        <v>534</v>
      </c>
      <c r="D421">
        <v>2</v>
      </c>
    </row>
    <row r="422" spans="2:4" x14ac:dyDescent="0.25">
      <c r="B422" t="s">
        <v>1023</v>
      </c>
      <c r="C422" t="s">
        <v>1025</v>
      </c>
      <c r="D422">
        <v>1</v>
      </c>
    </row>
    <row r="423" spans="2:4" x14ac:dyDescent="0.25">
      <c r="B423" t="s">
        <v>1023</v>
      </c>
      <c r="C423" t="s">
        <v>985</v>
      </c>
      <c r="D423">
        <v>1</v>
      </c>
    </row>
    <row r="424" spans="2:4" x14ac:dyDescent="0.25">
      <c r="B424" t="s">
        <v>1023</v>
      </c>
      <c r="C424" t="s">
        <v>978</v>
      </c>
      <c r="D424">
        <v>1</v>
      </c>
    </row>
    <row r="425" spans="2:4" x14ac:dyDescent="0.25">
      <c r="B425" t="s">
        <v>1023</v>
      </c>
      <c r="C425" t="s">
        <v>1026</v>
      </c>
      <c r="D425">
        <v>1</v>
      </c>
    </row>
    <row r="426" spans="2:4" x14ac:dyDescent="0.25">
      <c r="B426" t="s">
        <v>1023</v>
      </c>
      <c r="C426" t="s">
        <v>531</v>
      </c>
      <c r="D426">
        <v>2</v>
      </c>
    </row>
    <row r="427" spans="2:4" x14ac:dyDescent="0.25">
      <c r="B427" t="s">
        <v>1023</v>
      </c>
      <c r="C427" t="s">
        <v>1027</v>
      </c>
      <c r="D427">
        <v>1</v>
      </c>
    </row>
    <row r="428" spans="2:4" x14ac:dyDescent="0.25">
      <c r="B428" t="s">
        <v>1023</v>
      </c>
      <c r="C428" t="s">
        <v>1028</v>
      </c>
      <c r="D428">
        <v>1</v>
      </c>
    </row>
    <row r="429" spans="2:4" x14ac:dyDescent="0.25">
      <c r="B429" t="s">
        <v>1029</v>
      </c>
      <c r="C429" t="s">
        <v>515</v>
      </c>
      <c r="D429">
        <v>10</v>
      </c>
    </row>
    <row r="430" spans="2:4" x14ac:dyDescent="0.25">
      <c r="B430" t="s">
        <v>1030</v>
      </c>
      <c r="C430" t="s">
        <v>832</v>
      </c>
      <c r="D430">
        <v>1</v>
      </c>
    </row>
    <row r="431" spans="2:4" x14ac:dyDescent="0.25">
      <c r="B431" t="s">
        <v>1031</v>
      </c>
      <c r="C431" t="s">
        <v>515</v>
      </c>
      <c r="D431">
        <v>10</v>
      </c>
    </row>
    <row r="432" spans="2:4" x14ac:dyDescent="0.25">
      <c r="B432" t="s">
        <v>1032</v>
      </c>
      <c r="C432" t="s">
        <v>1033</v>
      </c>
      <c r="D432">
        <v>5</v>
      </c>
    </row>
    <row r="433" spans="2:4" x14ac:dyDescent="0.25">
      <c r="B433" t="s">
        <v>1032</v>
      </c>
      <c r="C433" t="s">
        <v>865</v>
      </c>
      <c r="D433">
        <v>2</v>
      </c>
    </row>
    <row r="434" spans="2:4" x14ac:dyDescent="0.25">
      <c r="B434" t="s">
        <v>1032</v>
      </c>
      <c r="C434" t="s">
        <v>1034</v>
      </c>
      <c r="D434">
        <v>1</v>
      </c>
    </row>
    <row r="435" spans="2:4" x14ac:dyDescent="0.25">
      <c r="B435" t="s">
        <v>1032</v>
      </c>
      <c r="C435" t="s">
        <v>1035</v>
      </c>
      <c r="D435">
        <v>2</v>
      </c>
    </row>
    <row r="436" spans="2:4" x14ac:dyDescent="0.25">
      <c r="B436" t="s">
        <v>1036</v>
      </c>
      <c r="C436" t="s">
        <v>531</v>
      </c>
      <c r="D436">
        <v>2</v>
      </c>
    </row>
    <row r="437" spans="2:4" x14ac:dyDescent="0.25">
      <c r="B437" t="s">
        <v>1037</v>
      </c>
      <c r="C437" t="s">
        <v>896</v>
      </c>
      <c r="D437">
        <v>1</v>
      </c>
    </row>
    <row r="438" spans="2:4" x14ac:dyDescent="0.25">
      <c r="B438" t="s">
        <v>1037</v>
      </c>
      <c r="C438" t="s">
        <v>566</v>
      </c>
      <c r="D438">
        <v>1</v>
      </c>
    </row>
    <row r="439" spans="2:4" x14ac:dyDescent="0.25">
      <c r="B439" t="s">
        <v>1038</v>
      </c>
      <c r="C439" t="s">
        <v>701</v>
      </c>
      <c r="D439">
        <v>1</v>
      </c>
    </row>
    <row r="440" spans="2:4" x14ac:dyDescent="0.25">
      <c r="B440" t="s">
        <v>1039</v>
      </c>
      <c r="C440" t="s">
        <v>1040</v>
      </c>
      <c r="D440">
        <v>1</v>
      </c>
    </row>
    <row r="441" spans="2:4" x14ac:dyDescent="0.25">
      <c r="B441" t="s">
        <v>1039</v>
      </c>
      <c r="C441" t="s">
        <v>1041</v>
      </c>
      <c r="D441">
        <v>1</v>
      </c>
    </row>
    <row r="442" spans="2:4" x14ac:dyDescent="0.25">
      <c r="B442" t="s">
        <v>1039</v>
      </c>
      <c r="C442" t="s">
        <v>1042</v>
      </c>
      <c r="D442">
        <v>1</v>
      </c>
    </row>
    <row r="443" spans="2:4" x14ac:dyDescent="0.25">
      <c r="B443" t="s">
        <v>1039</v>
      </c>
      <c r="C443" t="s">
        <v>553</v>
      </c>
      <c r="D443" t="s">
        <v>380</v>
      </c>
    </row>
    <row r="444" spans="2:4" x14ac:dyDescent="0.25">
      <c r="B444" t="s">
        <v>1039</v>
      </c>
      <c r="C444" t="s">
        <v>1043</v>
      </c>
      <c r="D444">
        <v>2</v>
      </c>
    </row>
    <row r="445" spans="2:4" x14ac:dyDescent="0.25">
      <c r="B445" t="s">
        <v>1045</v>
      </c>
      <c r="C445" t="s">
        <v>584</v>
      </c>
      <c r="D445">
        <v>1</v>
      </c>
    </row>
    <row r="446" spans="2:4" x14ac:dyDescent="0.25">
      <c r="B446" t="s">
        <v>1046</v>
      </c>
      <c r="C446" t="s">
        <v>514</v>
      </c>
      <c r="D446">
        <v>10</v>
      </c>
    </row>
    <row r="447" spans="2:4" x14ac:dyDescent="0.25">
      <c r="B447" t="s">
        <v>1046</v>
      </c>
      <c r="C447" t="s">
        <v>531</v>
      </c>
      <c r="D447">
        <v>1</v>
      </c>
    </row>
    <row r="448" spans="2:4" x14ac:dyDescent="0.25">
      <c r="B448" t="s">
        <v>1047</v>
      </c>
      <c r="C448" t="s">
        <v>1048</v>
      </c>
      <c r="D448">
        <v>1</v>
      </c>
    </row>
    <row r="449" spans="2:4" x14ac:dyDescent="0.25">
      <c r="B449" t="s">
        <v>1049</v>
      </c>
      <c r="C449" t="s">
        <v>1050</v>
      </c>
      <c r="D449" t="s">
        <v>1051</v>
      </c>
    </row>
    <row r="450" spans="2:4" x14ac:dyDescent="0.25">
      <c r="B450" t="s">
        <v>1052</v>
      </c>
      <c r="C450" t="s">
        <v>1053</v>
      </c>
      <c r="D450">
        <v>1</v>
      </c>
    </row>
    <row r="451" spans="2:4" x14ac:dyDescent="0.25">
      <c r="B451" t="s">
        <v>1052</v>
      </c>
      <c r="C451" t="s">
        <v>1054</v>
      </c>
      <c r="D451">
        <v>2</v>
      </c>
    </row>
    <row r="452" spans="2:4" x14ac:dyDescent="0.25">
      <c r="B452" t="s">
        <v>1052</v>
      </c>
      <c r="C452" t="s">
        <v>1055</v>
      </c>
      <c r="D452">
        <v>1</v>
      </c>
    </row>
    <row r="453" spans="2:4" x14ac:dyDescent="0.25">
      <c r="B453" t="s">
        <v>1052</v>
      </c>
      <c r="C453" t="s">
        <v>1056</v>
      </c>
      <c r="D453">
        <v>2</v>
      </c>
    </row>
    <row r="454" spans="2:4" x14ac:dyDescent="0.25">
      <c r="B454" t="s">
        <v>1052</v>
      </c>
      <c r="C454" t="s">
        <v>553</v>
      </c>
      <c r="D454" t="s">
        <v>380</v>
      </c>
    </row>
    <row r="455" spans="2:4" x14ac:dyDescent="0.25">
      <c r="B455" t="s">
        <v>1052</v>
      </c>
      <c r="C455" t="s">
        <v>1057</v>
      </c>
      <c r="D455" t="s">
        <v>380</v>
      </c>
    </row>
    <row r="456" spans="2:4" x14ac:dyDescent="0.25">
      <c r="B456" t="s">
        <v>1052</v>
      </c>
      <c r="C456" t="s">
        <v>962</v>
      </c>
      <c r="D456" t="s">
        <v>380</v>
      </c>
    </row>
    <row r="457" spans="2:4" x14ac:dyDescent="0.25">
      <c r="B457" t="s">
        <v>1052</v>
      </c>
      <c r="C457" t="s">
        <v>1025</v>
      </c>
      <c r="D457" t="s">
        <v>380</v>
      </c>
    </row>
    <row r="458" spans="2:4" x14ac:dyDescent="0.25">
      <c r="B458" t="s">
        <v>1052</v>
      </c>
      <c r="C458" t="s">
        <v>1042</v>
      </c>
      <c r="D458">
        <v>1</v>
      </c>
    </row>
    <row r="459" spans="2:4" x14ac:dyDescent="0.25">
      <c r="B459" t="s">
        <v>1052</v>
      </c>
      <c r="C459" t="s">
        <v>1058</v>
      </c>
      <c r="D459" t="s">
        <v>1059</v>
      </c>
    </row>
    <row r="460" spans="2:4" x14ac:dyDescent="0.25">
      <c r="B460" t="s">
        <v>1060</v>
      </c>
      <c r="C460" t="s">
        <v>744</v>
      </c>
      <c r="D460" t="s">
        <v>1061</v>
      </c>
    </row>
    <row r="461" spans="2:4" x14ac:dyDescent="0.25">
      <c r="B461" t="s">
        <v>1060</v>
      </c>
      <c r="C461" t="s">
        <v>1062</v>
      </c>
      <c r="D461">
        <v>1</v>
      </c>
    </row>
    <row r="462" spans="2:4" x14ac:dyDescent="0.25">
      <c r="B462" t="s">
        <v>1060</v>
      </c>
      <c r="C462" t="s">
        <v>1063</v>
      </c>
      <c r="D462">
        <v>1</v>
      </c>
    </row>
    <row r="463" spans="2:4" x14ac:dyDescent="0.25">
      <c r="B463" t="s">
        <v>1060</v>
      </c>
      <c r="C463" t="s">
        <v>1064</v>
      </c>
      <c r="D463">
        <v>2</v>
      </c>
    </row>
    <row r="464" spans="2:4" x14ac:dyDescent="0.25">
      <c r="B464" t="s">
        <v>1065</v>
      </c>
      <c r="C464" t="s">
        <v>1066</v>
      </c>
      <c r="D464" t="s">
        <v>380</v>
      </c>
    </row>
    <row r="465" spans="2:4" x14ac:dyDescent="0.25">
      <c r="B465" t="s">
        <v>1065</v>
      </c>
      <c r="C465" t="s">
        <v>534</v>
      </c>
      <c r="D465">
        <v>4</v>
      </c>
    </row>
    <row r="466" spans="2:4" x14ac:dyDescent="0.25">
      <c r="B466" t="s">
        <v>1065</v>
      </c>
      <c r="C466" t="s">
        <v>1067</v>
      </c>
      <c r="D466">
        <v>2</v>
      </c>
    </row>
    <row r="467" spans="2:4" x14ac:dyDescent="0.25">
      <c r="B467" t="s">
        <v>1065</v>
      </c>
      <c r="C467" t="s">
        <v>1068</v>
      </c>
      <c r="D467" t="s">
        <v>284</v>
      </c>
    </row>
    <row r="468" spans="2:4" x14ac:dyDescent="0.25">
      <c r="B468" t="s">
        <v>1069</v>
      </c>
      <c r="C468" t="s">
        <v>1070</v>
      </c>
      <c r="D468">
        <v>6</v>
      </c>
    </row>
    <row r="469" spans="2:4" x14ac:dyDescent="0.25">
      <c r="B469" t="s">
        <v>1069</v>
      </c>
      <c r="C469" t="s">
        <v>1071</v>
      </c>
      <c r="D469">
        <v>1</v>
      </c>
    </row>
    <row r="470" spans="2:4" x14ac:dyDescent="0.25">
      <c r="B470" t="s">
        <v>1069</v>
      </c>
      <c r="C470" t="s">
        <v>1072</v>
      </c>
      <c r="D470">
        <v>1</v>
      </c>
    </row>
  </sheetData>
  <autoFilter ref="B4:F23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L22"/>
  <sheetViews>
    <sheetView workbookViewId="0">
      <selection activeCell="L22" sqref="L22"/>
    </sheetView>
  </sheetViews>
  <sheetFormatPr defaultRowHeight="15" x14ac:dyDescent="0.25"/>
  <sheetData>
    <row r="6" spans="4:6" x14ac:dyDescent="0.25">
      <c r="D6" t="s">
        <v>877</v>
      </c>
      <c r="F6">
        <v>1795</v>
      </c>
    </row>
    <row r="7" spans="4:6" x14ac:dyDescent="0.25">
      <c r="D7" t="s">
        <v>994</v>
      </c>
      <c r="F7">
        <v>772</v>
      </c>
    </row>
    <row r="8" spans="4:6" x14ac:dyDescent="0.25">
      <c r="D8" t="s">
        <v>878</v>
      </c>
      <c r="F8">
        <v>127</v>
      </c>
    </row>
    <row r="9" spans="4:6" x14ac:dyDescent="0.25">
      <c r="D9" t="s">
        <v>879</v>
      </c>
      <c r="F9">
        <v>166</v>
      </c>
    </row>
    <row r="10" spans="4:6" x14ac:dyDescent="0.25">
      <c r="D10" t="s">
        <v>880</v>
      </c>
      <c r="F10">
        <v>132</v>
      </c>
    </row>
    <row r="11" spans="4:6" x14ac:dyDescent="0.25">
      <c r="D11" t="s">
        <v>881</v>
      </c>
      <c r="F11">
        <v>444</v>
      </c>
    </row>
    <row r="12" spans="4:6" x14ac:dyDescent="0.25">
      <c r="D12" t="s">
        <v>884</v>
      </c>
      <c r="F12">
        <v>379</v>
      </c>
    </row>
    <row r="13" spans="4:6" x14ac:dyDescent="0.25">
      <c r="D13" t="s">
        <v>884</v>
      </c>
      <c r="F13">
        <v>384</v>
      </c>
    </row>
    <row r="14" spans="4:6" x14ac:dyDescent="0.25">
      <c r="D14" t="s">
        <v>885</v>
      </c>
      <c r="F14">
        <v>175</v>
      </c>
    </row>
    <row r="15" spans="4:6" x14ac:dyDescent="0.25">
      <c r="D15" t="s">
        <v>164</v>
      </c>
      <c r="F15">
        <v>1490</v>
      </c>
    </row>
    <row r="17" spans="12:12" x14ac:dyDescent="0.25">
      <c r="L17">
        <f>150*8</f>
        <v>1200</v>
      </c>
    </row>
    <row r="18" spans="12:12" x14ac:dyDescent="0.25">
      <c r="L18">
        <v>300</v>
      </c>
    </row>
    <row r="19" spans="12:12" x14ac:dyDescent="0.25">
      <c r="L19">
        <v>3470</v>
      </c>
    </row>
    <row r="20" spans="12:12" x14ac:dyDescent="0.25">
      <c r="L20">
        <v>18685</v>
      </c>
    </row>
    <row r="21" spans="12:12" x14ac:dyDescent="0.25">
      <c r="L21">
        <v>5550</v>
      </c>
    </row>
    <row r="22" spans="12:12" x14ac:dyDescent="0.25">
      <c r="L22" s="205">
        <f>SUM(L17:L21)</f>
        <v>29205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01</vt:lpstr>
      <vt:lpstr>Closing Stock march2020</vt:lpstr>
      <vt:lpstr>Mutton June, july,aug 19</vt:lpstr>
      <vt:lpstr>Energy Drink Feb- 2020</vt:lpstr>
      <vt:lpstr>Energy Drink March- 2020</vt:lpstr>
      <vt:lpstr>Sheet1</vt:lpstr>
      <vt:lpstr>Sheet2</vt:lpstr>
      <vt:lpstr>'01'!Print_Area</vt:lpstr>
      <vt:lpstr>'Closing Stock march2020'!Print_Area</vt:lpstr>
      <vt:lpstr>'Energy Drink Feb- 2020'!Print_Area</vt:lpstr>
      <vt:lpstr>'Energy Drink March- 2020'!Print_Area</vt:lpstr>
      <vt:lpstr>'Mutton June, july,aug 19'!Print_Area</vt:lpstr>
      <vt:lpstr>'01'!Print_Titles</vt:lpstr>
      <vt:lpstr>'Closing Stock march2020'!Print_Titles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2013-12-07T12:42:56Z</cp:lastPrinted>
  <dcterms:created xsi:type="dcterms:W3CDTF">2006-09-16T00:00:00Z</dcterms:created>
  <dcterms:modified xsi:type="dcterms:W3CDTF">2020-04-08T06:36:52Z</dcterms:modified>
</cp:coreProperties>
</file>