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Hotel Project\Pranto\Checks\"/>
    </mc:Choice>
  </mc:AlternateContent>
  <xr:revisionPtr revIDLastSave="0" documentId="8_{80DD85B6-AA96-4572-93D4-140E280958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ory Drift check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S23" i="2" l="1"/>
  <c r="T23" i="2" s="1"/>
  <c r="R22" i="2"/>
  <c r="S22" i="2" s="1"/>
  <c r="T22" i="2" s="1"/>
  <c r="R23" i="2"/>
  <c r="P23" i="2"/>
  <c r="N22" i="2"/>
  <c r="N23" i="2"/>
  <c r="G22" i="2"/>
  <c r="H22" i="2" s="1"/>
  <c r="I22" i="2" s="1"/>
  <c r="G23" i="2"/>
  <c r="H23" i="2" s="1"/>
  <c r="I23" i="2" s="1"/>
  <c r="C22" i="2"/>
  <c r="C23" i="2"/>
  <c r="R21" i="2"/>
  <c r="N21" i="2"/>
  <c r="G21" i="2"/>
  <c r="C21" i="2"/>
  <c r="R20" i="2"/>
  <c r="N20" i="2"/>
  <c r="S20" i="2" s="1"/>
  <c r="T20" i="2" s="1"/>
  <c r="G20" i="2"/>
  <c r="C20" i="2"/>
  <c r="R19" i="2"/>
  <c r="S19" i="2" s="1"/>
  <c r="T19" i="2" s="1"/>
  <c r="N19" i="2"/>
  <c r="G19" i="2"/>
  <c r="C19" i="2"/>
  <c r="R18" i="2"/>
  <c r="N18" i="2"/>
  <c r="S18" i="2" s="1"/>
  <c r="T18" i="2" s="1"/>
  <c r="G18" i="2"/>
  <c r="C18" i="2"/>
  <c r="R17" i="2"/>
  <c r="N17" i="2"/>
  <c r="G17" i="2"/>
  <c r="C17" i="2"/>
  <c r="R16" i="2"/>
  <c r="N16" i="2"/>
  <c r="S16" i="2" s="1"/>
  <c r="T16" i="2" s="1"/>
  <c r="G16" i="2"/>
  <c r="C16" i="2"/>
  <c r="S15" i="2"/>
  <c r="T15" i="2" s="1"/>
  <c r="R15" i="2"/>
  <c r="N15" i="2"/>
  <c r="G15" i="2"/>
  <c r="C15" i="2"/>
  <c r="H15" i="2" s="1"/>
  <c r="I15" i="2" s="1"/>
  <c r="R14" i="2"/>
  <c r="N14" i="2"/>
  <c r="G14" i="2"/>
  <c r="C14" i="2"/>
  <c r="R13" i="2"/>
  <c r="N13" i="2"/>
  <c r="S13" i="2" s="1"/>
  <c r="T13" i="2" s="1"/>
  <c r="C13" i="2"/>
  <c r="H13" i="2" s="1"/>
  <c r="I13" i="2" s="1"/>
  <c r="J8" i="2"/>
  <c r="R22" i="1"/>
  <c r="Q22" i="1"/>
  <c r="P22" i="1"/>
  <c r="O22" i="1"/>
  <c r="M22" i="1"/>
  <c r="H22" i="1"/>
  <c r="G22" i="1"/>
  <c r="F22" i="1"/>
  <c r="E22" i="1"/>
  <c r="C22" i="1"/>
  <c r="R21" i="1"/>
  <c r="Q21" i="1"/>
  <c r="P21" i="1"/>
  <c r="O21" i="1"/>
  <c r="M21" i="1"/>
  <c r="H21" i="1"/>
  <c r="G21" i="1"/>
  <c r="F21" i="1"/>
  <c r="E21" i="1"/>
  <c r="C21" i="1"/>
  <c r="R20" i="1"/>
  <c r="Q20" i="1"/>
  <c r="P20" i="1"/>
  <c r="O20" i="1"/>
  <c r="M20" i="1"/>
  <c r="H20" i="1"/>
  <c r="G20" i="1"/>
  <c r="F20" i="1"/>
  <c r="E20" i="1"/>
  <c r="C20" i="1"/>
  <c r="R19" i="1"/>
  <c r="Q19" i="1"/>
  <c r="P19" i="1"/>
  <c r="O19" i="1"/>
  <c r="M19" i="1"/>
  <c r="H19" i="1"/>
  <c r="G19" i="1"/>
  <c r="F19" i="1"/>
  <c r="E19" i="1"/>
  <c r="C19" i="1"/>
  <c r="R18" i="1"/>
  <c r="Q18" i="1"/>
  <c r="P18" i="1"/>
  <c r="O18" i="1"/>
  <c r="M18" i="1"/>
  <c r="H18" i="1"/>
  <c r="G18" i="1"/>
  <c r="F18" i="1"/>
  <c r="E18" i="1"/>
  <c r="C18" i="1"/>
  <c r="R17" i="1"/>
  <c r="Q17" i="1"/>
  <c r="P17" i="1"/>
  <c r="O17" i="1"/>
  <c r="M17" i="1"/>
  <c r="H17" i="1"/>
  <c r="G17" i="1"/>
  <c r="F17" i="1"/>
  <c r="E17" i="1"/>
  <c r="C17" i="1"/>
  <c r="R16" i="1"/>
  <c r="Q16" i="1"/>
  <c r="P16" i="1"/>
  <c r="O16" i="1"/>
  <c r="M16" i="1"/>
  <c r="H16" i="1"/>
  <c r="G16" i="1"/>
  <c r="F16" i="1"/>
  <c r="E16" i="1"/>
  <c r="C16" i="1"/>
  <c r="R15" i="1"/>
  <c r="Q15" i="1"/>
  <c r="P15" i="1"/>
  <c r="O15" i="1"/>
  <c r="M15" i="1"/>
  <c r="H15" i="1"/>
  <c r="G15" i="1"/>
  <c r="F15" i="1"/>
  <c r="E15" i="1"/>
  <c r="C15" i="1"/>
  <c r="R14" i="1"/>
  <c r="Q14" i="1"/>
  <c r="P14" i="1"/>
  <c r="O14" i="1"/>
  <c r="M14" i="1"/>
  <c r="H14" i="1"/>
  <c r="G14" i="1"/>
  <c r="F14" i="1"/>
  <c r="E14" i="1"/>
  <c r="C14" i="1"/>
  <c r="S17" i="2" l="1"/>
  <c r="T17" i="2" s="1"/>
  <c r="S14" i="2"/>
  <c r="T14" i="2" s="1"/>
  <c r="H19" i="2"/>
  <c r="I19" i="2" s="1"/>
  <c r="H17" i="2"/>
  <c r="I17" i="2" s="1"/>
  <c r="H20" i="2"/>
  <c r="I20" i="2" s="1"/>
  <c r="H14" i="2"/>
  <c r="I14" i="2" s="1"/>
  <c r="H16" i="2"/>
  <c r="I16" i="2" s="1"/>
  <c r="H18" i="2"/>
  <c r="I18" i="2" s="1"/>
  <c r="S21" i="2"/>
  <c r="T21" i="2" s="1"/>
  <c r="H21" i="2"/>
  <c r="I21" i="2" s="1"/>
</calcChain>
</file>

<file path=xl/sharedStrings.xml><?xml version="1.0" encoding="utf-8"?>
<sst xmlns="http://schemas.openxmlformats.org/spreadsheetml/2006/main" count="90" uniqueCount="49">
  <si>
    <t>STORY DRIFT CHECK ACCORDING TO BNBC 2020</t>
  </si>
  <si>
    <t>Deflection Amplification Factor , Cd=5</t>
  </si>
  <si>
    <t>Importance Factor , I= 1</t>
  </si>
  <si>
    <r>
      <rPr>
        <sz val="14"/>
        <color theme="1"/>
        <rFont val="Calibri"/>
        <charset val="134"/>
        <scheme val="minor"/>
      </rPr>
      <t xml:space="preserve">Allowable Drift check , </t>
    </r>
    <r>
      <rPr>
        <sz val="14"/>
        <color theme="1"/>
        <rFont val="Calibri"/>
        <charset val="134"/>
      </rPr>
      <t>Δ</t>
    </r>
    <r>
      <rPr>
        <sz val="14"/>
        <color theme="1"/>
        <rFont val="Calibri"/>
        <charset val="134"/>
        <scheme val="minor"/>
      </rPr>
      <t>all= 0.020*hx</t>
    </r>
  </si>
  <si>
    <t>Drift Check for Ex in X direction</t>
  </si>
  <si>
    <t>Drift Check for Ey in Y direction</t>
  </si>
  <si>
    <t>Story</t>
  </si>
  <si>
    <t>hsx(ft)</t>
  </si>
  <si>
    <t>hsx(in)</t>
  </si>
  <si>
    <r>
      <rPr>
        <sz val="10"/>
        <color theme="1"/>
        <rFont val="Calibri"/>
        <charset val="134"/>
      </rPr>
      <t>Elastic Displacement (in) δ</t>
    </r>
    <r>
      <rPr>
        <sz val="10"/>
        <color theme="1"/>
        <rFont val="Calibri"/>
        <charset val="134"/>
        <scheme val="minor"/>
      </rPr>
      <t xml:space="preserve">xe </t>
    </r>
  </si>
  <si>
    <t xml:space="preserve">Amplified Displacement (in)  δx </t>
  </si>
  <si>
    <r>
      <rPr>
        <sz val="10"/>
        <color theme="1"/>
        <rFont val="Calibri"/>
        <charset val="134"/>
        <scheme val="minor"/>
      </rPr>
      <t>Story Drift (in)</t>
    </r>
    <r>
      <rPr>
        <sz val="10"/>
        <color theme="1"/>
        <rFont val="Calibri"/>
        <charset val="134"/>
      </rPr>
      <t>Δ</t>
    </r>
  </si>
  <si>
    <r>
      <rPr>
        <sz val="10"/>
        <color theme="1"/>
        <rFont val="Calibri"/>
        <charset val="134"/>
        <scheme val="minor"/>
      </rPr>
      <t xml:space="preserve">Allowable Drift (in) </t>
    </r>
    <r>
      <rPr>
        <sz val="10"/>
        <color theme="1"/>
        <rFont val="Calibri"/>
        <charset val="134"/>
      </rPr>
      <t>Δ</t>
    </r>
    <r>
      <rPr>
        <sz val="10"/>
        <color theme="1"/>
        <rFont val="Calibri"/>
        <charset val="134"/>
        <scheme val="minor"/>
      </rPr>
      <t>all</t>
    </r>
  </si>
  <si>
    <t>Result</t>
  </si>
  <si>
    <t>Roof</t>
  </si>
  <si>
    <t>Story7</t>
  </si>
  <si>
    <t>Story6</t>
  </si>
  <si>
    <t>Story5</t>
  </si>
  <si>
    <t>Story4</t>
  </si>
  <si>
    <t>Story3</t>
  </si>
  <si>
    <t>Story2</t>
  </si>
  <si>
    <t>Ground-Floor</t>
  </si>
  <si>
    <t>Base</t>
  </si>
  <si>
    <t>P-DELTA CHECK ACCORDING TO BNBC 2020</t>
  </si>
  <si>
    <t>Deflection Amplification Factor , Cd</t>
  </si>
  <si>
    <t>Importance Factor , I</t>
  </si>
  <si>
    <t>Ratio of Shear Demand ,β</t>
  </si>
  <si>
    <r>
      <t xml:space="preserve">Max Stability Co-eff , </t>
    </r>
    <r>
      <rPr>
        <b/>
        <sz val="14"/>
        <color theme="1"/>
        <rFont val="Arial"/>
        <charset val="134"/>
      </rPr>
      <t>θ</t>
    </r>
    <r>
      <rPr>
        <b/>
        <sz val="14"/>
        <color theme="1"/>
        <rFont val="Calibri"/>
        <charset val="134"/>
        <scheme val="minor"/>
      </rPr>
      <t>max</t>
    </r>
  </si>
  <si>
    <t>Ex</t>
  </si>
  <si>
    <t>Ey</t>
  </si>
  <si>
    <t xml:space="preserve">P=DL+LL </t>
  </si>
  <si>
    <t>Story Shear (Vx)</t>
  </si>
  <si>
    <r>
      <t>Displacement</t>
    </r>
    <r>
      <rPr>
        <sz val="10"/>
        <color theme="1"/>
        <rFont val="Calibri"/>
        <charset val="134"/>
      </rPr>
      <t>δ</t>
    </r>
  </si>
  <si>
    <t>θ</t>
  </si>
  <si>
    <t>Story Shear (Vy)</t>
  </si>
  <si>
    <t>(-F14)*J$5/J$6</t>
  </si>
  <si>
    <r>
      <t xml:space="preserve">CMNT </t>
    </r>
    <r>
      <rPr>
        <sz val="11"/>
        <color theme="1"/>
        <rFont val="Calibri"/>
        <charset val="134"/>
        <scheme val="minor"/>
      </rPr>
      <t xml:space="preserve">Vx r Hsx er value 0 thakay theta er 1st r last er value ashe nai </t>
    </r>
  </si>
  <si>
    <t>calcultion a kono prb nai</t>
  </si>
  <si>
    <t>Stair roof</t>
  </si>
  <si>
    <t>8th story roof(stair floor)</t>
  </si>
  <si>
    <t>7th story roof(dorm floor)</t>
  </si>
  <si>
    <t>6th story roof (dorm floor)</t>
  </si>
  <si>
    <t>5th story roof(gym floor)</t>
  </si>
  <si>
    <t>4th story roof (event hall)</t>
  </si>
  <si>
    <t>3rd story roof(office floor)</t>
  </si>
  <si>
    <t>2nd story roof(office floor)</t>
  </si>
  <si>
    <t>1st story roof(bank floor)</t>
  </si>
  <si>
    <t>Plinth level</t>
  </si>
  <si>
    <t>Foundation bottom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</si>
</sst>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</font>
    <font>
      <sz val="14"/>
      <color theme="1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0" fillId="7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2"/>
  <sheetViews>
    <sheetView zoomScale="70" zoomScaleNormal="70" workbookViewId="0">
      <selection activeCell="A2" sqref="A2:R32"/>
    </sheetView>
  </sheetViews>
  <sheetFormatPr defaultColWidth="8.85546875" defaultRowHeight="15"/>
  <cols>
    <col min="4" max="4" width="27.5703125" customWidth="1"/>
    <col min="5" max="5" width="26" customWidth="1"/>
    <col min="6" max="6" width="15.7109375" customWidth="1"/>
    <col min="7" max="7" width="20.28515625" customWidth="1"/>
    <col min="14" max="14" width="23.140625" customWidth="1"/>
    <col min="15" max="15" width="26.85546875" customWidth="1"/>
    <col min="16" max="16" width="17.28515625" customWidth="1"/>
    <col min="17" max="17" width="20.42578125" customWidth="1"/>
    <col min="18" max="18" width="11.7109375" customWidth="1"/>
  </cols>
  <sheetData>
    <row r="3" spans="1:18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6" spans="1:18" ht="18.75">
      <c r="G6" s="10" t="s">
        <v>1</v>
      </c>
      <c r="H6" s="11"/>
      <c r="I6" s="11"/>
      <c r="J6" s="12"/>
    </row>
    <row r="7" spans="1:18" ht="18.75">
      <c r="G7" s="10" t="s">
        <v>2</v>
      </c>
      <c r="H7" s="11"/>
      <c r="I7" s="11"/>
      <c r="J7" s="12"/>
    </row>
    <row r="8" spans="1:18" ht="18.75">
      <c r="G8" s="13" t="s">
        <v>3</v>
      </c>
      <c r="H8" s="13"/>
      <c r="I8" s="13"/>
      <c r="J8" s="13"/>
    </row>
    <row r="12" spans="1:18">
      <c r="A12" s="14" t="s">
        <v>4</v>
      </c>
      <c r="B12" s="14"/>
      <c r="C12" s="14"/>
      <c r="D12" s="14"/>
      <c r="E12" s="14"/>
      <c r="F12" s="14"/>
      <c r="G12" s="14"/>
      <c r="H12" s="14"/>
      <c r="K12" s="14" t="s">
        <v>5</v>
      </c>
      <c r="L12" s="14"/>
      <c r="M12" s="14"/>
      <c r="N12" s="14"/>
      <c r="O12" s="14"/>
      <c r="P12" s="14"/>
      <c r="Q12" s="14"/>
      <c r="R12" s="14"/>
    </row>
    <row r="13" spans="1:18">
      <c r="A13" s="1" t="s">
        <v>6</v>
      </c>
      <c r="B13" s="1" t="s">
        <v>7</v>
      </c>
      <c r="C13" s="1" t="s">
        <v>8</v>
      </c>
      <c r="D13" s="9" t="s">
        <v>9</v>
      </c>
      <c r="E13" s="1" t="s">
        <v>10</v>
      </c>
      <c r="F13" s="1" t="s">
        <v>11</v>
      </c>
      <c r="G13" s="1" t="s">
        <v>12</v>
      </c>
      <c r="H13" s="1" t="s">
        <v>13</v>
      </c>
      <c r="I13" s="7"/>
      <c r="K13" s="1" t="s">
        <v>6</v>
      </c>
      <c r="L13" s="1" t="s">
        <v>7</v>
      </c>
      <c r="M13" s="1" t="s">
        <v>8</v>
      </c>
      <c r="N13" s="9" t="s">
        <v>9</v>
      </c>
      <c r="O13" s="1" t="s">
        <v>10</v>
      </c>
      <c r="P13" s="1" t="s">
        <v>11</v>
      </c>
      <c r="Q13" s="1" t="s">
        <v>12</v>
      </c>
      <c r="R13" s="1" t="s">
        <v>13</v>
      </c>
    </row>
    <row r="14" spans="1:18">
      <c r="A14" s="3" t="s">
        <v>14</v>
      </c>
      <c r="B14" s="3">
        <v>10</v>
      </c>
      <c r="C14" s="4">
        <f t="shared" ref="C14:C22" si="0">B14*12</f>
        <v>120</v>
      </c>
      <c r="D14" s="3">
        <v>1.3449690000000001</v>
      </c>
      <c r="E14" s="4">
        <f>5*D14/1</f>
        <v>6.7248450000000002</v>
      </c>
      <c r="F14" s="4">
        <f>E14-E15</f>
        <v>0.98775500000000005</v>
      </c>
      <c r="G14" s="4">
        <f>0.02*C14</f>
        <v>2.4</v>
      </c>
      <c r="H14" s="4" t="str">
        <f>IF(F14&lt;=G14,"ok","not ok")</f>
        <v>ok</v>
      </c>
      <c r="K14" s="3" t="s">
        <v>14</v>
      </c>
      <c r="L14" s="3">
        <v>10</v>
      </c>
      <c r="M14" s="4">
        <f t="shared" ref="M14:M22" si="1">L14*12</f>
        <v>120</v>
      </c>
      <c r="N14" s="3">
        <v>3.3191769999999998</v>
      </c>
      <c r="O14" s="4">
        <f>5*N14/1</f>
        <v>16.595884999999999</v>
      </c>
      <c r="P14" s="4">
        <f>O14-O15</f>
        <v>0.93267</v>
      </c>
      <c r="Q14" s="4">
        <f>0.02*M14</f>
        <v>2.4</v>
      </c>
      <c r="R14" s="4" t="str">
        <f t="shared" ref="R14:R22" si="2">IF(P14&lt;=Q14,"ok","not ok")</f>
        <v>ok</v>
      </c>
    </row>
    <row r="15" spans="1:18">
      <c r="A15" s="3" t="s">
        <v>15</v>
      </c>
      <c r="B15" s="3">
        <v>10</v>
      </c>
      <c r="C15" s="4">
        <f t="shared" si="0"/>
        <v>120</v>
      </c>
      <c r="D15" s="3">
        <v>1.147418</v>
      </c>
      <c r="E15" s="4">
        <f t="shared" ref="E15:E22" si="3">5*D15/1</f>
        <v>5.7370900000000002</v>
      </c>
      <c r="F15" s="4">
        <f t="shared" ref="F15:F22" si="4">E15-E16</f>
        <v>1.02186</v>
      </c>
      <c r="G15" s="4">
        <f t="shared" ref="G15:G22" si="5">0.02*C15</f>
        <v>2.4</v>
      </c>
      <c r="H15" s="4" t="str">
        <f t="shared" ref="H15:H22" si="6">IF(F15&lt;=G15,"ok","not ok")</f>
        <v>ok</v>
      </c>
      <c r="K15" s="3" t="s">
        <v>15</v>
      </c>
      <c r="L15" s="3">
        <v>10</v>
      </c>
      <c r="M15" s="4">
        <f t="shared" si="1"/>
        <v>120</v>
      </c>
      <c r="N15" s="3">
        <v>3.1326429999999998</v>
      </c>
      <c r="O15" s="4">
        <f t="shared" ref="O15:O22" si="7">5*N15/1</f>
        <v>15.663214999999999</v>
      </c>
      <c r="P15" s="4">
        <f t="shared" ref="P15:P22" si="8">O15-O16</f>
        <v>1.458405</v>
      </c>
      <c r="Q15" s="4">
        <f t="shared" ref="Q15:Q22" si="9">0.02*M15</f>
        <v>2.4</v>
      </c>
      <c r="R15" s="4" t="str">
        <f t="shared" si="2"/>
        <v>ok</v>
      </c>
    </row>
    <row r="16" spans="1:18">
      <c r="A16" s="3" t="s">
        <v>16</v>
      </c>
      <c r="B16" s="3">
        <v>10</v>
      </c>
      <c r="C16" s="4">
        <f t="shared" si="0"/>
        <v>120</v>
      </c>
      <c r="D16" s="3">
        <v>0.94304600000000005</v>
      </c>
      <c r="E16" s="4">
        <f t="shared" si="3"/>
        <v>4.71523</v>
      </c>
      <c r="F16" s="4">
        <f t="shared" si="4"/>
        <v>1.039445</v>
      </c>
      <c r="G16" s="4">
        <f t="shared" si="5"/>
        <v>2.4</v>
      </c>
      <c r="H16" s="4" t="str">
        <f t="shared" si="6"/>
        <v>ok</v>
      </c>
      <c r="K16" s="3" t="s">
        <v>16</v>
      </c>
      <c r="L16" s="3">
        <v>10</v>
      </c>
      <c r="M16" s="4">
        <f t="shared" si="1"/>
        <v>120</v>
      </c>
      <c r="N16" s="3">
        <v>2.8409620000000002</v>
      </c>
      <c r="O16" s="4">
        <f t="shared" si="7"/>
        <v>14.20481</v>
      </c>
      <c r="P16" s="4">
        <f t="shared" si="8"/>
        <v>1.9511149999999999</v>
      </c>
      <c r="Q16" s="4">
        <f t="shared" si="9"/>
        <v>2.4</v>
      </c>
      <c r="R16" s="4" t="str">
        <f t="shared" si="2"/>
        <v>ok</v>
      </c>
    </row>
    <row r="17" spans="1:18">
      <c r="A17" s="3" t="s">
        <v>17</v>
      </c>
      <c r="B17" s="3">
        <v>10</v>
      </c>
      <c r="C17" s="4">
        <f t="shared" si="0"/>
        <v>120</v>
      </c>
      <c r="D17" s="3">
        <v>0.73515699999999995</v>
      </c>
      <c r="E17" s="4">
        <f t="shared" si="3"/>
        <v>3.6757849999999999</v>
      </c>
      <c r="F17" s="4">
        <f t="shared" si="4"/>
        <v>1.0227200000000001</v>
      </c>
      <c r="G17" s="4">
        <f t="shared" si="5"/>
        <v>2.4</v>
      </c>
      <c r="H17" s="4" t="str">
        <f t="shared" si="6"/>
        <v>ok</v>
      </c>
      <c r="K17" s="3" t="s">
        <v>17</v>
      </c>
      <c r="L17" s="3">
        <v>10</v>
      </c>
      <c r="M17" s="4">
        <f t="shared" si="1"/>
        <v>120</v>
      </c>
      <c r="N17" s="3">
        <v>2.450739</v>
      </c>
      <c r="O17" s="4">
        <f t="shared" si="7"/>
        <v>12.253695</v>
      </c>
      <c r="P17" s="4">
        <f t="shared" si="8"/>
        <v>2.3608449999999999</v>
      </c>
      <c r="Q17" s="4">
        <f t="shared" si="9"/>
        <v>2.4</v>
      </c>
      <c r="R17" s="4" t="str">
        <f t="shared" si="2"/>
        <v>ok</v>
      </c>
    </row>
    <row r="18" spans="1:18">
      <c r="A18" s="3" t="s">
        <v>18</v>
      </c>
      <c r="B18" s="3">
        <v>10</v>
      </c>
      <c r="C18" s="4">
        <f t="shared" si="0"/>
        <v>120</v>
      </c>
      <c r="D18" s="3">
        <v>0.530613</v>
      </c>
      <c r="E18" s="4">
        <f t="shared" si="3"/>
        <v>2.6530649999999998</v>
      </c>
      <c r="F18" s="4">
        <f t="shared" si="4"/>
        <v>2.6530649999999998</v>
      </c>
      <c r="G18" s="4">
        <f t="shared" si="5"/>
        <v>2.4</v>
      </c>
      <c r="H18" s="4" t="str">
        <f t="shared" si="6"/>
        <v>not ok</v>
      </c>
      <c r="K18" s="3" t="s">
        <v>18</v>
      </c>
      <c r="L18" s="3">
        <v>10</v>
      </c>
      <c r="M18" s="4">
        <f t="shared" si="1"/>
        <v>120</v>
      </c>
      <c r="N18" s="3">
        <v>1.9785699999999999</v>
      </c>
      <c r="O18" s="4">
        <f t="shared" si="7"/>
        <v>9.8928499999999993</v>
      </c>
      <c r="P18" s="4">
        <f t="shared" si="8"/>
        <v>2.6587350000000001</v>
      </c>
      <c r="Q18" s="4">
        <f t="shared" si="9"/>
        <v>2.4</v>
      </c>
      <c r="R18" s="4" t="str">
        <f t="shared" si="2"/>
        <v>not ok</v>
      </c>
    </row>
    <row r="19" spans="1:18">
      <c r="A19" s="3" t="s">
        <v>19</v>
      </c>
      <c r="B19" s="3">
        <v>10</v>
      </c>
      <c r="C19" s="4">
        <f t="shared" si="0"/>
        <v>120</v>
      </c>
      <c r="D19" s="4">
        <v>0</v>
      </c>
      <c r="E19" s="4">
        <f t="shared" si="3"/>
        <v>0</v>
      </c>
      <c r="F19" s="4">
        <f t="shared" si="4"/>
        <v>0</v>
      </c>
      <c r="G19" s="4">
        <f t="shared" si="5"/>
        <v>2.4</v>
      </c>
      <c r="H19" s="4" t="str">
        <f t="shared" si="6"/>
        <v>ok</v>
      </c>
      <c r="K19" s="3" t="s">
        <v>19</v>
      </c>
      <c r="L19" s="3">
        <v>10</v>
      </c>
      <c r="M19" s="4">
        <f t="shared" si="1"/>
        <v>120</v>
      </c>
      <c r="N19" s="4">
        <v>1.446823</v>
      </c>
      <c r="O19" s="4">
        <f t="shared" si="7"/>
        <v>7.2341150000000001</v>
      </c>
      <c r="P19" s="4">
        <f t="shared" si="8"/>
        <v>2.8009550000000001</v>
      </c>
      <c r="Q19" s="4">
        <f t="shared" si="9"/>
        <v>2.4</v>
      </c>
      <c r="R19" s="4" t="str">
        <f t="shared" si="2"/>
        <v>not ok</v>
      </c>
    </row>
    <row r="20" spans="1:18">
      <c r="A20" s="3" t="s">
        <v>20</v>
      </c>
      <c r="B20" s="3">
        <v>10</v>
      </c>
      <c r="C20" s="4">
        <f t="shared" si="0"/>
        <v>120</v>
      </c>
      <c r="D20" s="4">
        <v>0</v>
      </c>
      <c r="E20" s="4">
        <f t="shared" si="3"/>
        <v>0</v>
      </c>
      <c r="F20" s="4">
        <f t="shared" si="4"/>
        <v>0</v>
      </c>
      <c r="G20" s="4">
        <f t="shared" si="5"/>
        <v>2.4</v>
      </c>
      <c r="H20" s="4" t="str">
        <f t="shared" si="6"/>
        <v>ok</v>
      </c>
      <c r="K20" s="3" t="s">
        <v>20</v>
      </c>
      <c r="L20" s="3">
        <v>10</v>
      </c>
      <c r="M20" s="4">
        <f t="shared" si="1"/>
        <v>120</v>
      </c>
      <c r="N20" s="4">
        <v>0.88663199999999998</v>
      </c>
      <c r="O20" s="4">
        <f t="shared" si="7"/>
        <v>4.43316</v>
      </c>
      <c r="P20" s="4">
        <f t="shared" si="8"/>
        <v>4.43316</v>
      </c>
      <c r="Q20" s="4">
        <f t="shared" si="9"/>
        <v>2.4</v>
      </c>
      <c r="R20" s="4" t="str">
        <f t="shared" si="2"/>
        <v>not ok</v>
      </c>
    </row>
    <row r="21" spans="1:18" ht="30">
      <c r="A21" s="3" t="s">
        <v>21</v>
      </c>
      <c r="B21" s="3">
        <v>10</v>
      </c>
      <c r="C21" s="4">
        <f t="shared" si="0"/>
        <v>120</v>
      </c>
      <c r="D21" s="4">
        <v>0</v>
      </c>
      <c r="E21" s="4">
        <f t="shared" si="3"/>
        <v>0</v>
      </c>
      <c r="F21" s="4">
        <f t="shared" si="4"/>
        <v>0</v>
      </c>
      <c r="G21" s="4">
        <f t="shared" si="5"/>
        <v>2.4</v>
      </c>
      <c r="H21" s="4" t="str">
        <f t="shared" si="6"/>
        <v>ok</v>
      </c>
      <c r="K21" s="3" t="s">
        <v>21</v>
      </c>
      <c r="L21" s="3">
        <v>10</v>
      </c>
      <c r="M21" s="4">
        <f t="shared" si="1"/>
        <v>120</v>
      </c>
      <c r="N21" s="4">
        <v>0</v>
      </c>
      <c r="O21" s="4">
        <f t="shared" si="7"/>
        <v>0</v>
      </c>
      <c r="P21" s="4">
        <f t="shared" si="8"/>
        <v>0</v>
      </c>
      <c r="Q21" s="4">
        <f t="shared" si="9"/>
        <v>2.4</v>
      </c>
      <c r="R21" s="4" t="str">
        <f t="shared" si="2"/>
        <v>ok</v>
      </c>
    </row>
    <row r="22" spans="1:18">
      <c r="A22" s="3" t="s">
        <v>22</v>
      </c>
      <c r="B22" s="3">
        <v>0</v>
      </c>
      <c r="C22" s="4">
        <f t="shared" si="0"/>
        <v>0</v>
      </c>
      <c r="D22" s="4">
        <v>0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 t="str">
        <f t="shared" si="6"/>
        <v>ok</v>
      </c>
      <c r="K22" s="3" t="s">
        <v>22</v>
      </c>
      <c r="L22" s="3">
        <v>0</v>
      </c>
      <c r="M22" s="4">
        <f t="shared" si="1"/>
        <v>0</v>
      </c>
      <c r="N22" s="4">
        <v>0</v>
      </c>
      <c r="O22" s="4">
        <f t="shared" si="7"/>
        <v>0</v>
      </c>
      <c r="P22" s="4">
        <f t="shared" si="8"/>
        <v>0</v>
      </c>
      <c r="Q22" s="4">
        <f t="shared" si="9"/>
        <v>0</v>
      </c>
      <c r="R22" s="4" t="str">
        <f t="shared" si="2"/>
        <v>ok</v>
      </c>
    </row>
  </sheetData>
  <mergeCells count="6">
    <mergeCell ref="A3:R4"/>
    <mergeCell ref="G6:J6"/>
    <mergeCell ref="G7:J7"/>
    <mergeCell ref="G8:J8"/>
    <mergeCell ref="A12:H12"/>
    <mergeCell ref="K12:R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7"/>
  <sheetViews>
    <sheetView tabSelected="1" topLeftCell="E7" zoomScale="82" zoomScaleNormal="82" workbookViewId="0">
      <selection activeCell="T22" sqref="T22"/>
    </sheetView>
  </sheetViews>
  <sheetFormatPr defaultColWidth="8.85546875" defaultRowHeight="15"/>
  <cols>
    <col min="1" max="1" width="20.28515625" customWidth="1"/>
    <col min="4" max="4" width="28" customWidth="1"/>
    <col min="5" max="6" width="30.42578125" customWidth="1"/>
    <col min="7" max="7" width="25" customWidth="1"/>
    <col min="8" max="8" width="21.28515625" customWidth="1"/>
    <col min="9" max="9" width="17.42578125" customWidth="1"/>
    <col min="15" max="15" width="27.85546875" customWidth="1"/>
    <col min="16" max="17" width="30" customWidth="1"/>
    <col min="18" max="18" width="19.5703125" customWidth="1"/>
    <col min="19" max="19" width="21.28515625" customWidth="1"/>
    <col min="20" max="20" width="17.42578125" customWidth="1"/>
  </cols>
  <sheetData>
    <row r="2" spans="1:20">
      <c r="A2" s="15" t="s">
        <v>23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5" spans="1:20" ht="18.75">
      <c r="H5" s="16" t="s">
        <v>24</v>
      </c>
      <c r="I5" s="16"/>
      <c r="J5" s="16">
        <v>5</v>
      </c>
      <c r="K5" s="16"/>
    </row>
    <row r="6" spans="1:20" ht="18.75">
      <c r="H6" s="16" t="s">
        <v>25</v>
      </c>
      <c r="I6" s="16"/>
      <c r="J6" s="16">
        <v>1</v>
      </c>
      <c r="K6" s="16"/>
    </row>
    <row r="7" spans="1:20" ht="18">
      <c r="H7" s="17" t="s">
        <v>26</v>
      </c>
      <c r="I7" s="17"/>
      <c r="J7" s="17">
        <v>1</v>
      </c>
      <c r="K7" s="17"/>
    </row>
    <row r="8" spans="1:20" ht="18.75">
      <c r="H8" s="18" t="s">
        <v>27</v>
      </c>
      <c r="I8" s="18"/>
      <c r="J8" s="18">
        <f>0.5/J7*J5</f>
        <v>2.5</v>
      </c>
      <c r="K8" s="18"/>
    </row>
    <row r="11" spans="1:20">
      <c r="A11" s="14" t="s">
        <v>28</v>
      </c>
      <c r="B11" s="14"/>
      <c r="C11" s="14"/>
      <c r="D11" s="14"/>
      <c r="E11" s="14"/>
      <c r="F11" s="14"/>
      <c r="G11" s="14"/>
      <c r="H11" s="14"/>
      <c r="I11" s="14"/>
      <c r="L11" s="14" t="s">
        <v>29</v>
      </c>
      <c r="M11" s="14"/>
      <c r="N11" s="14"/>
      <c r="O11" s="14"/>
      <c r="P11" s="14"/>
      <c r="Q11" s="14"/>
      <c r="R11" s="14"/>
      <c r="S11" s="14"/>
      <c r="T11" s="14"/>
    </row>
    <row r="12" spans="1:20">
      <c r="A12" s="1" t="s">
        <v>6</v>
      </c>
      <c r="B12" s="1" t="s">
        <v>7</v>
      </c>
      <c r="C12" s="1" t="s">
        <v>8</v>
      </c>
      <c r="D12" s="1" t="s">
        <v>30</v>
      </c>
      <c r="E12" s="1" t="s">
        <v>31</v>
      </c>
      <c r="F12" s="1" t="s">
        <v>32</v>
      </c>
      <c r="G12" s="1" t="s">
        <v>11</v>
      </c>
      <c r="H12" s="2" t="s">
        <v>33</v>
      </c>
      <c r="I12" s="1" t="s">
        <v>13</v>
      </c>
      <c r="J12" s="7"/>
      <c r="L12" s="1" t="s">
        <v>6</v>
      </c>
      <c r="M12" s="1" t="s">
        <v>7</v>
      </c>
      <c r="N12" s="1" t="s">
        <v>8</v>
      </c>
      <c r="O12" s="1" t="s">
        <v>30</v>
      </c>
      <c r="P12" s="1" t="s">
        <v>34</v>
      </c>
      <c r="Q12" s="1" t="s">
        <v>32</v>
      </c>
      <c r="R12" s="1" t="s">
        <v>11</v>
      </c>
      <c r="S12" s="2" t="s">
        <v>33</v>
      </c>
      <c r="T12" s="1" t="s">
        <v>13</v>
      </c>
    </row>
    <row r="13" spans="1:20" ht="30" customHeight="1">
      <c r="A13" s="19" t="s">
        <v>38</v>
      </c>
      <c r="B13" s="19">
        <v>8.5</v>
      </c>
      <c r="C13" s="4">
        <f t="shared" ref="C13:C23" si="0">B13*12</f>
        <v>102</v>
      </c>
      <c r="D13" s="19">
        <v>327.44499999999999</v>
      </c>
      <c r="E13" s="19">
        <v>-18.245999999999999</v>
      </c>
      <c r="F13" s="19">
        <v>1.155014</v>
      </c>
      <c r="G13" s="4" t="s">
        <v>35</v>
      </c>
      <c r="H13" s="4" t="e">
        <f>ABS((D13*G13)/(E13*C13*J$5))</f>
        <v>#VALUE!</v>
      </c>
      <c r="I13" s="4" t="e">
        <f>IF(H13&lt;0.1,"No P Delta",IF(0.1&lt;H13,"P-Delta"))</f>
        <v>#VALUE!</v>
      </c>
      <c r="L13" s="19" t="s">
        <v>38</v>
      </c>
      <c r="M13" s="19">
        <v>8.5</v>
      </c>
      <c r="N13" s="4">
        <f t="shared" ref="N13:N23" si="1">M13*12</f>
        <v>102</v>
      </c>
      <c r="O13" s="19">
        <v>327.44499999999999</v>
      </c>
      <c r="P13" s="19">
        <v>-17.376000000000001</v>
      </c>
      <c r="Q13" s="19">
        <v>5.9624000000000003E-2</v>
      </c>
      <c r="R13" s="4">
        <f>(Q13-Q14)*J$5/J$6</f>
        <v>0.24760500000000002</v>
      </c>
      <c r="S13" s="4">
        <f>ABS((O13*R13)/(P13*N13*J$5))</f>
        <v>9.1490876784069974E-3</v>
      </c>
      <c r="T13" s="4" t="str">
        <f>IF(S13&lt;0.1,"No P Delta",IF(0.1&lt;S13,"P-Delta"))</f>
        <v>No P Delta</v>
      </c>
    </row>
    <row r="14" spans="1:20" ht="45" customHeight="1">
      <c r="A14" s="19" t="s">
        <v>39</v>
      </c>
      <c r="B14" s="19">
        <v>10</v>
      </c>
      <c r="C14" s="4">
        <f t="shared" si="0"/>
        <v>120</v>
      </c>
      <c r="D14" s="19">
        <v>1746.0989999999999</v>
      </c>
      <c r="E14" s="19">
        <v>-89.888000000000005</v>
      </c>
      <c r="F14" s="19">
        <v>1.083156</v>
      </c>
      <c r="G14" s="4">
        <f t="shared" ref="G14:G23" si="2">(F14-F15)*J$5/J$6</f>
        <v>0.64966499999999983</v>
      </c>
      <c r="H14" s="4">
        <f t="shared" ref="H14:H23" si="3">ABS((D14*G14)/(E14*C14*J$5))</f>
        <v>2.1033200702262809E-2</v>
      </c>
      <c r="I14" s="4" t="str">
        <f t="shared" ref="I14:I23" si="4">IF(H14&lt;0.1,"No P Delta",IF(0.1&lt;H14,"P-Delta"))</f>
        <v>No P Delta</v>
      </c>
      <c r="L14" s="19" t="s">
        <v>39</v>
      </c>
      <c r="M14" s="19">
        <v>10</v>
      </c>
      <c r="N14" s="4">
        <f t="shared" si="1"/>
        <v>120</v>
      </c>
      <c r="O14" s="19">
        <v>1746.0989999999999</v>
      </c>
      <c r="P14" s="19">
        <v>-85.325000000000003</v>
      </c>
      <c r="Q14" s="19">
        <v>1.0102999999999999E-2</v>
      </c>
      <c r="R14" s="4">
        <f t="shared" ref="R14:R23" si="5">(Q14-Q15)*J$5/J$6</f>
        <v>3.7934999999999997E-2</v>
      </c>
      <c r="S14" s="4">
        <f t="shared" ref="S14:S23" si="6">ABS((O14*R14)/(P14*N14*J$5))</f>
        <v>1.2938424761207148E-3</v>
      </c>
      <c r="T14" s="4" t="str">
        <f t="shared" ref="T14:T23" si="7">IF(S14&lt;0.1,"No P Delta",IF(0.1&lt;S14,"P-Delta"))</f>
        <v>No P Delta</v>
      </c>
    </row>
    <row r="15" spans="1:20" ht="45" customHeight="1">
      <c r="A15" s="19" t="s">
        <v>40</v>
      </c>
      <c r="B15" s="19">
        <v>10</v>
      </c>
      <c r="C15" s="4">
        <f t="shared" si="0"/>
        <v>120</v>
      </c>
      <c r="D15" s="19">
        <v>3302.8609999999999</v>
      </c>
      <c r="E15" s="19">
        <v>-165.505</v>
      </c>
      <c r="F15" s="19">
        <v>0.95322300000000004</v>
      </c>
      <c r="G15" s="4">
        <f t="shared" si="2"/>
        <v>0.65552500000000014</v>
      </c>
      <c r="H15" s="4">
        <f t="shared" si="3"/>
        <v>2.1803046806491248E-2</v>
      </c>
      <c r="I15" s="4" t="str">
        <f t="shared" si="4"/>
        <v>No P Delta</v>
      </c>
      <c r="L15" s="19" t="s">
        <v>40</v>
      </c>
      <c r="M15" s="19">
        <v>10</v>
      </c>
      <c r="N15" s="4">
        <f t="shared" si="1"/>
        <v>120</v>
      </c>
      <c r="O15" s="19">
        <v>3302.8609999999999</v>
      </c>
      <c r="P15" s="19">
        <v>-156.72499999999999</v>
      </c>
      <c r="Q15" s="19">
        <v>2.516E-3</v>
      </c>
      <c r="R15" s="4">
        <f t="shared" si="5"/>
        <v>9.7000000000000081E-4</v>
      </c>
      <c r="S15" s="4">
        <f t="shared" si="6"/>
        <v>3.4070028925400145E-5</v>
      </c>
      <c r="T15" s="4" t="str">
        <f t="shared" si="7"/>
        <v>No P Delta</v>
      </c>
    </row>
    <row r="16" spans="1:20" ht="60" customHeight="1">
      <c r="A16" s="19" t="s">
        <v>41</v>
      </c>
      <c r="B16" s="19">
        <v>10</v>
      </c>
      <c r="C16" s="4">
        <f t="shared" si="0"/>
        <v>120</v>
      </c>
      <c r="D16" s="19">
        <v>4867.5240000000003</v>
      </c>
      <c r="E16" s="19">
        <v>-229.41300000000001</v>
      </c>
      <c r="F16" s="19">
        <v>0.82211800000000002</v>
      </c>
      <c r="G16" s="4">
        <f t="shared" si="2"/>
        <v>0.65245500000000012</v>
      </c>
      <c r="H16" s="4">
        <f t="shared" si="3"/>
        <v>2.3072220343659692E-2</v>
      </c>
      <c r="I16" s="4" t="str">
        <f t="shared" si="4"/>
        <v>No P Delta</v>
      </c>
      <c r="L16" s="19" t="s">
        <v>41</v>
      </c>
      <c r="M16" s="19">
        <v>10</v>
      </c>
      <c r="N16" s="4">
        <f t="shared" si="1"/>
        <v>120</v>
      </c>
      <c r="O16" s="19">
        <v>4867.5240000000003</v>
      </c>
      <c r="P16" s="19">
        <v>-216.79300000000001</v>
      </c>
      <c r="Q16" s="19">
        <v>2.3219999999999998E-3</v>
      </c>
      <c r="R16" s="4">
        <f t="shared" si="5"/>
        <v>-3.1150000000000014E-3</v>
      </c>
      <c r="S16" s="4">
        <f t="shared" si="6"/>
        <v>1.1656539694547339E-4</v>
      </c>
      <c r="T16" s="4" t="str">
        <f t="shared" si="7"/>
        <v>No P Delta</v>
      </c>
    </row>
    <row r="17" spans="1:20" ht="45" customHeight="1">
      <c r="A17" s="19" t="s">
        <v>42</v>
      </c>
      <c r="B17" s="19">
        <v>10</v>
      </c>
      <c r="C17" s="4">
        <f t="shared" si="0"/>
        <v>120</v>
      </c>
      <c r="D17" s="19">
        <v>6343.0680000000002</v>
      </c>
      <c r="E17" s="19">
        <v>-277.91300000000001</v>
      </c>
      <c r="F17" s="19">
        <v>0.69162699999999999</v>
      </c>
      <c r="G17" s="4">
        <f t="shared" si="2"/>
        <v>0.65576000000000023</v>
      </c>
      <c r="H17" s="4">
        <f t="shared" si="3"/>
        <v>2.4945038385394001E-2</v>
      </c>
      <c r="I17" s="4" t="str">
        <f t="shared" si="4"/>
        <v>No P Delta</v>
      </c>
      <c r="L17" s="19" t="s">
        <v>42</v>
      </c>
      <c r="M17" s="19">
        <v>10</v>
      </c>
      <c r="N17" s="4">
        <f t="shared" si="1"/>
        <v>120</v>
      </c>
      <c r="O17" s="19">
        <v>6343.0680000000002</v>
      </c>
      <c r="P17" s="19">
        <v>-262.16300000000001</v>
      </c>
      <c r="Q17" s="19">
        <v>2.9450000000000001E-3</v>
      </c>
      <c r="R17" s="4">
        <f t="shared" si="5"/>
        <v>4.8950000000000018E-3</v>
      </c>
      <c r="S17" s="4">
        <f t="shared" si="6"/>
        <v>1.9739193974740912E-4</v>
      </c>
      <c r="T17" s="4" t="str">
        <f t="shared" si="7"/>
        <v>No P Delta</v>
      </c>
    </row>
    <row r="18" spans="1:20" ht="60" customHeight="1">
      <c r="A18" s="19" t="s">
        <v>43</v>
      </c>
      <c r="B18" s="19">
        <v>10</v>
      </c>
      <c r="C18" s="4">
        <f t="shared" si="0"/>
        <v>120</v>
      </c>
      <c r="D18" s="19">
        <v>7838.3109999999997</v>
      </c>
      <c r="E18" s="19">
        <v>-316.96199999999999</v>
      </c>
      <c r="F18" s="19">
        <v>0.56047499999999995</v>
      </c>
      <c r="G18" s="4">
        <f t="shared" si="2"/>
        <v>0.64543499999999976</v>
      </c>
      <c r="H18" s="4">
        <f t="shared" si="3"/>
        <v>2.6602138743682197E-2</v>
      </c>
      <c r="I18" s="4" t="str">
        <f t="shared" si="4"/>
        <v>No P Delta</v>
      </c>
      <c r="L18" s="19" t="s">
        <v>43</v>
      </c>
      <c r="M18" s="19">
        <v>10</v>
      </c>
      <c r="N18" s="4">
        <f t="shared" si="1"/>
        <v>120</v>
      </c>
      <c r="O18" s="19">
        <v>7838.3109999999997</v>
      </c>
      <c r="P18" s="19">
        <v>-298.53399999999999</v>
      </c>
      <c r="Q18" s="19">
        <v>1.9659999999999999E-3</v>
      </c>
      <c r="R18" s="4">
        <f t="shared" si="5"/>
        <v>2.5599999999999993E-3</v>
      </c>
      <c r="S18" s="4">
        <f t="shared" si="6"/>
        <v>1.1202563281457608E-4</v>
      </c>
      <c r="T18" s="8" t="str">
        <f t="shared" si="7"/>
        <v>No P Delta</v>
      </c>
    </row>
    <row r="19" spans="1:20" ht="45" customHeight="1">
      <c r="A19" s="19" t="s">
        <v>44</v>
      </c>
      <c r="B19" s="19">
        <v>10</v>
      </c>
      <c r="C19" s="4">
        <f t="shared" si="0"/>
        <v>120</v>
      </c>
      <c r="D19" s="19">
        <v>9341.4539999999997</v>
      </c>
      <c r="E19" s="19">
        <v>-346.61900000000003</v>
      </c>
      <c r="F19" s="19">
        <v>0.43138799999999999</v>
      </c>
      <c r="G19" s="4">
        <f t="shared" si="2"/>
        <v>0.61643000000000003</v>
      </c>
      <c r="H19" s="4">
        <f t="shared" si="3"/>
        <v>2.7688194094091782E-2</v>
      </c>
      <c r="I19" s="4" t="str">
        <f t="shared" si="4"/>
        <v>No P Delta</v>
      </c>
      <c r="L19" s="19" t="s">
        <v>44</v>
      </c>
      <c r="M19" s="19">
        <v>10</v>
      </c>
      <c r="N19" s="4">
        <f t="shared" si="1"/>
        <v>120</v>
      </c>
      <c r="O19" s="19">
        <v>9341.4539999999997</v>
      </c>
      <c r="P19" s="19">
        <v>-326.089</v>
      </c>
      <c r="Q19" s="19">
        <v>1.454E-3</v>
      </c>
      <c r="R19" s="4">
        <f t="shared" si="5"/>
        <v>3.7599999999999999E-3</v>
      </c>
      <c r="S19" s="4">
        <f t="shared" si="6"/>
        <v>1.7952086209593087E-4</v>
      </c>
      <c r="T19" s="8" t="str">
        <f t="shared" si="7"/>
        <v>No P Delta</v>
      </c>
    </row>
    <row r="20" spans="1:20" ht="60" customHeight="1">
      <c r="A20" s="19" t="s">
        <v>45</v>
      </c>
      <c r="B20" s="19">
        <v>10</v>
      </c>
      <c r="C20" s="4">
        <f t="shared" si="0"/>
        <v>120</v>
      </c>
      <c r="D20" s="19">
        <v>10837.873</v>
      </c>
      <c r="E20" s="19">
        <v>-367.30200000000002</v>
      </c>
      <c r="F20" s="19">
        <v>0.30810199999999999</v>
      </c>
      <c r="G20" s="4">
        <f t="shared" si="2"/>
        <v>0.56485999999999992</v>
      </c>
      <c r="H20" s="4">
        <f t="shared" si="3"/>
        <v>2.777859882231333E-2</v>
      </c>
      <c r="I20" s="4" t="str">
        <f t="shared" si="4"/>
        <v>No P Delta</v>
      </c>
      <c r="L20" s="19" t="s">
        <v>45</v>
      </c>
      <c r="M20" s="19">
        <v>10</v>
      </c>
      <c r="N20" s="4">
        <f t="shared" si="1"/>
        <v>120</v>
      </c>
      <c r="O20" s="19">
        <v>10837.873</v>
      </c>
      <c r="P20" s="19">
        <v>-345.38499999999999</v>
      </c>
      <c r="Q20" s="19">
        <v>7.0200000000000004E-4</v>
      </c>
      <c r="R20" s="4">
        <f t="shared" si="5"/>
        <v>2.81E-3</v>
      </c>
      <c r="S20" s="4">
        <f t="shared" si="6"/>
        <v>1.4695881952989659E-4</v>
      </c>
      <c r="T20" s="4" t="str">
        <f t="shared" si="7"/>
        <v>No P Delta</v>
      </c>
    </row>
    <row r="21" spans="1:20" ht="45" customHeight="1">
      <c r="A21" s="19" t="s">
        <v>46</v>
      </c>
      <c r="B21" s="19">
        <v>16</v>
      </c>
      <c r="C21" s="4">
        <f t="shared" si="0"/>
        <v>192</v>
      </c>
      <c r="D21" s="19">
        <v>12427.852999999999</v>
      </c>
      <c r="E21" s="19">
        <v>-380.61099999999999</v>
      </c>
      <c r="F21" s="19">
        <v>0.19513</v>
      </c>
      <c r="G21" s="4">
        <f t="shared" si="2"/>
        <v>0.97565000000000002</v>
      </c>
      <c r="H21" s="4">
        <f t="shared" si="3"/>
        <v>3.3184676468258706E-2</v>
      </c>
      <c r="I21" s="4" t="str">
        <f t="shared" si="4"/>
        <v>No P Delta</v>
      </c>
      <c r="L21" s="19" t="s">
        <v>46</v>
      </c>
      <c r="M21" s="19">
        <v>16</v>
      </c>
      <c r="N21" s="4">
        <f t="shared" si="1"/>
        <v>192</v>
      </c>
      <c r="O21" s="19">
        <v>12427.852999999999</v>
      </c>
      <c r="P21" s="19">
        <v>-358.15300000000002</v>
      </c>
      <c r="Q21" s="19">
        <v>1.3999999999999999E-4</v>
      </c>
      <c r="R21" s="4">
        <f t="shared" si="5"/>
        <v>6.9999999999999988E-4</v>
      </c>
      <c r="S21" s="4">
        <f t="shared" si="6"/>
        <v>2.5301969118877494E-5</v>
      </c>
      <c r="T21" s="4" t="str">
        <f t="shared" si="7"/>
        <v>No P Delta</v>
      </c>
    </row>
    <row r="22" spans="1:20" ht="30" customHeight="1">
      <c r="A22" s="19" t="s">
        <v>47</v>
      </c>
      <c r="B22" s="19">
        <v>7</v>
      </c>
      <c r="C22" s="4">
        <f t="shared" si="0"/>
        <v>84</v>
      </c>
      <c r="D22" s="19">
        <v>13198.487999999999</v>
      </c>
      <c r="E22" s="19">
        <v>-382.827</v>
      </c>
      <c r="F22" s="19">
        <v>0</v>
      </c>
      <c r="G22" s="4">
        <f t="shared" si="2"/>
        <v>0</v>
      </c>
      <c r="H22" s="4">
        <f t="shared" si="3"/>
        <v>0</v>
      </c>
      <c r="I22" s="4" t="str">
        <f t="shared" si="4"/>
        <v>No P Delta</v>
      </c>
      <c r="L22" s="19" t="s">
        <v>47</v>
      </c>
      <c r="M22" s="19">
        <v>7</v>
      </c>
      <c r="N22" s="4">
        <f t="shared" si="1"/>
        <v>84</v>
      </c>
      <c r="O22" s="19">
        <v>13198.487999999999</v>
      </c>
      <c r="P22" s="19">
        <v>-361.12599999999998</v>
      </c>
      <c r="Q22" s="19">
        <v>0</v>
      </c>
      <c r="R22" s="4">
        <f t="shared" si="5"/>
        <v>0</v>
      </c>
      <c r="S22" s="4">
        <f t="shared" si="6"/>
        <v>0</v>
      </c>
      <c r="T22" s="4" t="str">
        <f t="shared" si="7"/>
        <v>No P Delta</v>
      </c>
    </row>
    <row r="23" spans="1:20" ht="60" customHeight="1">
      <c r="A23" s="19" t="s">
        <v>48</v>
      </c>
      <c r="B23" s="19">
        <v>0</v>
      </c>
      <c r="C23" s="4">
        <f t="shared" si="0"/>
        <v>0</v>
      </c>
      <c r="D23" s="3">
        <v>0</v>
      </c>
      <c r="E23" s="4">
        <v>0</v>
      </c>
      <c r="F23" s="4">
        <v>0</v>
      </c>
      <c r="G23" s="4">
        <f t="shared" si="2"/>
        <v>0</v>
      </c>
      <c r="H23" s="4" t="e">
        <f t="shared" si="3"/>
        <v>#DIV/0!</v>
      </c>
      <c r="I23" s="4" t="e">
        <f t="shared" si="4"/>
        <v>#DIV/0!</v>
      </c>
      <c r="L23" s="19" t="s">
        <v>48</v>
      </c>
      <c r="M23" s="19">
        <v>0</v>
      </c>
      <c r="N23" s="4">
        <f t="shared" si="1"/>
        <v>0</v>
      </c>
      <c r="O23" s="3">
        <v>0</v>
      </c>
      <c r="P23" s="4">
        <f t="shared" ref="P22:P23" si="8">5*O23/1</f>
        <v>0</v>
      </c>
      <c r="Q23" s="4">
        <v>0</v>
      </c>
      <c r="R23" s="4">
        <f t="shared" si="5"/>
        <v>0</v>
      </c>
      <c r="S23" s="4" t="e">
        <f t="shared" si="6"/>
        <v>#DIV/0!</v>
      </c>
      <c r="T23" s="4" t="e">
        <f t="shared" si="7"/>
        <v>#DIV/0!</v>
      </c>
    </row>
    <row r="26" spans="1:20">
      <c r="F26" s="5" t="s">
        <v>36</v>
      </c>
      <c r="G26" s="6"/>
      <c r="H26" s="6"/>
    </row>
    <row r="27" spans="1:20">
      <c r="F27" s="6" t="s">
        <v>37</v>
      </c>
      <c r="G27" s="6"/>
      <c r="H27" s="6"/>
    </row>
  </sheetData>
  <mergeCells count="11">
    <mergeCell ref="H8:I8"/>
    <mergeCell ref="J8:K8"/>
    <mergeCell ref="A11:I11"/>
    <mergeCell ref="L11:T11"/>
    <mergeCell ref="A2:T3"/>
    <mergeCell ref="H5:I5"/>
    <mergeCell ref="J5:K5"/>
    <mergeCell ref="H6:I6"/>
    <mergeCell ref="J6:K6"/>
    <mergeCell ref="H7:I7"/>
    <mergeCell ref="J7:K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Drift 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1805026 - Sohaib</cp:lastModifiedBy>
  <dcterms:created xsi:type="dcterms:W3CDTF">2024-09-13T16:45:00Z</dcterms:created>
  <dcterms:modified xsi:type="dcterms:W3CDTF">2024-10-17T16:21:01Z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C819085CB43C49CD89BED10576C785C1_13</vt:lpwstr>
  </property>
  <property fmtid="{D5CDD505-2E9C-101B-9397-08002B2CF9AE}" pid="3" name="KSOProductBuildVer">
    <vt:lpwstr>1033-12.2.0.17562</vt:lpwstr>
  </property>
</Properties>
</file>