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760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/>
  <c r="C29"/>
  <c r="D29"/>
  <c r="E29"/>
  <c r="F29"/>
  <c r="G29"/>
  <c r="H29"/>
  <c r="I29"/>
  <c r="J29"/>
  <c r="K29"/>
  <c r="L29"/>
  <c r="M29"/>
  <c r="B29"/>
  <c r="D12"/>
  <c r="E12"/>
  <c r="F12"/>
  <c r="G12"/>
  <c r="H12"/>
  <c r="I12"/>
  <c r="J12"/>
  <c r="K12"/>
  <c r="L12"/>
  <c r="M12"/>
  <c r="B12"/>
  <c r="N20"/>
  <c r="N28"/>
  <c r="N11"/>
  <c r="N10"/>
  <c r="N9"/>
  <c r="N8"/>
  <c r="N12" l="1"/>
  <c r="N19"/>
  <c r="N24"/>
  <c r="N17"/>
  <c r="N23"/>
  <c r="N27"/>
  <c r="N26"/>
  <c r="N18"/>
  <c r="N21"/>
  <c r="E31"/>
  <c r="B31"/>
  <c r="D31"/>
  <c r="C31"/>
  <c r="N29" l="1"/>
  <c r="N31" s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<sst xmlns="http://schemas.openxmlformats.org/spreadsheetml/2006/main" count="52" uniqueCount="38">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</sst>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>
  <numFmts count="1">
    <numFmt numFmtId="164" formatCode="[&lt;=9999999]###\-####;\(###\)\ ###\-####"/>
  </numFmts>
  <fonts count="12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 tint="0.2499465926084170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7">
    <xf numFmtId="0" fontId="0" fillId="0" borderId="0" xfId="0"/>
    <xf numFmtId="0" fontId="9" fillId="3" borderId="5" xfId="0" applyFont="1" applyFill="1" applyBorder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4" fillId="5" borderId="0" xfId="0" applyFont="1" applyFill="1"/>
    <xf numFmtId="0" fontId="8" fillId="0" borderId="5" xfId="0" applyFont="1" applyBorder="1"/>
    <xf numFmtId="0" fontId="8" fillId="0" borderId="6" xfId="0" applyFont="1" applyBorder="1"/>
    <xf numFmtId="0" fontId="9" fillId="2" borderId="0" xfId="0" applyFont="1" applyFill="1"/>
    <xf numFmtId="0" fontId="8" fillId="2" borderId="0" xfId="0" applyFont="1" applyFill="1"/>
    <xf numFmtId="0" fontId="9" fillId="3" borderId="6" xfId="0" applyFont="1" applyFill="1" applyBorder="1"/>
    <xf numFmtId="0" fontId="9" fillId="3" borderId="7" xfId="0" applyFont="1" applyFill="1" applyBorder="1"/>
    <xf numFmtId="0" fontId="7" fillId="4" borderId="4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 vertical="center"/>
    </xf>
    <xf numFmtId="0" fontId="11" fillId="0" borderId="6" xfId="0" applyFont="1" applyBorder="1"/>
  </cellXfs>
  <cellStyles count="6">
    <cellStyle name="Date" xfId="5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/>
  </cellStyles>
  <dxfs count="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>
      <tableStyleElement type="wholeTable" dxfId="78"/>
      <tableStyleElement type="headerRow" dxfId="77"/>
      <tableStyleElement type="totalRow" dxfId="76"/>
    </tableStyle>
    <tableStyle name="Invisible" pivot="0" table="0" count="0"/>
    <tableStyle name="Personal monthly budget" pivot="0" count="7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3" name="Expenses" displayName="Expenses" ref="A15:N29" totalsRowCount="1" headerRowDxfId="68" dataDxfId="67" totalsRowDxfId="66" totalsRowBorderDxfId="65">
  <autoFilter ref="A15:N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name="Item" totalsRowLabel="Total Expenses" dataDxfId="64" totalsRowDxfId="18"/>
    <tableColumn id="3" name="Jan" totalsRowFunction="custom" dataDxfId="63" totalsRowDxfId="17">
      <totalsRowFormula>IF(SUBTOTAL(109,[Jan])=0,"",SUBTOTAL(109,[Jan]))</totalsRowFormula>
    </tableColumn>
    <tableColumn id="4" name="Feb" totalsRowFunction="custom" dataDxfId="62" totalsRowDxfId="16">
      <totalsRowFormula>IF(SUBTOTAL(109,[Feb])=0,"",SUBTOTAL(109,[Feb]))</totalsRowFormula>
    </tableColumn>
    <tableColumn id="5" name="Mar" totalsRowFunction="custom" dataDxfId="61" totalsRowDxfId="15">
      <totalsRowFormula>IF(SUBTOTAL(109,[Mar])=0,"",SUBTOTAL(109,[Mar]))</totalsRowFormula>
    </tableColumn>
    <tableColumn id="1" name="Apr" totalsRowFunction="custom" dataDxfId="60" totalsRowDxfId="14">
      <totalsRowFormula>IF(SUBTOTAL(109,[Apr])=0,"",SUBTOTAL(109,[Apr]))</totalsRowFormula>
    </tableColumn>
    <tableColumn id="6" name="May" totalsRowFunction="custom" dataDxfId="59" totalsRowDxfId="13">
      <totalsRowFormula>IF(SUBTOTAL(109,[May])=0,"",SUBTOTAL(109,[May]))</totalsRowFormula>
    </tableColumn>
    <tableColumn id="7" name="Jun" totalsRowFunction="custom" dataDxfId="58" totalsRowDxfId="12">
      <totalsRowFormula>IF(SUBTOTAL(109,[Jun])=0,"",SUBTOTAL(109,[Jun]))</totalsRowFormula>
    </tableColumn>
    <tableColumn id="8" name="Jul" totalsRowFunction="custom" dataDxfId="57" totalsRowDxfId="11">
      <totalsRowFormula>IF(SUBTOTAL(109,[Jul])=0,"",SUBTOTAL(109,[Jul]))</totalsRowFormula>
    </tableColumn>
    <tableColumn id="9" name="Aug" totalsRowFunction="custom" dataDxfId="56" totalsRowDxfId="10">
      <totalsRowFormula>IF(SUBTOTAL(109,[Aug])=0,"",SUBTOTAL(109,[Aug]))</totalsRowFormula>
    </tableColumn>
    <tableColumn id="10" name="Sep" totalsRowFunction="custom" dataDxfId="55" totalsRowDxfId="9">
      <totalsRowFormula>IF(SUBTOTAL(109,[Sep])=0,"",SUBTOTAL(109,[Sep]))</totalsRowFormula>
    </tableColumn>
    <tableColumn id="11" name="Oct" totalsRowFunction="custom" dataDxfId="54" totalsRowDxfId="8">
      <totalsRowFormula>IF(SUBTOTAL(109,[Oct])=0,"",SUBTOTAL(109,[Oct]))</totalsRowFormula>
    </tableColumn>
    <tableColumn id="12" name="Nov" totalsRowFunction="custom" dataDxfId="53" totalsRowDxfId="7">
      <totalsRowFormula>IF(SUBTOTAL(109,[Nov])=0,"",SUBTOTAL(109,[Nov]))</totalsRowFormula>
    </tableColumn>
    <tableColumn id="13" name="Dec" totalsRowFunction="custom" dataDxfId="52" totalsRowDxfId="6">
      <totalsRowFormula>IF(SUBTOTAL(109,[Dec])=0,"",SUBTOTAL(109,[Dec]))</totalsRowFormula>
    </tableColumn>
    <tableColumn id="14" name="Year To Date" totalsRowFunction="custom" dataDxfId="51" totalsRowDxfId="5">
      <calculatedColumnFormula>SUM(Expenses[[#This Row],[Jan]:[Dec]])</calculatedColumnFormula>
      <totalsRowFormula>IF(SUBTOTAL(109,[Year To Date])=0,"",SUBTOTAL(109,[Year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4" name="Income" displayName="Income" ref="A7:N12" totalsRowCount="1" headerRowDxfId="50" dataDxfId="49" totalsRowDxfId="48" totalsRowBorderDxfId="47">
  <autoFilter ref="A7:N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name="Item" totalsRowLabel="Total Income" dataDxfId="46" totalsRowDxfId="32"/>
    <tableColumn id="3" name="Jan" totalsRowFunction="custom" dataDxfId="45" totalsRowDxfId="31">
      <totalsRowFormula>IF(SUBTOTAL(109,[Jan])=0,"",SUBTOTAL(109,[Jan]))</totalsRowFormula>
    </tableColumn>
    <tableColumn id="4" name="Feb" totalsRowFunction="sum" dataDxfId="44" totalsRowDxfId="19"/>
    <tableColumn id="5" name="Mar" totalsRowFunction="custom" dataDxfId="43" totalsRowDxfId="30">
      <totalsRowFormula>IF(SUBTOTAL(109,[Mar])=0,"",SUBTOTAL(109,[Mar]))</totalsRowFormula>
    </tableColumn>
    <tableColumn id="1" name="Apr" totalsRowFunction="custom" dataDxfId="42" totalsRowDxfId="29">
      <totalsRowFormula>IF(SUBTOTAL(109,[Apr])=0,"",SUBTOTAL(109,[Apr]))</totalsRowFormula>
    </tableColumn>
    <tableColumn id="6" name="May" totalsRowFunction="custom" dataDxfId="41" totalsRowDxfId="28">
      <totalsRowFormula>IF(SUBTOTAL(109,[May])=0,"",SUBTOTAL(109,[May]))</totalsRowFormula>
    </tableColumn>
    <tableColumn id="7" name="Jun" totalsRowFunction="custom" dataDxfId="40" totalsRowDxfId="27">
      <totalsRowFormula>IF(SUBTOTAL(109,[Jun])=0,"",SUBTOTAL(109,[Jun]))</totalsRowFormula>
    </tableColumn>
    <tableColumn id="8" name="Jul" totalsRowFunction="custom" dataDxfId="39" totalsRowDxfId="26">
      <totalsRowFormula>IF(SUBTOTAL(109,[Jul])=0,"",SUBTOTAL(109,[Jul]))</totalsRowFormula>
    </tableColumn>
    <tableColumn id="9" name="Aug" totalsRowFunction="custom" dataDxfId="38" totalsRowDxfId="25">
      <totalsRowFormula>IF(SUBTOTAL(109,[Aug])=0,"",SUBTOTAL(109,[Aug]))</totalsRowFormula>
    </tableColumn>
    <tableColumn id="10" name="Sep" totalsRowFunction="custom" dataDxfId="37" totalsRowDxfId="24">
      <totalsRowFormula>IF(SUBTOTAL(109,[Sep])=0,"",SUBTOTAL(109,[Sep]))</totalsRowFormula>
    </tableColumn>
    <tableColumn id="11" name="Oct" totalsRowFunction="custom" dataDxfId="36" totalsRowDxfId="23">
      <totalsRowFormula>IF(SUBTOTAL(109,[Oct])=0,"",SUBTOTAL(109,[Oct]))</totalsRowFormula>
    </tableColumn>
    <tableColumn id="12" name="Nov" totalsRowFunction="custom" dataDxfId="35" totalsRowDxfId="22">
      <totalsRowFormula>IF(SUBTOTAL(109,[Nov])=0,"",SUBTOTAL(109,[Nov]))</totalsRowFormula>
    </tableColumn>
    <tableColumn id="13" name="Dec" totalsRowFunction="custom" dataDxfId="34" totalsRowDxfId="21">
      <totalsRowFormula>IF(SUBTOTAL(109,[Dec])=0,"",SUBTOTAL(109,[Dec]))</totalsRowFormula>
    </tableColumn>
    <tableColumn id="14" name="Year To Date" totalsRowFunction="custom" dataDxfId="33" totalsRowDxfId="20">
      <calculatedColumnFormula>SUM(Income[[#This Row],[Jan]:[Dec]])</calculatedColumnFormula>
      <totalsRowFormula>IF(SUBTOTAL(109,[Year To Date])=0,"",SUBTOTAL(109,[Year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showGridLines="0" tabSelected="1" topLeftCell="A16" workbookViewId="0">
      <selection activeCell="N25" sqref="N25"/>
    </sheetView>
  </sheetViews>
  <sheetFormatPr defaultRowHeight="15"/>
  <cols>
    <col min="1" max="1" width="18.42578125" style="2" customWidth="1"/>
    <col min="2" max="2" width="8.5703125" style="2" customWidth="1"/>
    <col min="3" max="3" width="8.7109375" style="2" customWidth="1"/>
    <col min="4" max="4" width="7.85546875" style="2" customWidth="1"/>
    <col min="5" max="5" width="9.140625" style="2" customWidth="1"/>
    <col min="6" max="6" width="8.5703125" style="2" customWidth="1"/>
    <col min="7" max="8" width="8.28515625" style="2" customWidth="1"/>
    <col min="9" max="9" width="8" style="2" customWidth="1"/>
    <col min="10" max="10" width="7.85546875" style="2" customWidth="1"/>
    <col min="11" max="11" width="7.28515625" style="2" customWidth="1"/>
    <col min="12" max="12" width="8" style="2" customWidth="1"/>
    <col min="13" max="13" width="7.7109375" style="2" customWidth="1"/>
    <col min="14" max="14" width="11.85546875" style="2" customWidth="1"/>
    <col min="15" max="16384" width="9.140625" style="2"/>
  </cols>
  <sheetData>
    <row r="1" spans="1:14" ht="12.7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2.7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>
      <c r="A4" s="14" t="s">
        <v>1</v>
      </c>
      <c r="B4" s="14"/>
      <c r="C4" s="14"/>
      <c r="D4" s="14">
        <v>40000</v>
      </c>
      <c r="E4" s="15"/>
      <c r="F4" s="3"/>
      <c r="G4" s="3"/>
      <c r="H4" s="3"/>
      <c r="I4" s="3"/>
      <c r="J4" s="3"/>
      <c r="K4" s="3"/>
      <c r="L4" s="3"/>
      <c r="M4" s="3"/>
      <c r="N4" s="3"/>
    </row>
    <row r="6" spans="1:14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</row>
    <row r="8" spans="1:14">
      <c r="A8" s="2" t="s">
        <v>17</v>
      </c>
      <c r="B8" s="2">
        <v>60000</v>
      </c>
      <c r="C8" s="2">
        <v>60000</v>
      </c>
      <c r="D8" s="2">
        <v>60000</v>
      </c>
      <c r="E8" s="2">
        <v>75000</v>
      </c>
      <c r="N8" s="2">
        <f>SUM(Income[[#This Row],[Jan]:[Dec]])</f>
        <v>255000</v>
      </c>
    </row>
    <row r="9" spans="1:14">
      <c r="A9" s="2" t="s">
        <v>18</v>
      </c>
      <c r="B9" s="2">
        <v>12000</v>
      </c>
      <c r="C9" s="2">
        <v>14000</v>
      </c>
      <c r="D9" s="2">
        <v>0</v>
      </c>
      <c r="E9" s="2">
        <v>15000</v>
      </c>
      <c r="N9" s="2">
        <f>SUM(Income[[#This Row],[Jan]:[Dec]])</f>
        <v>41000</v>
      </c>
    </row>
    <row r="10" spans="1:14">
      <c r="A10" s="2" t="s">
        <v>19</v>
      </c>
      <c r="B10" s="2">
        <v>2000</v>
      </c>
      <c r="C10" s="2">
        <v>600</v>
      </c>
      <c r="D10" s="2">
        <v>1400</v>
      </c>
      <c r="E10" s="2">
        <v>0</v>
      </c>
      <c r="N10" s="2">
        <f>SUM(Income[[#This Row],[Jan]:[Dec]])</f>
        <v>4000</v>
      </c>
    </row>
    <row r="11" spans="1:14">
      <c r="A11" s="2" t="s">
        <v>20</v>
      </c>
      <c r="B11" s="2">
        <v>258</v>
      </c>
      <c r="C11" s="2">
        <v>8888</v>
      </c>
      <c r="D11" s="2">
        <v>788</v>
      </c>
      <c r="E11" s="2">
        <v>845</v>
      </c>
      <c r="N11" s="2">
        <f>SUM(Income[[#This Row],[Jan]:[Dec]])</f>
        <v>10779</v>
      </c>
    </row>
    <row r="12" spans="1:14">
      <c r="A12" s="5" t="s">
        <v>21</v>
      </c>
      <c r="B12" s="6">
        <f>IF(SUBTOTAL(109,[Jan])=0,"",SUBTOTAL(109,[Jan]))</f>
        <v>74258</v>
      </c>
      <c r="C12" s="16">
        <f>SUBTOTAL(109,[Feb])</f>
        <v>83488</v>
      </c>
      <c r="D12" s="6">
        <f>IF(SUBTOTAL(109,[Mar])=0,"",SUBTOTAL(109,[Mar]))</f>
        <v>62188</v>
      </c>
      <c r="E12" s="6">
        <f>IF(SUBTOTAL(109,[Apr])=0,"",SUBTOTAL(109,[Apr]))</f>
        <v>90845</v>
      </c>
      <c r="F12" s="6" t="str">
        <f>IF(SUBTOTAL(109,[May])=0,"",SUBTOTAL(109,[May]))</f>
        <v/>
      </c>
      <c r="G12" s="6" t="str">
        <f>IF(SUBTOTAL(109,[Jun])=0,"",SUBTOTAL(109,[Jun]))</f>
        <v/>
      </c>
      <c r="H12" s="6" t="str">
        <f>IF(SUBTOTAL(109,[Jul])=0,"",SUBTOTAL(109,[Jul]))</f>
        <v/>
      </c>
      <c r="I12" s="6" t="str">
        <f>IF(SUBTOTAL(109,[Aug])=0,"",SUBTOTAL(109,[Aug]))</f>
        <v/>
      </c>
      <c r="J12" s="6" t="str">
        <f>IF(SUBTOTAL(109,[Sep])=0,"",SUBTOTAL(109,[Sep]))</f>
        <v/>
      </c>
      <c r="K12" s="6" t="str">
        <f>IF(SUBTOTAL(109,[Oct])=0,"",SUBTOTAL(109,[Oct]))</f>
        <v/>
      </c>
      <c r="L12" s="6" t="str">
        <f>IF(SUBTOTAL(109,[Nov])=0,"",SUBTOTAL(109,[Nov]))</f>
        <v/>
      </c>
      <c r="M12" s="6" t="str">
        <f>IF(SUBTOTAL(109,[Dec])=0,"",SUBTOTAL(109,[Dec]))</f>
        <v/>
      </c>
      <c r="N12" s="6">
        <f>IF(SUBTOTAL(109,[Year To Date])=0,"",SUBTOTAL(109,[Year To Date]))</f>
        <v>310779</v>
      </c>
    </row>
    <row r="14" spans="1:14">
      <c r="A14" s="11" t="s">
        <v>22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4" t="s">
        <v>3</v>
      </c>
      <c r="B15" s="4" t="s">
        <v>4</v>
      </c>
      <c r="C15" s="4" t="s">
        <v>5</v>
      </c>
      <c r="D15" s="4" t="s">
        <v>6</v>
      </c>
      <c r="E15" s="4" t="s">
        <v>7</v>
      </c>
      <c r="F15" s="4" t="s">
        <v>8</v>
      </c>
      <c r="G15" s="4" t="s">
        <v>9</v>
      </c>
      <c r="H15" s="4" t="s">
        <v>10</v>
      </c>
      <c r="I15" s="4" t="s">
        <v>11</v>
      </c>
      <c r="J15" s="4" t="s">
        <v>12</v>
      </c>
      <c r="K15" s="4" t="s">
        <v>13</v>
      </c>
      <c r="L15" s="4" t="s">
        <v>14</v>
      </c>
      <c r="M15" s="4" t="s">
        <v>15</v>
      </c>
      <c r="N15" s="4" t="s">
        <v>16</v>
      </c>
    </row>
    <row r="16" spans="1:14">
      <c r="A16" s="7" t="s">
        <v>23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2" t="s">
        <v>24</v>
      </c>
      <c r="B17" s="2">
        <v>23000</v>
      </c>
      <c r="C17" s="2">
        <v>23000</v>
      </c>
      <c r="D17" s="2">
        <v>23000</v>
      </c>
      <c r="E17" s="2">
        <v>22500</v>
      </c>
      <c r="N17" s="2">
        <f>SUM(Expenses[[#This Row],[Jan]:[Dec]])</f>
        <v>91500</v>
      </c>
    </row>
    <row r="18" spans="1:14">
      <c r="A18" s="2" t="s">
        <v>25</v>
      </c>
      <c r="B18" s="2">
        <v>400</v>
      </c>
      <c r="C18" s="2">
        <v>400</v>
      </c>
      <c r="D18" s="2">
        <v>400</v>
      </c>
      <c r="E18" s="2">
        <v>400</v>
      </c>
      <c r="N18" s="2">
        <f>SUM(Expenses[[#This Row],[Jan]:[Dec]])</f>
        <v>1600</v>
      </c>
    </row>
    <row r="19" spans="1:14">
      <c r="A19" s="2" t="s">
        <v>26</v>
      </c>
      <c r="B19" s="2">
        <v>1700</v>
      </c>
      <c r="C19" s="2">
        <v>1600</v>
      </c>
      <c r="D19" s="2">
        <v>2300</v>
      </c>
      <c r="E19" s="2">
        <v>2800</v>
      </c>
      <c r="N19" s="2">
        <f>SUM(Expenses[[#This Row],[Jan]:[Dec]])</f>
        <v>8400</v>
      </c>
    </row>
    <row r="20" spans="1:14">
      <c r="A20" s="2" t="s">
        <v>27</v>
      </c>
      <c r="B20" s="2">
        <v>800</v>
      </c>
      <c r="C20" s="2">
        <v>68</v>
      </c>
      <c r="D20" s="2">
        <v>588</v>
      </c>
      <c r="E20" s="2">
        <v>1020</v>
      </c>
      <c r="N20" s="2">
        <f>SUM(Expenses[[#This Row],[Jan]:[Dec]])</f>
        <v>2476</v>
      </c>
    </row>
    <row r="21" spans="1:14">
      <c r="A21" s="2" t="s">
        <v>28</v>
      </c>
      <c r="B21" s="2">
        <v>600</v>
      </c>
      <c r="C21" s="2">
        <v>56</v>
      </c>
      <c r="D21" s="2">
        <v>2350</v>
      </c>
      <c r="E21" s="2">
        <v>1540</v>
      </c>
      <c r="N21" s="2">
        <f>SUM(Expenses[[#This Row],[Jan]:[Dec]])</f>
        <v>4546</v>
      </c>
    </row>
    <row r="22" spans="1:14">
      <c r="A22" s="7" t="s">
        <v>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2" t="s">
        <v>30</v>
      </c>
      <c r="B23" s="2">
        <v>200</v>
      </c>
      <c r="C23" s="2">
        <v>180</v>
      </c>
      <c r="D23" s="2">
        <v>160</v>
      </c>
      <c r="E23" s="2">
        <v>210</v>
      </c>
      <c r="N23" s="2">
        <f>SUM(Expenses[[#This Row],[Jan]:[Dec]])</f>
        <v>750</v>
      </c>
    </row>
    <row r="24" spans="1:14">
      <c r="A24" s="2" t="s">
        <v>31</v>
      </c>
      <c r="B24" s="2">
        <v>50</v>
      </c>
      <c r="C24" s="2">
        <v>45</v>
      </c>
      <c r="D24" s="2">
        <v>37</v>
      </c>
      <c r="E24" s="2">
        <v>0</v>
      </c>
      <c r="N24" s="2">
        <f>SUM(Expenses[[#This Row],[Jan]:[Dec]])</f>
        <v>132</v>
      </c>
    </row>
    <row r="25" spans="1:14">
      <c r="A25" s="7" t="s">
        <v>32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2" t="s">
        <v>33</v>
      </c>
      <c r="B26" s="2">
        <v>125</v>
      </c>
      <c r="C26" s="2">
        <v>100</v>
      </c>
      <c r="D26" s="2">
        <v>67</v>
      </c>
      <c r="E26" s="2">
        <v>140</v>
      </c>
      <c r="N26" s="2">
        <f>SUM(Expenses[[#This Row],[Jan]:[Dec]])</f>
        <v>432</v>
      </c>
    </row>
    <row r="27" spans="1:14">
      <c r="A27" s="2" t="s">
        <v>34</v>
      </c>
      <c r="B27" s="2">
        <v>10</v>
      </c>
      <c r="C27" s="2">
        <v>5</v>
      </c>
      <c r="D27" s="2">
        <v>9</v>
      </c>
      <c r="E27" s="2">
        <v>0</v>
      </c>
      <c r="N27" s="2">
        <f>SUM(Expenses[[#This Row],[Jan]:[Dec]])</f>
        <v>24</v>
      </c>
    </row>
    <row r="28" spans="1:14">
      <c r="A28" s="2" t="s">
        <v>35</v>
      </c>
      <c r="B28" s="2">
        <v>260</v>
      </c>
      <c r="C28" s="2">
        <v>45</v>
      </c>
      <c r="D28" s="2">
        <v>67</v>
      </c>
      <c r="E28" s="2">
        <v>120</v>
      </c>
      <c r="N28" s="2">
        <f>SUM(Expenses[[#This Row],[Jan]:[Dec]])</f>
        <v>492</v>
      </c>
    </row>
    <row r="29" spans="1:14">
      <c r="A29" s="5" t="s">
        <v>36</v>
      </c>
      <c r="B29" s="6">
        <f>IF(SUBTOTAL(109,[Jan])=0,"",SUBTOTAL(109,[Jan]))</f>
        <v>27145</v>
      </c>
      <c r="C29" s="6">
        <f>IF(SUBTOTAL(109,[Feb])=0,"",SUBTOTAL(109,[Feb]))</f>
        <v>25499</v>
      </c>
      <c r="D29" s="6">
        <f>IF(SUBTOTAL(109,[Mar])=0,"",SUBTOTAL(109,[Mar]))</f>
        <v>28978</v>
      </c>
      <c r="E29" s="6">
        <f>IF(SUBTOTAL(109,[Apr])=0,"",SUBTOTAL(109,[Apr]))</f>
        <v>28730</v>
      </c>
      <c r="F29" s="6" t="str">
        <f>IF(SUBTOTAL(109,[May])=0,"",SUBTOTAL(109,[May]))</f>
        <v/>
      </c>
      <c r="G29" s="6" t="str">
        <f>IF(SUBTOTAL(109,[Jun])=0,"",SUBTOTAL(109,[Jun]))</f>
        <v/>
      </c>
      <c r="H29" s="6" t="str">
        <f>IF(SUBTOTAL(109,[Jul])=0,"",SUBTOTAL(109,[Jul]))</f>
        <v/>
      </c>
      <c r="I29" s="6" t="str">
        <f>IF(SUBTOTAL(109,[Aug])=0,"",SUBTOTAL(109,[Aug]))</f>
        <v/>
      </c>
      <c r="J29" s="6" t="str">
        <f>IF(SUBTOTAL(109,[Sep])=0,"",SUBTOTAL(109,[Sep]))</f>
        <v/>
      </c>
      <c r="K29" s="6" t="str">
        <f>IF(SUBTOTAL(109,[Oct])=0,"",SUBTOTAL(109,[Oct]))</f>
        <v/>
      </c>
      <c r="L29" s="6" t="str">
        <f>IF(SUBTOTAL(109,[Nov])=0,"",SUBTOTAL(109,[Nov]))</f>
        <v/>
      </c>
      <c r="M29" s="6" t="str">
        <f>IF(SUBTOTAL(109,[Dec])=0,"",SUBTOTAL(109,[Dec]))</f>
        <v/>
      </c>
      <c r="N29" s="6">
        <f>IF(SUBTOTAL(109,[Year To Date])=0,"",SUBTOTAL(109,[Year To Date]))</f>
        <v>110352</v>
      </c>
    </row>
    <row r="31" spans="1:14">
      <c r="A31" s="1" t="s">
        <v>37</v>
      </c>
      <c r="B31" s="9">
        <f>Income[[#Totals],[Jan]]-Expenses[[#Totals],[Jan]]</f>
        <v>47113</v>
      </c>
      <c r="C31" s="9">
        <f>Income[[#Totals],[Feb]]-Expenses[[#Totals],[Feb]]</f>
        <v>57989</v>
      </c>
      <c r="D31" s="9">
        <f>Income[[#Totals],[Mar]]-Expenses[[#Totals],[Mar]]</f>
        <v>33210</v>
      </c>
      <c r="E31" s="9">
        <f>Income[[#Totals],[Apr]]-Expenses[[#Totals],[Apr]]</f>
        <v>62115</v>
      </c>
      <c r="F31" s="9"/>
      <c r="G31" s="9"/>
      <c r="H31" s="9"/>
      <c r="I31" s="9"/>
      <c r="J31" s="9"/>
      <c r="K31" s="9"/>
      <c r="L31" s="9"/>
      <c r="M31" s="9"/>
      <c r="N31" s="10">
        <f>Income[[#Totals],[Year To Date]]-Expenses[[#Totals],[Year To Date]]</f>
        <v>200427</v>
      </c>
    </row>
  </sheetData>
  <mergeCells count="3">
    <mergeCell ref="A14:N14"/>
    <mergeCell ref="A6:N6"/>
    <mergeCell ref="A1:N2"/>
  </mergeCells>
  <phoneticPr fontId="6" type="noConversion"/>
  <conditionalFormatting sqref="B31:E31">
    <cfRule type="cellIs" dxfId="4" priority="3" operator="lessThan">
      <formula>$D$4</formula>
    </cfRule>
  </conditionalFormatting>
  <conditionalFormatting sqref="A31:E31">
    <cfRule type="cellIs" dxfId="3" priority="2" operator="lessThan">
      <formula>$D$4</formula>
    </cfRule>
  </conditionalFormatting>
  <conditionalFormatting sqref="D31">
    <cfRule type="top10" dxfId="0" priority="1" percent="1" rank="20"/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2022-11-06T05:34:26Z</dcterms:created>
  <dcterms:modified xsi:type="dcterms:W3CDTF">2024-05-22T09:01:29Z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