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061adb3fa00fb54/Desktop/Data-Analytics-Journey/Data-Analytics-Journey/01-Retail-Sales-Analytics/excel/"/>
    </mc:Choice>
  </mc:AlternateContent>
  <xr:revisionPtr revIDLastSave="589" documentId="11_F25DC773A252ABDACC10485E099F419E5ADE58E9" xr6:coauthVersionLast="47" xr6:coauthVersionMax="47" xr10:uidLastSave="{D29F8279-FE03-4081-BF50-4DA83FD2B014}"/>
  <bookViews>
    <workbookView xWindow="-108" yWindow="-108" windowWidth="23256" windowHeight="12456" activeTab="2" xr2:uid="{00000000-000D-0000-FFFF-FFFF00000000}"/>
  </bookViews>
  <sheets>
    <sheet name="Raw_Data" sheetId="1" r:id="rId1"/>
    <sheet name="Analysis" sheetId="2" r:id="rId2"/>
    <sheet name="Dashboard       " sheetId="3" r:id="rId3"/>
  </sheets>
  <calcPr calcId="191029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3" i="2" l="1"/>
  <c r="AB22" i="2"/>
  <c r="AB21" i="2"/>
  <c r="U6" i="2"/>
  <c r="U7" i="2"/>
  <c r="U8" i="2"/>
  <c r="U9" i="2"/>
  <c r="P11" i="2"/>
  <c r="P10" i="2"/>
  <c r="P9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<sst xmlns="http://schemas.openxmlformats.org/spreadsheetml/2006/main" count="130087" uniqueCount="10981">
  <si>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</si>
  <si>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</si>
  <si>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</si>
  <si>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</si>
  <si>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</si>
  <si>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</si>
  <si>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</si>
  <si>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</si>
  <si>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</si>
  <si>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</si>
  <si>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</si>
  <si>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</si>
  <si>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</si>
  <si>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</si>
  <si>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</si>
  <si>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</si>
  <si>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</si>
  <si>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</si>
  <si>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</si>
  <si>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</si>
  <si>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</si>
  <si>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</si>
  <si>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</si>
  <si>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</si>
  <si>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</si>
  <si>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</si>
  <si>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</si>
  <si>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</si>
  <si>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</si>
  <si>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</si>
  <si>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</si>
  <si>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</si>
  <si>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</si>
  <si>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</si>
  <si>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</si>
  <si>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</si>
  <si>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</si>
  <si>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</si>
  <si>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</si>
  <si>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</si>
  <si>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</si>
  <si>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</si>
  <si>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</si>
  <si>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</si>
  <si>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</si>
  <si>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</si>
  <si>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</si>
  <si>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</si>
  <si>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</si>
  <si>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</si>
  <si>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</si>
  <si>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</si>
  <si>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</si>
  <si>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</si>
  <si>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</si>
  <si>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</si>
  <si>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</si>
  <si>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</si>
  <si>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</si>
  <si>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</si>
  <si>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</si>
  <si>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</si>
  <si>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</si>
  <si>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</si>
  <si>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</si>
  <si>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</si>
  <si>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</si>
  <si>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</si>
  <si>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</si>
  <si>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</si>
  <si>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</si>
  <si>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</si>
  <si>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</si>
  <si>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</si>
  <si>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</si>
  <si>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</si>
  <si>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</si>
  <si>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</si>
  <si>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</si>
  <si>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</si>
  <si>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</si>
  <si>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</si>
  <si>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</si>
  <si>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</si>
  <si>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</si>
  <si>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</si>
  <si>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</si>
  <si>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</si>
  <si>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</si>
  <si>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</si>
  <si>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</si>
  <si>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</si>
  <si>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</si>
  <si>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</si>
  <si>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</si>
  <si>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</si>
  <si>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</si>
  <si>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</si>
  <si>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</si>
  <si>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</si>
  <si>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</si>
  <si>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</si>
  <si>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</si>
  <si>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</si>
  <si>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</si>
  <si>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</si>
  <si>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</si>
  <si>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</si>
  <si>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</si>
  <si>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</si>
  <si>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</si>
  <si>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</si>
  <si>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</si>
  <si>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</si>
  <si>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</si>
  <si>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</si>
  <si>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</si>
  <si>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</si>
  <si>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</si>
  <si>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</si>
  <si>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</si>
  <si>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</si>
  <si>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</si>
  <si>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</si>
  <si>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</si>
  <si>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</si>
  <si>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</si>
  <si>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</si>
  <si>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</si>
  <si>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</si>
  <si>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</si>
  <si>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</si>
  <si>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</si>
  <si>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</si>
  <si>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</si>
  <si>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</si>
  <si>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</si>
  <si>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</si>
  <si>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</si>
  <si>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</si>
  <si>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</si>
  <si>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</si>
  <si>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</si>
  <si>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</si>
  <si>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</si>
  <si>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</si>
  <si>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</si>
  <si>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</si>
  <si>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</si>
  <si>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</si>
  <si>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</si>
  <si>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</si>
  <si>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</si>
  <si>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</si>
  <si>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</si>
  <si>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</si>
  <si>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</si>
  <si>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</si>
  <si>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</si>
  <si>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</si>
  <si>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</si>
  <si>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</si>
  <si>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</si>
  <si>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</si>
  <si>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</si>
  <si>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</si>
  <si>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</si>
  <si>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</si>
  <si>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</si>
  <si>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</si>
  <si>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</si>
  <si>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</si>
  <si>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</si>
  <si>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</si>
  <si>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</si>
  <si>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</si>
  <si>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</si>
  <si>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</si>
  <si>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</si>
  <si>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</si>
  <si>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</si>
  <si>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</si>
  <si>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</si>
  <si>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</si>
  <si>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</si>
  <si>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</si>
  <si>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</si>
  <si>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</si>
  <si>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</si>
  <si>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</si>
  <si>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</si>
  <si>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</si>
  <si>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</si>
  <si>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</si>
  <si>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</si>
  <si>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</si>
  <si>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</si>
  <si>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</si>
  <si>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</si>
  <si>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</si>
  <si>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</si>
  <si>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</si>
  <si>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</si>
  <si>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</si>
  <si>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</si>
  <si>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</si>
  <si>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</si>
  <si>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</si>
  <si>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</si>
  <si>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</si>
  <si>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</si>
  <si>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</si>
  <si>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</si>
  <si>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</si>
  <si>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</si>
  <si>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</si>
  <si>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</si>
  <si>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</si>
  <si>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</si>
  <si>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</si>
  <si>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</si>
  <si>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</si>
  <si>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</si>
  <si>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</si>
  <si>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</si>
  <si>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</si>
  <si>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</si>
  <si>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</si>
  <si>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</si>
  <si>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</si>
  <si>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</si>
  <si>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</si>
  <si>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</si>
  <si>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</si>
  <si>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</si>
  <si>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</si>
  <si>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</si>
  <si>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</si>
  <si>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</si>
  <si>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</si>
  <si>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</si>
  <si>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</si>
  <si>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</si>
  <si>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</si>
  <si>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</si>
  <si>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</si>
  <si>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</si>
  <si>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</si>
  <si>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</si>
  <si>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</si>
  <si>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</si>
  <si>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</si>
  <si>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</si>
  <si>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</si>
  <si>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</si>
  <si>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</si>
  <si>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</si>
  <si>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</si>
  <si>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</si>
  <si>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</si>
  <si>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</si>
  <si>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</si>
  <si>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</si>
  <si>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</si>
  <si>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</si>
  <si>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</si>
  <si>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</si>
  <si>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</si>
  <si>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</si>
  <si>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</si>
  <si>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</si>
  <si>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</si>
  <si>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</si>
  <si>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</si>
  <si>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</si>
  <si>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</si>
  <si>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</si>
  <si>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</si>
  <si>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</si>
  <si>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</si>
  <si>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</si>
  <si>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</si>
  <si>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</si>
  <si>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</si>
  <si>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</si>
  <si>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</si>
  <si>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</si>
  <si>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</si>
  <si>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</si>
  <si>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</si>
  <si>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</si>
  <si>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</si>
  <si>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</si>
  <si>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</si>
  <si>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</si>
  <si>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</si>
  <si>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</si>
  <si>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</si>
  <si>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</si>
  <si>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</si>
  <si>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</si>
  <si>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</si>
  <si>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</si>
  <si>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</si>
  <si>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</si>
  <si>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</si>
  <si>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</si>
  <si>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</si>
  <si>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</si>
  <si>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</si>
  <si>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</si>
  <si>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</si>
  <si>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</si>
  <si>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</si>
  <si>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</si>
  <si>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</si>
  <si>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</si>
  <si>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</si>
  <si>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</si>
  <si>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</si>
  <si>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</si>
  <si>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</si>
  <si>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</si>
  <si>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</si>
  <si>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</si>
  <si>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</si>
  <si>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</si>
  <si>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</si>
  <si>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</si>
  <si>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</si>
  <si>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</si>
  <si>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</si>
  <si>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</si>
  <si>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</si>
  <si>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</si>
  <si>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</si>
  <si>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</si>
  <si>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</si>
  <si>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</si>
  <si>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</si>
  <si>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</si>
  <si>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</si>
  <si>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</si>
  <si>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</si>
  <si>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</si>
  <si>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</si>
  <si>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</si>
  <si>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</si>
  <si>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</si>
  <si>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</si>
  <si>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</si>
  <si>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</si>
  <si>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</si>
  <si>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</si>
  <si>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</si>
  <si>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</si>
  <si>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</si>
  <si>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</si>
  <si>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</si>
  <si>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</si>
  <si>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</si>
  <si>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</si>
  <si>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</si>
  <si>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</si>
  <si>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</si>
  <si>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</si>
  <si>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</si>
  <si>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</si>
  <si>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</si>
  <si>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</si>
  <si>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</si>
  <si>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</si>
  <si>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</si>
  <si>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</si>
  <si>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</si>
  <si>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</si>
  <si>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</si>
  <si>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</si>
  <si>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</si>
  <si>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</si>
  <si>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</si>
  <si>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</si>
  <si>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</si>
  <si>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</si>
  <si>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</si>
  <si>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</si>
  <si>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</si>
  <si>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</si>
  <si>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</si>
  <si>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</si>
  <si>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</si>
  <si>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</si>
  <si>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</si>
  <si>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</si>
  <si>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</si>
  <si>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</si>
  <si>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</si>
  <si>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</si>
  <si>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</si>
  <si>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</si>
  <si>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</si>
  <si>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</si>
  <si>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</si>
  <si>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</si>
  <si>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</si>
  <si>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</si>
  <si>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</si>
  <si>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</si>
  <si>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</si>
  <si>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</si>
  <si>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</si>
  <si>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</si>
  <si>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</si>
  <si>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</si>
  <si>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</si>
  <si>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</si>
  <si>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</si>
  <si>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</si>
  <si>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</si>
  <si>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</si>
  <si>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</si>
  <si>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</si>
  <si>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</si>
  <si>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</si>
  <si>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</si>
  <si>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</si>
  <si>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</si>
  <si>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</si>
  <si>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</si>
  <si>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</si>
  <si>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</si>
  <si>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</si>
  <si>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</si>
  <si>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</si>
  <si>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</si>
  <si>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</si>
  <si>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</si>
  <si>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</si>
  <si>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</si>
  <si>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</si>
  <si>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</si>
  <si>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</si>
  <si>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</si>
  <si>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</si>
  <si>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</si>
  <si>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</si>
  <si>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</si>
  <si>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</si>
  <si>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</si>
  <si>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</si>
  <si>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</si>
  <si>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</si>
  <si>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</si>
  <si>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</si>
  <si>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</si>
  <si>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</si>
  <si>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</si>
  <si>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</si>
  <si>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</si>
  <si>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</si>
  <si>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</si>
  <si>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</si>
  <si>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</si>
  <si>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</si>
  <si>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</si>
  <si>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</si>
  <si>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</si>
  <si>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</si>
  <si>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</si>
  <si>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</si>
  <si>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</si>
  <si>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</si>
  <si>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</si>
  <si>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</si>
  <si>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</si>
  <si>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</si>
  <si>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</si>
  <si>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</si>
  <si>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</si>
  <si>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</si>
  <si>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</si>
  <si>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</si>
  <si>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</si>
  <si>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</si>
  <si>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</si>
  <si>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</si>
  <si>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</si>
  <si>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</si>
  <si>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</si>
  <si>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</si>
  <si>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</si>
  <si>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</si>
  <si>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</si>
  <si>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</si>
  <si>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</si>
  <si>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</si>
  <si>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</si>
  <si>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</si>
  <si>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</si>
  <si>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</si>
  <si>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</si>
  <si>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</si>
  <si>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</si>
  <si>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</si>
  <si>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</si>
  <si>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</si>
  <si>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</si>
  <si>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</si>
  <si>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</si>
  <si>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</si>
  <si>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</si>
  <si>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</si>
  <si>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</si>
  <si>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</si>
  <si>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</si>
  <si>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</si>
  <si>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</si>
  <si>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</si>
  <si>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</si>
  <si>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</si>
  <si>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</si>
  <si>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</si>
  <si>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</si>
  <si>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</si>
  <si>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</si>
  <si>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</si>
  <si>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</si>
  <si>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</si>
  <si>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</si>
  <si>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</si>
  <si>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</si>
  <si>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</si>
  <si>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</si>
  <si>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</si>
  <si>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</si>
  <si>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</si>
  <si>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</si>
  <si>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</si>
  <si>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</si>
  <si>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</si>
  <si>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</si>
  <si>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</si>
  <si>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</si>
  <si>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</si>
  <si>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</si>
  <si>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</si>
  <si>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</si>
  <si>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</si>
  <si>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</si>
  <si>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</si>
  <si>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</si>
  <si>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</si>
  <si>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</si>
  <si>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</si>
  <si>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</si>
  <si>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</si>
  <si>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</si>
  <si>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</si>
  <si>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</si>
  <si>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</si>
  <si>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</si>
  <si>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</si>
  <si>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</si>
  <si>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</si>
  <si>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</si>
  <si>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</si>
  <si>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</si>
  <si>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</si>
  <si>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</si>
  <si>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</si>
  <si>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</si>
  <si>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</si>
  <si>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</si>
  <si>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</si>
  <si>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</si>
  <si>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</si>
  <si>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</si>
  <si>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</si>
  <si>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</si>
  <si>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</si>
  <si>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</si>
  <si>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</si>
  <si>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</si>
  <si>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</si>
  <si>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</si>
  <si>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</si>
  <si>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</si>
  <si>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</si>
  <si>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</si>
  <si>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</si>
  <si>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</si>
  <si>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</si>
  <si>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</si>
  <si>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</si>
  <si>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</si>
  <si>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</si>
  <si>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</si>
  <si>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</si>
  <si>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</si>
  <si>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</si>
  <si>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</si>
  <si>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</si>
  <si>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</si>
  <si>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</si>
  <si>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</si>
  <si>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</si>
  <si>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</si>
  <si>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</si>
  <si>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</si>
  <si>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</si>
  <si>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</si>
  <si>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</si>
  <si>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</si>
  <si>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</si>
  <si>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</si>
  <si>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</si>
  <si>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</si>
  <si>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</si>
  <si>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</si>
  <si>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</si>
  <si>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</si>
  <si>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</si>
  <si>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</si>
  <si>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</si>
  <si>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</si>
  <si>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</si>
  <si>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</si>
  <si>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</si>
  <si>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</si>
  <si>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</si>
  <si>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</si>
  <si>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</si>
  <si>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</si>
  <si>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</si>
  <si>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</si>
  <si>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</si>
  <si>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</si>
  <si>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</si>
  <si>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</si>
  <si>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</si>
  <si>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</si>
  <si>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</si>
  <si>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</si>
  <si>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</si>
  <si>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</si>
  <si>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</si>
  <si>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</si>
  <si>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</si>
  <si>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</si>
  <si>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</si>
  <si>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</si>
  <si>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</si>
  <si>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</si>
  <si>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</si>
  <si>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</si>
  <si>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</si>
  <si>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</si>
  <si>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</si>
  <si>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</si>
  <si>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</si>
  <si>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</si>
  <si>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</si>
  <si>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</si>
  <si>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</si>
  <si>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</si>
  <si>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</si>
  <si>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</si>
  <si>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</si>
  <si>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</si>
  <si>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</si>
  <si>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</si>
  <si>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</si>
  <si>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</si>
  <si>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</si>
  <si>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</si>
  <si>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</si>
  <si>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</si>
  <si>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</si>
  <si>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</si>
  <si>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</si>
  <si>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</si>
  <si>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</si>
  <si>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</si>
  <si>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</si>
  <si>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</si>
  <si>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</si>
  <si>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</si>
  <si>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</si>
  <si>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</si>
  <si>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</si>
  <si>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</si>
  <si>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</si>
  <si>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</si>
  <si>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</si>
  <si>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</si>
  <si>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</si>
  <si>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</si>
  <si>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</si>
  <si>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</si>
  <si>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</si>
  <si>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</si>
  <si>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</si>
  <si>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</si>
  <si>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</si>
  <si>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</si>
  <si>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</si>
  <si>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</si>
  <si>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</si>
  <si>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</si>
  <si>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</si>
  <si>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</si>
  <si>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</si>
  <si>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</si>
  <si>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</si>
  <si>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</si>
  <si>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</si>
  <si>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</si>
  <si>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</si>
  <si>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</si>
  <si>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</si>
  <si>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</si>
  <si>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</si>
  <si>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</si>
  <si>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</si>
  <si>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</si>
  <si>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</si>
  <si>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</si>
  <si>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</si>
  <si>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</si>
  <si>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</si>
  <si>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</si>
  <si>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</si>
  <si>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</si>
  <si>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</si>
  <si>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</si>
  <si>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</si>
  <si>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</si>
  <si>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</si>
  <si>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</si>
  <si>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</si>
  <si>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</si>
  <si>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</si>
  <si>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</si>
  <si>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</si>
  <si>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</si>
  <si>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</si>
  <si>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</si>
  <si>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</si>
  <si>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</si>
  <si>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</si>
  <si>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</si>
  <si>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</si>
  <si>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</si>
  <si>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</si>
  <si>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</si>
  <si>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</si>
  <si>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</si>
  <si>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</si>
  <si>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</si>
  <si>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</si>
  <si>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</si>
  <si>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</si>
  <si>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</si>
  <si>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</si>
  <si>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</si>
  <si>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</si>
  <si>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</si>
  <si>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</si>
  <si>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</si>
  <si>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</si>
  <si>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</si>
  <si>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</si>
  <si>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</si>
  <si>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</si>
  <si>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</si>
  <si>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</si>
  <si>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</si>
  <si>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</si>
  <si>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</si>
  <si>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</si>
  <si>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</si>
  <si>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</si>
  <si>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</si>
  <si>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</si>
  <si>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</si>
  <si>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</si>
  <si>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</si>
  <si>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</si>
  <si>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</si>
  <si>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</si>
  <si>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</si>
  <si>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</si>
  <si>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</si>
  <si>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</si>
  <si>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</si>
  <si>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</si>
  <si>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</si>
  <si>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</si>
  <si>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</si>
  <si>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</si>
  <si>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</si>
  <si>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</si>
  <si>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</si>
  <si>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</si>
  <si>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</si>
  <si>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</si>
  <si>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</si>
  <si>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</si>
  <si>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</si>
  <si>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</si>
  <si>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</si>
  <si>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</si>
  <si>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</si>
  <si>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</si>
  <si>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</si>
  <si>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</si>
  <si>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</si>
  <si>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</si>
  <si>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</si>
  <si>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</si>
  <si>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</si>
  <si>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</si>
  <si>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</si>
  <si>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</si>
  <si>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</si>
  <si>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</si>
  <si>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</si>
  <si>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</si>
  <si>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</si>
  <si>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</si>
  <si>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</si>
  <si>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</si>
  <si>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</si>
  <si>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</si>
  <si>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</si>
  <si>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</si>
  <si>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</si>
  <si>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</si>
  <si>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</si>
  <si>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</si>
  <si>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</si>
  <si>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</si>
  <si>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</si>
  <si>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</si>
  <si>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</si>
  <si>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</si>
  <si>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</si>
  <si>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</si>
  <si>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</si>
  <si>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</si>
  <si>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</si>
  <si>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</si>
  <si>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</si>
  <si>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</si>
  <si>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</si>
  <si>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</si>
  <si>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</si>
  <si>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</si>
  <si>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</si>
  <si>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</si>
  <si>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</si>
  <si>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</si>
  <si>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</si>
  <si>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</si>
  <si>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</si>
  <si>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</si>
  <si>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</si>
  <si>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</si>
  <si>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</si>
  <si>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</si>
  <si>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</si>
  <si>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</si>
  <si>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</si>
  <si>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</si>
  <si>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</si>
  <si>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</si>
  <si>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</si>
  <si>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</si>
  <si>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</si>
  <si>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</si>
  <si>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</si>
  <si>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</si>
  <si>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</si>
  <si>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</si>
  <si>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</si>
  <si>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</si>
  <si>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</si>
  <si>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</si>
  <si>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</si>
  <si>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</si>
  <si>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</si>
  <si>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</si>
  <si>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</si>
  <si>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</si>
  <si>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</si>
  <si>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</si>
  <si>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</si>
  <si>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</si>
  <si>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</si>
  <si>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</si>
  <si>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</si>
  <si>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</si>
  <si>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</si>
  <si>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</si>
  <si>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</si>
  <si>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</si>
  <si>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</si>
  <si>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</si>
  <si>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</si>
  <si>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</si>
  <si>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</si>
  <si>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</si>
  <si>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</si>
  <si>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</si>
  <si>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</si>
  <si>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</si>
  <si>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</si>
  <si>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</si>
  <si>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</si>
  <si>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</si>
  <si>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</si>
  <si>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</si>
  <si>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</si>
  <si>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</si>
  <si>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</si>
  <si>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</si>
  <si>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</si>
  <si>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</si>
  <si>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</si>
  <si>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</si>
  <si>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</si>
  <si>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</si>
  <si>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</si>
  <si>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</si>
  <si>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</si>
  <si>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</si>
  <si>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</si>
  <si>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</si>
  <si>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</si>
  <si>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</si>
  <si>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</si>
  <si>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</si>
  <si>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</si>
  <si>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</si>
  <si>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</si>
  <si>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</si>
  <si>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</si>
  <si>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</si>
  <si>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</si>
  <si>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</si>
  <si>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</si>
  <si>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</si>
  <si>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</si>
  <si>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</si>
  <si>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</si>
  <si>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</si>
  <si>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</si>
  <si>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</si>
  <si>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</si>
  <si>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</si>
  <si>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</si>
  <si>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</si>
  <si>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</si>
  <si>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</si>
  <si>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</si>
  <si>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</si>
  <si>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</si>
  <si>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</si>
  <si>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</si>
  <si>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</si>
  <si>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</si>
  <si>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</si>
  <si>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</si>
  <si>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</si>
  <si>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</si>
  <si>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</si>
  <si>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</si>
  <si>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</si>
  <si>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</si>
  <si>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</si>
  <si>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</si>
  <si>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</si>
  <si>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</si>
  <si>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</si>
  <si>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</si>
  <si>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</si>
  <si>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</si>
  <si>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</si>
  <si>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</si>
  <si>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</si>
  <si>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</si>
  <si>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</si>
  <si>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</si>
  <si>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</si>
  <si>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</si>
  <si>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</si>
  <si>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</si>
  <si>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</si>
  <si>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</si>
  <si>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</si>
  <si>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</si>
  <si>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</si>
  <si>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</si>
  <si>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</si>
  <si>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</si>
  <si>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</si>
  <si>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</si>
  <si>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</si>
  <si>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</si>
  <si>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</si>
  <si>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</si>
  <si>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</si>
  <si>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</si>
  <si>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</si>
  <si>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</si>
  <si>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</si>
  <si>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</si>
  <si>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</si>
  <si>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</si>
  <si>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</si>
  <si>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</si>
  <si>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</si>
  <si>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</si>
  <si>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</si>
  <si>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</si>
  <si>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</si>
  <si>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</si>
  <si>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</si>
  <si>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</si>
  <si>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</si>
  <si>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</si>
  <si>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</si>
  <si>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</si>
  <si>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</si>
  <si>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</si>
  <si>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</si>
  <si>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</si>
  <si>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</si>
  <si>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</si>
  <si>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</si>
  <si>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</si>
  <si>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</si>
  <si>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</si>
  <si>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</si>
  <si>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</si>
  <si>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</si>
  <si>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</si>
  <si>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</si>
  <si>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</si>
  <si>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</si>
  <si>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</si>
  <si>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</si>
  <si>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</si>
  <si>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</si>
  <si>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</si>
  <si>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</si>
  <si>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</si>
  <si>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</si>
  <si>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</si>
  <si>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</si>
  <si>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</si>
  <si>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</si>
  <si>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</si>
  <si>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</si>
  <si>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</si>
  <si>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</si>
  <si>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</si>
  <si>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</si>
  <si>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</si>
  <si>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</si>
  <si>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</si>
  <si>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</si>
  <si>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</si>
  <si>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</si>
  <si>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</si>
  <si>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</si>
  <si>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</si>
  <si>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</si>
  <si>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</si>
  <si>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</si>
  <si>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</si>
  <si>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</si>
  <si>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</si>
  <si>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</si>
  <si>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</si>
  <si>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</si>
  <si>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</si>
  <si>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</si>
  <si>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</si>
  <si>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</si>
  <si>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</si>
  <si>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</si>
  <si>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</si>
  <si>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</si>
  <si>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</si>
  <si>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</si>
  <si>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</si>
  <si>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</si>
  <si>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</si>
  <si>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</si>
  <si>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</si>
  <si>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</si>
  <si>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</si>
  <si>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</si>
  <si>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</si>
  <si>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</si>
  <si>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</si>
  <si>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</si>
  <si>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</si>
  <si>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</si>
  <si>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</si>
  <si>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</si>
  <si>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</si>
  <si>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</si>
  <si>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</si>
  <si>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</si>
  <si>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</si>
  <si>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</si>
  <si>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</si>
  <si>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</si>
  <si>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</si>
  <si>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</si>
  <si>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</si>
  <si>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</si>
  <si>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</si>
  <si>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</si>
  <si>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</si>
  <si>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</si>
  <si>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</si>
  <si>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</si>
  <si>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</si>
  <si>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</si>
  <si>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</si>
  <si>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</si>
  <si>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</si>
  <si>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</si>
  <si>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</si>
  <si>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</si>
  <si>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</si>
  <si>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</si>
  <si>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</si>
  <si>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</si>
  <si>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</si>
  <si>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</si>
  <si>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</si>
  <si>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</si>
  <si>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</si>
  <si>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</si>
  <si>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</si>
  <si>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</si>
  <si>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</si>
  <si>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</si>
  <si>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</si>
  <si>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</si>
  <si>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</si>
  <si>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</si>
  <si>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</si>
  <si>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</si>
  <si>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</si>
  <si>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</si>
  <si>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</si>
  <si>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</si>
  <si>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</si>
  <si>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</si>
  <si>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</si>
  <si>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</si>
  <si>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</si>
  <si>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</si>
  <si>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</si>
  <si>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</si>
  <si>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</si>
  <si>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</si>
  <si>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</si>
  <si>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</si>
  <si>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</si>
  <si>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</si>
  <si>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</si>
  <si>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</si>
  <si>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</si>
  <si>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</si>
  <si>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</si>
  <si>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</si>
  <si>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</si>
  <si>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</si>
  <si>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</si>
  <si>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</si>
  <si>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</si>
  <si>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</si>
  <si>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</si>
  <si>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</si>
  <si>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</si>
  <si>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</si>
  <si>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</si>
  <si>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</si>
  <si>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</si>
  <si>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</si>
  <si>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</si>
  <si>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</si>
  <si>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</si>
  <si>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</si>
  <si>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</si>
  <si>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</si>
  <si>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</si>
  <si>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</si>
  <si>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</si>
  <si>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</si>
  <si>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</si>
  <si>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</si>
  <si>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</si>
  <si>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</si>
  <si>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</si>
  <si>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</si>
  <si>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</si>
  <si>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</si>
  <si>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</si>
  <si>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</si>
  <si>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</si>
  <si>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</si>
  <si>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</si>
  <si>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</si>
  <si>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</si>
  <si>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</si>
  <si>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</si>
  <si>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</si>
  <si>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</si>
  <si>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</si>
  <si>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</si>
  <si>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</si>
  <si>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</si>
  <si>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</si>
  <si>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</si>
  <si>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</si>
  <si>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</si>
  <si>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</si>
  <si>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</si>
  <si>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</si>
  <si>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</si>
  <si>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</si>
  <si>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</si>
  <si>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</si>
  <si>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</si>
  <si>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</si>
  <si>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</si>
  <si>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</si>
  <si>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</si>
  <si>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</si>
  <si>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</si>
  <si>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</si>
  <si>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</si>
  <si>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</si>
  <si>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</si>
  <si>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</si>
  <si>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</si>
  <si>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</si>
  <si>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</si>
  <si>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</si>
  <si>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</si>
  <si>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</si>
  <si>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</si>
  <si>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</si>
  <si>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</si>
  <si>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</si>
  <si>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</si>
  <si>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</si>
  <si>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</si>
  <si>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</si>
  <si>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</si>
  <si>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</si>
  <si>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</si>
  <si>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</si>
  <si>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</si>
  <si>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</si>
  <si>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</si>
  <si>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</si>
  <si>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</si>
  <si>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</si>
  <si>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</si>
  <si>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</si>
  <si>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</si>
  <si>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</si>
  <si>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</si>
  <si>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</si>
  <si>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</si>
  <si>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</si>
  <si>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</si>
  <si>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</si>
  <si>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</si>
  <si>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</si>
  <si>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</si>
  <si>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</si>
  <si>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</si>
  <si>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</si>
  <si>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</si>
  <si>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</si>
  <si>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</si>
  <si>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</si>
  <si>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</si>
  <si>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</si>
  <si>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</si>
  <si>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</si>
  <si>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</si>
  <si>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</si>
  <si>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</si>
  <si>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</si>
  <si>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</si>
  <si>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</si>
  <si>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</si>
  <si>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</si>
  <si>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</si>
  <si>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</si>
  <si>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</si>
  <si>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</si>
  <si>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</si>
  <si>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</si>
  <si>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</si>
  <si>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</si>
  <si>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</si>
  <si>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</si>
  <si>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</si>
  <si>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</si>
  <si>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</si>
  <si>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</si>
  <si>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</si>
  <si>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</si>
  <si>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</si>
  <si>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</si>
  <si>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</si>
  <si>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</si>
  <si>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</si>
  <si>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</si>
  <si>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</si>
  <si>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</si>
  <si>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</si>
  <si>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</si>
  <si>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</si>
  <si>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</si>
  <si>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</si>
  <si>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</si>
  <si>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</si>
  <si>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</si>
  <si>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</si>
  <si>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</si>
  <si>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</si>
  <si>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</si>
  <si>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</si>
  <si>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</si>
  <si>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</si>
  <si>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</si>
  <si>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</si>
  <si>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</si>
  <si>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</si>
  <si>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</si>
  <si>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</si>
  <si>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</si>
  <si>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</si>
  <si>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</si>
  <si>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</si>
  <si>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</si>
  <si>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</si>
  <si>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</si>
  <si>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</si>
  <si>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</si>
  <si>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</si>
  <si>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</si>
  <si>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</si>
  <si>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</si>
  <si>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</si>
  <si>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</si>
  <si>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</si>
  <si>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</si>
  <si>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</si>
  <si>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</si>
  <si>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</si>
  <si>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</si>
  <si>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</si>
  <si>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</si>
  <si>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</si>
  <si>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</si>
  <si>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</si>
  <si>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</si>
  <si>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</si>
  <si>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</si>
  <si>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</si>
  <si>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</si>
  <si>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</si>
  <si>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</si>
  <si>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</si>
  <si>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</si>
  <si>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</si>
  <si>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</si>
  <si>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</si>
  <si>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</si>
  <si>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</si>
  <si>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</si>
  <si>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</si>
  <si>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</si>
  <si>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</si>
  <si>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</si>
  <si>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</si>
  <si>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</si>
  <si>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</si>
  <si>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</si>
  <si>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</si>
  <si>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</si>
  <si>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</si>
  <si>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</si>
  <si>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</si>
  <si>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</si>
  <si>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</si>
  <si>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</si>
  <si>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</si>
  <si>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</si>
  <si>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</si>
  <si>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</si>
  <si>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</si>
  <si>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</si>
  <si>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</si>
  <si>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</si>
  <si>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</si>
  <si>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</si>
  <si>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</si>
  <si>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</si>
  <si>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</si>
  <si>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</si>
  <si>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</si>
  <si>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</si>
  <si>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</si>
  <si>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</si>
  <si>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</si>
  <si>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</si>
  <si>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</si>
  <si>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</si>
  <si>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</si>
  <si>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</si>
  <si>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</si>
  <si>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</si>
  <si>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</si>
  <si>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</si>
  <si>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</si>
  <si>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</si>
  <si>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</si>
  <si>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</si>
  <si>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</si>
  <si>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</si>
  <si>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</si>
  <si>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</si>
  <si>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</si>
  <si>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</si>
  <si>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</si>
  <si>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</si>
  <si>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</si>
  <si>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</si>
  <si>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</si>
  <si>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</si>
  <si>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</si>
  <si>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</si>
  <si>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</si>
  <si>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</si>
  <si>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</si>
  <si>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</si>
  <si>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</si>
  <si>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</si>
  <si>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</si>
  <si>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</si>
  <si>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</si>
  <si>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</si>
  <si>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</si>
  <si>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</si>
  <si>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</si>
  <si>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</si>
  <si>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</si>
  <si>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</si>
  <si>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</si>
  <si>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</si>
  <si>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</si>
  <si>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</si>
  <si>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</si>
  <si>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</si>
  <si>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</si>
  <si>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</si>
  <si>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</si>
  <si>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</si>
  <si>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</si>
  <si>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</si>
  <si>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</si>
  <si>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</si>
  <si>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</si>
  <si>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</si>
  <si>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</si>
  <si>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</si>
  <si>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</si>
  <si>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</si>
  <si>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</si>
  <si>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</si>
  <si>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</si>
  <si>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</si>
  <si>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</si>
  <si>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</si>
  <si>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</si>
  <si>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</si>
  <si>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</si>
  <si>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</si>
  <si>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</si>
  <si>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</si>
  <si>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</si>
  <si>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</si>
  <si>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</si>
  <si>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</si>
  <si>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</si>
  <si>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</si>
  <si>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</si>
  <si>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</si>
  <si>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</si>
  <si>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</si>
  <si>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</si>
  <si>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</si>
  <si>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</si>
  <si>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</si>
  <si>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</si>
  <si>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</si>
  <si>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</si>
  <si>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</si>
  <si>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</si>
  <si>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</si>
  <si>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</si>
  <si>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</si>
  <si>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</si>
  <si>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</si>
  <si>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</si>
  <si>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</si>
  <si>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</si>
  <si>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</si>
  <si>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</si>
  <si>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</si>
  <si>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</si>
  <si>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</si>
  <si>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</si>
  <si>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</si>
  <si>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</si>
  <si>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</si>
  <si>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</si>
  <si>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</si>
  <si>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</si>
  <si>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</si>
  <si>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</si>
  <si>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</si>
  <si>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</si>
  <si>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</si>
  <si>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</si>
  <si>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</si>
  <si>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</si>
  <si>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</si>
  <si>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</si>
  <si>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</si>
  <si>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</si>
  <si>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</si>
  <si>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</si>
  <si>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</si>
  <si>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</si>
  <si>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</si>
  <si>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</si>
  <si>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</si>
  <si>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</si>
  <si>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</si>
  <si>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</si>
  <si>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</si>
  <si>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</si>
  <si>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</si>
  <si>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</si>
  <si>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</si>
  <si>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</si>
  <si>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</si>
  <si>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</si>
  <si>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</si>
  <si>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</si>
  <si>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</si>
  <si>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</si>
  <si>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</si>
  <si>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</si>
  <si>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</si>
  <si>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</si>
  <si>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</si>
  <si>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</si>
  <si>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</si>
  <si>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</si>
  <si>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</si>
  <si>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</si>
  <si>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</si>
  <si>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</si>
  <si>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</si>
  <si>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</si>
  <si>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</si>
  <si>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</si>
  <si>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</si>
  <si>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</si>
  <si>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</si>
  <si>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</si>
  <si>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</si>
  <si>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</si>
  <si>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</si>
  <si>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</si>
  <si>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</si>
  <si>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</si>
  <si>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</si>
  <si>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</si>
  <si>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</si>
  <si>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</si>
  <si>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</si>
  <si>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</si>
  <si>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</si>
  <si>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</si>
  <si>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</si>
  <si>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</si>
  <si>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</si>
  <si>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</si>
  <si>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</si>
  <si>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</si>
  <si>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</si>
  <si>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</si>
  <si>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</si>
  <si>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</si>
  <si>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</si>
  <si>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</si>
  <si>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</si>
  <si>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</si>
  <si>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</si>
  <si>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</si>
  <si>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</si>
  <si>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</si>
  <si>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</si>
  <si>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</si>
  <si>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</si>
  <si>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</si>
  <si>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</si>
  <si>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</si>
  <si>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</si>
  <si>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</si>
  <si>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</si>
  <si>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</si>
  <si>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</si>
  <si>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</si>
  <si>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</si>
  <si>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</si>
  <si>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</si>
  <si>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</si>
  <si>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</si>
  <si>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</si>
  <si>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</si>
  <si>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</si>
  <si>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</si>
  <si>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</si>
  <si>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</si>
  <si>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</si>
  <si>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</si>
  <si>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</si>
  <si>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</si>
  <si>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</si>
  <si>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</si>
  <si>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</si>
  <si>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</si>
  <si>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</si>
  <si>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</si>
  <si>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</si>
  <si>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</si>
  <si>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</si>
  <si>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</si>
  <si>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</si>
  <si>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</si>
  <si>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</si>
  <si>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</si>
  <si>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</si>
  <si>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</si>
  <si>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</si>
  <si>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</si>
  <si>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</si>
  <si>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</si>
  <si>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</si>
  <si>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</si>
  <si>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</si>
  <si>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</si>
  <si>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</si>
  <si>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</si>
  <si>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</si>
  <si>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</si>
  <si>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</si>
  <si>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</si>
  <si>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</si>
  <si>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</si>
  <si>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</si>
  <si>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</si>
  <si>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</si>
  <si>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</si>
  <si>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</si>
  <si>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</si>
  <si>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</si>
  <si>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</si>
  <si>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</si>
  <si>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</si>
  <si>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</si>
  <si>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</si>
  <si>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</si>
  <si>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</si>
  <si>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</si>
  <si>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</si>
  <si>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</si>
  <si>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</si>
  <si>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</si>
  <si>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</si>
  <si>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</si>
  <si>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</si>
  <si>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</si>
  <si>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</si>
  <si>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</si>
  <si>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</si>
  <si>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</si>
  <si>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</si>
  <si>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</si>
  <si>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</si>
  <si>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</si>
  <si>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</si>
  <si>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</si>
  <si>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</si>
  <si>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</si>
  <si>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</si>
  <si>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</si>
  <si>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</si>
  <si>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</si>
  <si>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</si>
  <si>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</si>
  <si>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</si>
  <si>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</si>
  <si>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</si>
  <si>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</si>
  <si>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</si>
  <si>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</si>
  <si>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</si>
  <si>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</si>
  <si>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</si>
  <si>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</si>
  <si>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</si>
  <si>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</si>
  <si>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</si>
  <si>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</si>
  <si>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</si>
  <si>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</si>
  <si>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</si>
  <si>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</si>
  <si>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</si>
  <si>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</si>
  <si>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</si>
  <si>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</si>
  <si>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</si>
  <si>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</si>
  <si>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</si>
  <si>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</si>
  <si>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</si>
  <si>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</si>
  <si>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</si>
  <si>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</si>
  <si>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</si>
  <si>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</si>
  <si>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</si>
  <si>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</si>
  <si>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</si>
  <si>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</si>
  <si>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</si>
  <si>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</si>
  <si>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</si>
  <si>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</si>
  <si>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</si>
  <si>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</si>
  <si>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</si>
  <si>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</si>
  <si>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</si>
  <si>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</si>
  <si>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</si>
  <si>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</si>
  <si>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</si>
  <si>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</si>
  <si>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</si>
  <si>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</si>
  <si>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</si>
  <si>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</si>
  <si>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</si>
  <si>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</si>
  <si>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</si>
  <si>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</si>
  <si>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</si>
  <si>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</si>
  <si>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</si>
  <si>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</si>
  <si>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</si>
  <si>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</si>
  <si>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</si>
  <si>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</si>
  <si>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</si>
  <si>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</si>
  <si>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</si>
  <si>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</si>
  <si>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</si>
  <si>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</si>
  <si>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</si>
  <si>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</si>
  <si>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</si>
  <si>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</si>
  <si>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</si>
  <si>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</si>
  <si>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</si>
  <si>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</si>
  <si>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</si>
  <si>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</si>
  <si>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</si>
  <si>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</si>
  <si>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</si>
  <si>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</si>
  <si>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</si>
  <si>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</si>
  <si>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</si>
  <si>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</si>
  <si>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</si>
  <si>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</si>
  <si>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</si>
  <si>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</si>
  <si>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</si>
  <si>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</si>
  <si>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</si>
  <si>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</si>
  <si>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</si>
  <si>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</si>
  <si>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</si>
  <si>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</si>
  <si>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</si>
  <si>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</si>
  <si>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</si>
  <si>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</si>
  <si>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</si>
  <si>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</si>
  <si>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</si>
  <si>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</si>
  <si>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</si>
  <si>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</si>
  <si>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</si>
  <si>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</si>
  <si>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</si>
  <si>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</si>
  <si>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</si>
  <si>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</si>
  <si>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</si>
  <si>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</si>
  <si>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</si>
  <si>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</si>
  <si>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</si>
  <si>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</si>
  <si>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</si>
  <si>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</si>
  <si>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</si>
  <si>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</si>
  <si>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</si>
  <si>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</si>
  <si>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</si>
  <si>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</si>
  <si>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</si>
  <si>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</si>
  <si>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</si>
  <si>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</si>
  <si>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</si>
  <si>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</si>
  <si>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</si>
  <si>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</si>
  <si>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</si>
  <si>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</si>
  <si>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</si>
  <si>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</si>
  <si>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</si>
  <si>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</si>
  <si>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</si>
  <si>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</si>
  <si>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</si>
  <si>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</si>
  <si>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</si>
  <si>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</si>
  <si>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</si>
  <si>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</si>
  <si>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</si>
  <si>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</si>
  <si>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</si>
  <si>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</si>
  <si>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</si>
  <si>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</si>
  <si>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</si>
  <si>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</si>
  <si>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</si>
  <si>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</si>
  <si>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</si>
  <si>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</si>
  <si>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</si>
  <si>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</si>
  <si>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</si>
  <si>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</si>
  <si>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</si>
  <si>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</si>
  <si>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</si>
  <si>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</si>
  <si>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</si>
  <si>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</si>
  <si>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</si>
  <si>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</si>
  <si>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</si>
  <si>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</si>
  <si>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</si>
  <si>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</si>
  <si>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</si>
  <si>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</si>
  <si>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</si>
  <si>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</si>
  <si>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</si>
  <si>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</si>
  <si>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</si>
  <si>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</si>
  <si>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</si>
  <si>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</si>
  <si>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</si>
  <si>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</si>
  <si>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</si>
  <si>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</si>
  <si>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</si>
  <si>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</si>
  <si>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</si>
  <si>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</si>
  <si>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</si>
  <si>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</si>
  <si>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</si>
  <si>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</si>
  <si>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</si>
  <si>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</si>
  <si>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</si>
  <si>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</si>
  <si>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</si>
  <si>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</si>
  <si>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</si>
  <si>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</si>
  <si>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</si>
  <si>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</si>
  <si>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</si>
  <si>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</si>
  <si>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</si>
  <si>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</si>
  <si>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</si>
  <si>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</si>
  <si>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</si>
  <si>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</si>
  <si>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</si>
  <si>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</si>
  <si>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</si>
  <si>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</si>
  <si>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</si>
  <si>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</si>
  <si>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</si>
  <si>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</si>
  <si>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</si>
  <si>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</si>
  <si>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</si>
  <si>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</si>
  <si>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</si>
  <si>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</si>
  <si>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</si>
  <si>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</si>
  <si>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</si>
  <si>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</si>
  <si>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</si>
  <si>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</si>
  <si>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</si>
  <si>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</si>
  <si>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</si>
  <si>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</si>
  <si>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</si>
  <si>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</si>
  <si>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</si>
  <si>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</si>
  <si>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</si>
  <si>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</si>
  <si>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</si>
  <si>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</si>
  <si>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</si>
  <si>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</si>
  <si>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</si>
  <si>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</si>
  <si>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</si>
  <si>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</si>
  <si>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</si>
  <si>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</si>
  <si>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</si>
  <si>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</si>
  <si>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</si>
  <si>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</si>
  <si>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</si>
  <si>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</si>
  <si>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</si>
  <si>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</si>
  <si>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</si>
  <si>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</si>
  <si>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</si>
  <si>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</si>
  <si>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</si>
  <si>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</si>
  <si>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</si>
  <si>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</si>
  <si>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</si>
  <si>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</si>
  <si>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</si>
  <si>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</si>
  <si>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</si>
  <si>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</si>
  <si>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</si>
  <si>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</si>
  <si>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</si>
  <si>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</si>
  <si>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</si>
  <si>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</si>
  <si>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</si>
  <si>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</si>
  <si>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</si>
  <si>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</si>
  <si>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</si>
  <si>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</si>
  <si>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</si>
  <si>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</si>
  <si>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</si>
  <si>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</si>
  <si>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</si>
  <si>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</si>
  <si>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</si>
  <si>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</si>
  <si>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</si>
  <si>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</si>
  <si>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</si>
  <si>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</si>
  <si>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</si>
  <si>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</si>
  <si>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</si>
  <si>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</si>
  <si>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</si>
  <si>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</si>
  <si>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</si>
  <si>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</si>
  <si>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</si>
  <si>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</si>
  <si>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</si>
  <si>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</si>
  <si>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</si>
  <si>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</si>
  <si>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</si>
  <si>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</si>
  <si>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</si>
  <si>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</si>
  <si>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</si>
  <si>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</si>
  <si>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</si>
  <si>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</si>
  <si>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</si>
  <si>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</si>
  <si>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</si>
  <si>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</si>
  <si>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</si>
  <si>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</si>
  <si>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</si>
  <si>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</si>
  <si>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</si>
  <si>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</si>
  <si>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</si>
  <si>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</si>
  <si>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</si>
  <si>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</si>
  <si>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</si>
  <si>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</si>
  <si>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</si>
  <si>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</si>
  <si>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</si>
  <si>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</si>
  <si>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</si>
  <si>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</si>
  <si>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</si>
  <si>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</si>
  <si>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</si>
  <si>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</si>
  <si>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</si>
  <si>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</si>
  <si>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</si>
  <si>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</si>
  <si>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</si>
  <si>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</si>
  <si>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</si>
  <si>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</si>
  <si>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</si>
  <si>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</si>
  <si>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</si>
  <si>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</si>
  <si>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</si>
  <si>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</si>
  <si>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</si>
  <si>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</si>
  <si>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</si>
  <si>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</si>
  <si>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</si>
  <si>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</si>
  <si>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</si>
  <si>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</si>
  <si>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</si>
  <si>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</si>
  <si>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</si>
  <si>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</si>
  <si>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</si>
  <si>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</si>
  <si>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</si>
  <si>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</si>
  <si>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</si>
  <si>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</si>
  <si>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</si>
  <si>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</si>
  <si>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</si>
  <si>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</si>
  <si>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</si>
  <si>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</si>
  <si>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</si>
  <si>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</si>
  <si>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</si>
  <si>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</si>
  <si>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</si>
  <si>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</si>
  <si>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</si>
  <si>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</si>
  <si>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</si>
  <si>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</si>
  <si>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</si>
  <si>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</si>
  <si>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</si>
  <si>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</si>
  <si>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</si>
  <si>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</si>
  <si>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</si>
  <si>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</si>
  <si>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</si>
  <si>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</si>
  <si>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</si>
  <si>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</si>
  <si>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</si>
  <si>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</si>
  <si>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</si>
  <si>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</si>
  <si>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</si>
  <si>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</si>
  <si>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</si>
  <si>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</si>
  <si>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</si>
  <si>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</si>
  <si>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</si>
  <si>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</si>
  <si>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</si>
  <si>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</si>
  <si>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</si>
  <si>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</si>
  <si>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</si>
  <si>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</si>
  <si>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</si>
  <si>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</si>
  <si>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</si>
  <si>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</si>
  <si>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</si>
  <si>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</si>
  <si>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</si>
  <si>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</si>
  <si>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</si>
  <si>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</si>
  <si>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</si>
  <si>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</si>
  <si>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</si>
  <si>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</si>
  <si>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</si>
  <si>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</si>
  <si>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</si>
  <si>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</si>
  <si>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</si>
  <si>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</si>
  <si>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</si>
  <si>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</si>
  <si>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</si>
  <si>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</si>
  <si>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</si>
  <si>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</si>
  <si>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</si>
  <si>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</si>
  <si>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</si>
  <si>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</si>
  <si>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</si>
  <si>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</si>
  <si>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</si>
  <si>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</si>
  <si>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</si>
  <si>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</si>
  <si>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</si>
  <si>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</si>
  <si>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</si>
  <si>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</si>
  <si>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</si>
  <si>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</si>
  <si>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</si>
  <si>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</si>
  <si>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</si>
  <si>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</si>
  <si>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</si>
  <si>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</si>
  <si>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</si>
  <si>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</si>
  <si>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</si>
  <si>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</si>
  <si>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</si>
  <si>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</si>
  <si>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</si>
  <si>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</si>
  <si>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</si>
  <si>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</si>
  <si>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</si>
  <si>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</si>
  <si>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</si>
  <si>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</si>
  <si>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</si>
  <si>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</si>
  <si>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</si>
  <si>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</si>
  <si>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</si>
  <si>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</si>
  <si>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</si>
  <si>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</si>
  <si>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</si>
  <si>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</si>
  <si>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</si>
  <si>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</si>
  <si>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</si>
  <si>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</si>
  <si>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</si>
  <si>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</si>
  <si>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</si>
  <si>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</si>
  <si>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</si>
  <si>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</si>
  <si>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</si>
  <si>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</si>
  <si>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</si>
  <si>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</si>
  <si>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</si>
  <si>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</si>
  <si>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</si>
  <si>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</si>
  <si>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</si>
  <si>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</si>
  <si>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</si>
  <si>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</si>
  <si>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</si>
  <si>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</si>
  <si>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</si>
  <si>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</si>
  <si>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</si>
  <si>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</si>
  <si>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</si>
  <si>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</si>
  <si>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</si>
  <si>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</si>
  <si>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</si>
  <si>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</si>
  <si>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</si>
  <si>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</si>
  <si>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</si>
  <si>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</si>
  <si>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</si>
  <si>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</si>
  <si>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</si>
  <si>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</si>
  <si>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</si>
  <si>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</si>
  <si>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</si>
  <si>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</si>
  <si>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</si>
  <si>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</si>
  <si>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</si>
  <si>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</si>
  <si>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</si>
  <si>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</si>
  <si>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</si>
  <si>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</si>
  <si>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</si>
  <si>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</si>
  <si>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</si>
  <si>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</si>
  <si>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</si>
  <si>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</si>
  <si>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</si>
  <si>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</si>
  <si>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</si>
  <si>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</si>
  <si>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</si>
  <si>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</si>
  <si>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</si>
  <si>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</si>
  <si>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</si>
  <si>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</si>
  <si>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</si>
  <si>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</si>
  <si>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</si>
  <si>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</si>
  <si>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</si>
  <si>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</si>
  <si>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</si>
  <si>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</si>
  <si>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</si>
  <si>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</si>
  <si>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</si>
  <si>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</si>
  <si>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</si>
  <si>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</si>
  <si>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</si>
  <si>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</si>
  <si>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</si>
  <si>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</si>
  <si>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</si>
  <si>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</si>
  <si>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</si>
  <si>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</si>
  <si>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</si>
  <si>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</si>
  <si>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</si>
  <si>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</si>
  <si>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</si>
  <si>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</si>
  <si>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</si>
  <si>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</si>
  <si>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</si>
  <si>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</si>
  <si>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</si>
  <si>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</si>
  <si>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</si>
  <si>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</si>
  <si>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</si>
  <si>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</si>
  <si>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</si>
  <si>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</si>
  <si>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</si>
  <si>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</si>
  <si>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</si>
  <si>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</si>
  <si>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</si>
  <si>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</si>
  <si>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</si>
  <si>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</si>
  <si>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</si>
  <si>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</si>
  <si>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</si>
  <si>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</si>
  <si>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</si>
  <si>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</si>
  <si>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</si>
  <si>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</si>
  <si>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</si>
  <si>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</si>
  <si>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</si>
  <si>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</si>
  <si>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</si>
  <si>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</si>
  <si>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</si>
  <si>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</si>
  <si>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</si>
  <si>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</si>
  <si>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</si>
  <si>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</si>
  <si>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</si>
  <si>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</si>
  <si>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</si>
  <si>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</si>
  <si>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</si>
  <si>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</si>
  <si>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</si>
  <si>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</si>
  <si>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</si>
  <si>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</si>
  <si>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</si>
  <si>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</si>
  <si>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</si>
  <si>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</si>
  <si>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</si>
  <si>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</si>
  <si>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</si>
  <si>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</si>
  <si>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</si>
  <si>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</si>
  <si>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</si>
  <si>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</si>
  <si>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</si>
  <si>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</si>
  <si>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</si>
  <si>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</si>
  <si>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</si>
  <si>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</si>
  <si>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</si>
  <si>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</si>
  <si>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</si>
  <si>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</si>
  <si>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</si>
  <si>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</si>
  <si>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</si>
  <si>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</si>
  <si>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</si>
  <si>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</si>
  <si>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</si>
  <si>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</si>
  <si>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</si>
  <si>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</si>
  <si>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</si>
  <si>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</si>
  <si>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</si>
  <si>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</si>
  <si>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</si>
  <si>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</si>
  <si>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</si>
  <si>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</si>
  <si>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</si>
  <si>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</si>
  <si>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</si>
  <si>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</si>
  <si>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</si>
  <si>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</si>
  <si>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</si>
  <si>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</si>
  <si>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</si>
  <si>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</si>
  <si>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</si>
  <si>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</si>
  <si>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</si>
  <si>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</si>
  <si>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</si>
  <si>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</si>
  <si>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</si>
  <si>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</si>
  <si>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</si>
  <si>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</si>
  <si>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</si>
  <si>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</si>
  <si>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</si>
  <si>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</si>
  <si>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</si>
  <si>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</si>
  <si>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</si>
  <si>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</si>
  <si>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</si>
  <si>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</si>
  <si>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</si>
  <si>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</si>
  <si>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</si>
  <si>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</si>
  <si>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</si>
  <si>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</si>
  <si>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</si>
  <si>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</si>
  <si>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</si>
  <si>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</si>
  <si>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</si>
  <si>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</si>
  <si>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</si>
  <si>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</si>
  <si>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</si>
  <si>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</si>
  <si>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</si>
  <si>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</si>
  <si>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</si>
  <si>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</si>
  <si>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</si>
  <si>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</si>
  <si>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</si>
  <si>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</si>
  <si>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</si>
  <si>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</si>
  <si>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</si>
  <si>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</si>
  <si>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</si>
  <si>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</si>
  <si>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</si>
  <si>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</si>
  <si>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</si>
  <si>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</si>
  <si>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</si>
  <si>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</si>
  <si>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</si>
  <si>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</si>
  <si>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</si>
  <si>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</si>
  <si>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</si>
  <si>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</si>
  <si>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</si>
  <si>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</si>
  <si>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</si>
  <si>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</si>
  <si>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</si>
  <si>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</si>
  <si>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</si>
  <si>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</si>
  <si>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</si>
  <si>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</si>
  <si>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</si>
  <si>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</si>
  <si>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</si>
  <si>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</si>
  <si>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</si>
  <si>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</si>
  <si>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</si>
  <si>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</si>
  <si>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</si>
  <si>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</si>
  <si>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</si>
  <si>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</si>
  <si>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</si>
  <si>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</si>
  <si>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</si>
  <si>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</si>
  <si>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</si>
  <si>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</si>
  <si>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</si>
  <si>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</si>
  <si>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</si>
  <si>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</si>
  <si>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</si>
  <si>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</si>
  <si>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</si>
  <si>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</si>
  <si>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</si>
  <si>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</si>
  <si>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</si>
  <si>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</si>
  <si>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</si>
  <si>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</si>
  <si>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</si>
  <si>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</si>
  <si>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</si>
  <si>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</si>
  <si>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</si>
  <si>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</si>
  <si>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</si>
  <si>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</si>
  <si>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</si>
  <si>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</si>
  <si>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</si>
  <si>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</si>
  <si>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</si>
  <si>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</si>
  <si>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</si>
  <si>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</si>
  <si>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</si>
  <si>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</si>
  <si>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</si>
  <si>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</si>
  <si>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</si>
  <si>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</si>
  <si>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</si>
  <si>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</si>
  <si>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</si>
  <si>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</si>
  <si>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</si>
  <si>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</si>
  <si>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</si>
  <si>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</si>
  <si>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</si>
  <si>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</si>
  <si>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</si>
  <si>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</si>
  <si>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</si>
  <si>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</si>
  <si>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</si>
  <si>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</si>
  <si>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</si>
  <si>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</si>
  <si>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</si>
  <si>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</si>
  <si>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</si>
  <si>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</si>
  <si>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</si>
  <si>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</si>
  <si>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</si>
  <si>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</si>
  <si>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</si>
  <si>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</si>
  <si>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</si>
  <si>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</si>
  <si>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</si>
  <si>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</si>
  <si>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</si>
  <si>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</si>
  <si>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</si>
  <si>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</si>
  <si>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</si>
  <si>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</si>
  <si>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</si>
  <si>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</si>
  <si>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</si>
  <si>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</si>
  <si>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</si>
  <si>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</si>
  <si>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</si>
  <si>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</si>
  <si>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</si>
  <si>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</si>
  <si>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</si>
  <si>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</si>
  <si>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</si>
  <si>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</si>
  <si>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</si>
  <si>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</si>
  <si>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</si>
  <si>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</si>
  <si>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</si>
  <si>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</si>
  <si>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</si>
  <si>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</si>
  <si>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</si>
  <si>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</si>
  <si>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</si>
  <si>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</si>
  <si>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</si>
  <si>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</si>
  <si>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</si>
  <si>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</si>
  <si>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</si>
  <si>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</si>
  <si>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</si>
  <si>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</si>
  <si>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</si>
  <si>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</si>
  <si>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</si>
  <si>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</si>
  <si>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</si>
  <si>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</si>
  <si>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</si>
  <si>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</si>
  <si>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</si>
  <si>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</si>
  <si>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</si>
  <si>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</si>
  <si>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</si>
  <si>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</si>
  <si>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</si>
  <si>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</si>
  <si>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</si>
  <si>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</si>
  <si>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</si>
  <si>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</si>
  <si>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</si>
  <si>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</si>
  <si>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</si>
  <si>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</si>
  <si>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</si>
  <si>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</si>
  <si>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</si>
  <si>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</si>
  <si>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</si>
  <si>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</si>
  <si>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</si>
  <si>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</si>
  <si>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</si>
  <si>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</si>
  <si>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</si>
  <si>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</si>
  <si>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</si>
  <si>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</si>
  <si>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</si>
  <si>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</si>
  <si>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</si>
  <si>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</si>
  <si>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</si>
  <si>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</si>
  <si>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</si>
  <si>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</si>
  <si>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</si>
  <si>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</si>
  <si>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</si>
  <si>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</si>
  <si>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</si>
  <si>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</si>
  <si>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</si>
  <si>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</si>
  <si>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</si>
  <si>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</si>
  <si>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</si>
  <si>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</si>
  <si>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</si>
  <si>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</si>
  <si>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</si>
  <si>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</si>
  <si>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</si>
  <si>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</si>
  <si>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</si>
  <si>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</si>
  <si>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</si>
  <si>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</si>
  <si>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</si>
  <si>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</si>
  <si>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</si>
  <si>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</si>
  <si>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</si>
  <si>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</si>
  <si>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</si>
  <si>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</si>
  <si>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</si>
  <si>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</si>
  <si>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</si>
  <si>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</si>
  <si>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</si>
  <si>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</si>
  <si>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</si>
  <si>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</si>
  <si>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</si>
  <si>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</si>
  <si>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</si>
  <si>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</si>
  <si>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</si>
  <si>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</si>
  <si>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</si>
  <si>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</si>
  <si>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</si>
  <si>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</si>
  <si>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</si>
  <si>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</si>
  <si>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</si>
  <si>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</si>
  <si>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</si>
  <si>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</si>
  <si>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</si>
  <si>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</si>
  <si>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</si>
  <si>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</si>
  <si>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</si>
  <si>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</si>
  <si>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</si>
  <si>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</si>
  <si>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</si>
  <si>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</si>
  <si>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</si>
  <si>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</si>
  <si>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</si>
  <si>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</si>
  <si>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</si>
  <si>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</si>
  <si>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</si>
  <si>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</si>
  <si>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</si>
  <si>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</si>
  <si>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</si>
  <si>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</si>
  <si>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</si>
  <si>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</si>
  <si>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</si>
  <si>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</si>
  <si>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</si>
  <si>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</si>
  <si>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</si>
  <si>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</si>
  <si>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</si>
  <si>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</si>
  <si>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</si>
  <si>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</si>
  <si>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</si>
  <si>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</si>
  <si>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</si>
  <si>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</si>
  <si>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</si>
  <si>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</si>
  <si>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</si>
  <si>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</si>
  <si>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</si>
  <si>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</si>
  <si>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</si>
  <si>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</si>
  <si>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</si>
  <si>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</si>
  <si>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</si>
  <si>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</si>
  <si>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</si>
  <si>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</si>
  <si>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</si>
  <si>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</si>
  <si>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</si>
  <si>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</si>
  <si>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</si>
  <si>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</si>
  <si>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</si>
  <si>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</si>
  <si>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</si>
  <si>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</si>
  <si>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</si>
  <si>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</si>
  <si>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</si>
  <si>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</si>
  <si>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</si>
  <si>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</si>
  <si>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</si>
  <si>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</si>
  <si>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</si>
  <si>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</si>
  <si>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</si>
  <si>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</si>
  <si>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</si>
  <si>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</si>
  <si>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</si>
  <si>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</si>
  <si>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</si>
  <si>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</si>
  <si>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</si>
  <si>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</si>
  <si>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</si>
  <si>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</si>
  <si>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</si>
  <si>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</si>
  <si>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</si>
  <si>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</si>
  <si>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</si>
  <si>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</si>
  <si>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</si>
  <si>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</si>
  <si>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</si>
  <si>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</si>
  <si>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</si>
  <si>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</si>
  <si>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</si>
  <si>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</si>
  <si>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</si>
  <si>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</si>
  <si>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</si>
  <si>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</si>
  <si>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</si>
  <si>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</si>
  <si>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</si>
  <si>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</si>
  <si>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</si>
  <si>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</si>
  <si>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</si>
  <si>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</si>
  <si>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</si>
  <si>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</si>
  <si>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</si>
  <si>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</si>
  <si>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</si>
  <si>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</si>
  <si>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</si>
  <si>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</si>
  <si>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</si>
  <si>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</si>
  <si>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</si>
  <si>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</si>
  <si>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</si>
  <si>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</si>
  <si>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</si>
  <si>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</si>
  <si>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</si>
  <si>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</si>
  <si>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</si>
  <si>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</si>
  <si>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</si>
  <si>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</si>
  <si>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</si>
  <si>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</si>
  <si>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</si>
  <si>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</si>
  <si>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</si>
  <si>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</si>
  <si>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</si>
  <si>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</si>
  <si>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</si>
  <si>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</si>
  <si>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</si>
  <si>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</si>
  <si>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</si>
  <si>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</si>
  <si>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</si>
  <si>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</si>
  <si>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</si>
  <si>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</si>
  <si>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</si>
  <si>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</si>
  <si>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</si>
  <si>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</si>
  <si>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</si>
  <si>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</si>
  <si>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</si>
  <si>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</si>
  <si>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</si>
  <si>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</si>
  <si>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</si>
  <si>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</si>
  <si>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</si>
  <si>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</si>
  <si>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</si>
  <si>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</si>
  <si>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</si>
  <si>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</si>
  <si>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</si>
  <si>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</si>
  <si>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</si>
  <si>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</si>
  <si>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</si>
  <si>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</si>
  <si>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</si>
  <si>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</si>
  <si>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</si>
  <si>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</si>
  <si>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</si>
  <si>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</si>
  <si>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</si>
  <si>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</si>
  <si>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</si>
  <si>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</si>
  <si>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</si>
  <si>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</si>
  <si>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</si>
  <si>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</si>
  <si>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</si>
  <si>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</si>
  <si>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</si>
  <si>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</si>
  <si>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</si>
  <si>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</si>
  <si>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</si>
  <si>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</si>
  <si>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</si>
  <si>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</si>
  <si>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</si>
  <si>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</si>
  <si>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</si>
  <si>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</si>
  <si>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</si>
  <si>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</si>
  <si>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</si>
  <si>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</si>
  <si>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</si>
  <si>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</si>
  <si>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</si>
  <si>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</si>
  <si>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</si>
  <si>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</si>
  <si>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</si>
  <si>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</si>
  <si>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</si>
  <si>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</si>
  <si>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</si>
  <si>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</si>
  <si>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</si>
  <si>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</si>
  <si>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</si>
  <si>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</si>
  <si>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</si>
  <si>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</si>
  <si>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</si>
  <si>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</si>
  <si>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</si>
  <si>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</si>
  <si>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</si>
  <si>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</si>
  <si>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</si>
  <si>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</si>
  <si>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</si>
  <si>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</si>
  <si>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</si>
  <si>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</si>
  <si>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</si>
  <si>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</si>
  <si>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</si>
  <si>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</si>
  <si>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</si>
  <si>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</si>
  <si>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</si>
  <si>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</si>
  <si>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</si>
  <si>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</si>
  <si>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</si>
  <si>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</si>
  <si>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</si>
  <si>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</si>
  <si>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</si>
  <si>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</si>
  <si>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</si>
  <si>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</si>
  <si>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</si>
  <si>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</si>
  <si>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</si>
  <si>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</si>
  <si>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</si>
  <si>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</si>
  <si>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</si>
  <si>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</si>
  <si>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</si>
  <si>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</si>
  <si>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</si>
  <si>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</si>
  <si>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</si>
  <si>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</si>
  <si>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</si>
  <si>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</si>
  <si>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</si>
  <si>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</si>
  <si>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</si>
  <si>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</si>
  <si>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</si>
  <si>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</si>
  <si>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</si>
  <si>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</si>
  <si>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</si>
  <si>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</si>
  <si>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</si>
  <si>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</si>
  <si>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</si>
  <si>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</si>
  <si>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</si>
  <si>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</si>
  <si>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</si>
  <si>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</si>
  <si>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</si>
  <si>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</si>
  <si>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</si>
  <si>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</si>
  <si>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</si>
  <si>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</si>
  <si>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</si>
  <si>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</si>
  <si>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</si>
  <si>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</si>
  <si>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</si>
  <si>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</si>
  <si>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</si>
  <si>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</si>
  <si>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</si>
  <si>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</si>
  <si>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</si>
  <si>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</si>
  <si>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</si>
  <si>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</si>
  <si>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</si>
  <si>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</si>
  <si>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</si>
  <si>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</si>
  <si>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</si>
  <si>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</si>
  <si>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</si>
  <si>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</si>
  <si>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</si>
  <si>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</si>
  <si>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</si>
  <si>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</si>
  <si>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</si>
  <si>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</si>
  <si>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</si>
  <si>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</si>
  <si>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</si>
  <si>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</si>
  <si>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</si>
  <si>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</si>
  <si>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</si>
  <si>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</si>
  <si>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</si>
  <si>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</si>
  <si>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</si>
  <si>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</si>
  <si>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</si>
  <si>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</si>
  <si>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</si>
  <si>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</si>
  <si>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</si>
  <si>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</si>
  <si>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</si>
  <si>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</si>
  <si>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</si>
  <si>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</si>
  <si>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</si>
  <si>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</si>
  <si>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</si>
  <si>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</si>
  <si>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</si>
  <si>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</si>
  <si>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</si>
  <si>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</si>
  <si>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</si>
  <si>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</si>
  <si>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</si>
  <si>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</si>
  <si>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</si>
  <si>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</si>
  <si>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</si>
  <si>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</si>
  <si>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</si>
  <si>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</si>
  <si>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</si>
  <si>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</si>
  <si>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</si>
  <si>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</si>
  <si>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</si>
  <si>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</si>
  <si>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</si>
  <si>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</si>
  <si>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</si>
  <si>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</si>
  <si>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</si>
  <si>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</si>
  <si>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</si>
  <si>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</si>
  <si>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</si>
  <si>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</si>
  <si>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</si>
  <si>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</si>
  <si>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</si>
  <si>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</si>
  <si>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</si>
  <si>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</si>
  <si>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</si>
  <si>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</si>
  <si>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</si>
  <si>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</si>
  <si>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</si>
  <si>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</si>
  <si>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</si>
  <si>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</si>
  <si>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</si>
  <si>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</si>
  <si>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</si>
  <si>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</si>
  <si>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</si>
  <si>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</si>
  <si>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</si>
  <si>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</si>
  <si>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</si>
  <si>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</si>
  <si>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</si>
  <si>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</si>
  <si>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</si>
  <si>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</si>
  <si>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</si>
  <si>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</si>
  <si>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</si>
  <si>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</si>
  <si>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</si>
  <si>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</si>
  <si>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</si>
  <si>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</si>
  <si>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</si>
  <si>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</si>
  <si>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</si>
  <si>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</si>
  <si>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</si>
  <si>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</si>
  <si>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</si>
  <si>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</si>
  <si>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</si>
  <si>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</si>
  <si>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</si>
  <si>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</si>
  <si>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</si>
  <si>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</si>
  <si>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</si>
  <si>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</si>
  <si>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</si>
  <si>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</si>
  <si>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</si>
  <si>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</si>
  <si>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</si>
  <si>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</si>
  <si>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</si>
  <si>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</si>
  <si>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</si>
  <si>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</si>
  <si>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</si>
  <si>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</si>
  <si>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</si>
  <si>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</si>
  <si>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</si>
  <si>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</si>
  <si>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</si>
  <si>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</si>
  <si>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</si>
  <si>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</si>
  <si>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</si>
  <si>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</si>
  <si>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</si>
  <si>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</si>
  <si>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</si>
  <si>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</si>
  <si>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</si>
  <si>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</si>
  <si>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</si>
  <si>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</si>
  <si>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</si>
  <si>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</si>
  <si>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</si>
  <si>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</si>
  <si>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</si>
  <si>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</si>
  <si>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</si>
  <si>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</si>
  <si>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</si>
  <si>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</si>
  <si>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</si>
  <si>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</si>
  <si>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</si>
  <si>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</si>
  <si>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</si>
  <si>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</si>
  <si>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</si>
  <si>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</si>
  <si>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</si>
  <si>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</si>
  <si>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</si>
  <si>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</si>
  <si>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</si>
  <si>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</si>
  <si>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</si>
  <si>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</si>
  <si>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</si>
  <si>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</si>
  <si>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</si>
  <si>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</si>
  <si>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</si>
  <si>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</si>
  <si>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</si>
  <si>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</si>
  <si>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</si>
  <si>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</si>
  <si>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</si>
  <si>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</si>
  <si>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</si>
  <si>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</si>
  <si>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</si>
  <si>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</si>
  <si>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</si>
  <si>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</si>
  <si>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</si>
  <si>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</si>
  <si>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</si>
  <si>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</si>
  <si>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</si>
  <si>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</si>
  <si>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</si>
  <si>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</si>
  <si>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</si>
  <si>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</si>
  <si>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</si>
  <si>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</si>
  <si>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</si>
  <si>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</si>
  <si>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</si>
  <si>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</si>
  <si>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</si>
  <si>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</si>
  <si>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</si>
  <si>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</si>
  <si>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</si>
  <si>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</si>
  <si>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</si>
  <si>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</si>
  <si>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</si>
  <si>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</si>
  <si>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</si>
  <si>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</si>
  <si>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</si>
  <si>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</si>
  <si>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</si>
  <si>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</si>
  <si>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</si>
  <si>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</si>
  <si>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</si>
  <si>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</si>
  <si>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</si>
  <si>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</si>
  <si>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</si>
  <si>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</si>
  <si>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</si>
  <si>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</si>
  <si>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</si>
  <si>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</si>
  <si>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</si>
  <si>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</si>
  <si>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</si>
  <si>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</si>
  <si>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</si>
  <si>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</si>
  <si>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</si>
  <si>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</si>
  <si>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</si>
  <si>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</si>
  <si>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</si>
  <si>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</si>
  <si>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</si>
  <si>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</si>
  <si>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</si>
  <si>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</si>
  <si>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</si>
  <si>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</si>
  <si>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</si>
  <si>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</si>
  <si>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</si>
  <si>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</si>
  <si>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</si>
  <si>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</si>
  <si>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</si>
  <si>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</si>
  <si>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</si>
  <si>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</si>
  <si>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</si>
  <si>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</si>
  <si>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</si>
  <si>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</si>
  <si>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</si>
  <si>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</si>
  <si>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</si>
  <si>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</si>
  <si>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</si>
  <si>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</si>
  <si>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</si>
  <si>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</si>
  <si>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</si>
  <si>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</si>
  <si>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</si>
  <si>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</si>
  <si>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</si>
  <si>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</si>
  <si>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</si>
  <si>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</si>
  <si>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</si>
  <si>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</si>
  <si>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</si>
  <si>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</si>
  <si>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</si>
  <si>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</si>
  <si>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</si>
  <si>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</si>
  <si>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</si>
  <si>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</si>
  <si>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</si>
  <si>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</si>
  <si>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</si>
  <si>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</si>
  <si>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</si>
  <si>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</si>
  <si>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</si>
  <si>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</si>
  <si>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</si>
  <si>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</si>
  <si>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</si>
  <si>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</si>
  <si>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</si>
  <si>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</si>
  <si>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</si>
  <si>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</si>
  <si>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</si>
  <si>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</si>
  <si>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</si>
  <si>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</si>
  <si>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</si>
  <si>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</si>
  <si>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</si>
  <si>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</si>
  <si>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</si>
  <si>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</si>
  <si>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</si>
  <si>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</si>
  <si>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</si>
  <si>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</si>
  <si>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</si>
  <si>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</si>
  <si>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</si>
  <si>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</si>
  <si>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</si>
  <si>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</si>
  <si>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</si>
  <si>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</si>
  <si>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</si>
  <si>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</si>
  <si>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</si>
  <si>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</si>
  <si>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</si>
  <si>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</si>
  <si>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</si>
  <si>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</si>
  <si>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</si>
  <si>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</si>
  <si>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</si>
  <si>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</si>
  <si>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</si>
  <si>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</si>
  <si>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</si>
  <si>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</si>
  <si>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</si>
  <si>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</si>
  <si>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</si>
  <si>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</si>
  <si>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</si>
  <si>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</si>
  <si>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</si>
  <si>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</si>
  <si>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</si>
  <si>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</si>
  <si>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</si>
  <si>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</si>
  <si>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</si>
  <si>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</si>
  <si>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</si>
  <si>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</si>
  <si>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</si>
  <si>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</si>
  <si>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</si>
  <si>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</si>
  <si>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</si>
  <si>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</si>
  <si>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</si>
  <si>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</si>
  <si>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</si>
  <si>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</si>
  <si>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</si>
  <si>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</si>
  <si>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</si>
  <si>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</si>
  <si>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</si>
  <si>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</si>
  <si>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</si>
  <si>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</si>
  <si>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</si>
  <si>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</si>
  <si>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</si>
  <si>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</si>
  <si>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</si>
  <si>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</si>
  <si>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</si>
  <si>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</si>
  <si>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</si>
  <si>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</si>
  <si>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</si>
  <si>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</si>
  <si>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</si>
  <si>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</si>
  <si>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</si>
  <si>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</si>
  <si>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</si>
  <si>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</si>
  <si>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</si>
  <si>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</si>
  <si>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</si>
  <si>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</si>
  <si>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</si>
  <si>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</si>
  <si>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</si>
  <si>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</si>
  <si>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</si>
  <si>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</si>
  <si>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</si>
  <si>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</si>
  <si>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</si>
  <si>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</si>
  <si>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</si>
  <si>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</si>
  <si>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</si>
  <si>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</si>
  <si>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</si>
  <si>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</si>
  <si>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</si>
  <si>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</si>
  <si>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</si>
  <si>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</si>
  <si>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</si>
  <si>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</si>
  <si>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</si>
  <si>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</si>
  <si>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</si>
  <si>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</si>
  <si>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</si>
  <si>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</si>
  <si>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</si>
  <si>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</si>
  <si>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</si>
  <si>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</si>
  <si>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</si>
  <si>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</si>
  <si>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</si>
  <si>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</si>
  <si>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</si>
  <si>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</si>
  <si>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</si>
  <si>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</si>
  <si>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</si>
  <si>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</si>
  <si>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</si>
  <si>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</si>
  <si>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</si>
  <si>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</si>
  <si>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</si>
  <si>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</si>
  <si>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</si>
  <si>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</si>
  <si>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</si>
  <si>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</si>
  <si>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</si>
  <si>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</si>
  <si>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</si>
  <si>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</si>
  <si>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</si>
  <si>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</si>
  <si>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</si>
  <si>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</si>
  <si>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</si>
  <si>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</si>
  <si>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</si>
  <si>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</si>
  <si>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</si>
  <si>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</si>
  <si>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</si>
  <si>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</si>
  <si>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</si>
  <si>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</si>
  <si>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</si>
  <si>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</si>
  <si>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</si>
  <si>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</si>
  <si>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</si>
  <si>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</si>
  <si>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</si>
  <si>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</si>
  <si>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</si>
  <si>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</si>
  <si>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</si>
  <si>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</si>
  <si>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</si>
  <si>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</si>
  <si>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</si>
  <si>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</si>
  <si>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</si>
  <si>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</si>
  <si>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</si>
  <si>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</si>
  <si>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</si>
  <si>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</si>
  <si>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</si>
  <si>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</si>
  <si>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</si>
  <si>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</si>
  <si>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</si>
  <si>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</si>
  <si>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</si>
  <si>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</si>
  <si>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</si>
  <si>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</si>
  <si>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</si>
  <si>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</si>
  <si>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</si>
  <si>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</si>
  <si>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</si>
  <si>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</si>
  <si>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</si>
  <si>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</si>
  <si>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</si>
  <si>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</si>
  <si>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</si>
  <si>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</si>
  <si>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</si>
  <si>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</si>
  <si>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</si>
  <si>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</si>
  <si>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</si>
  <si>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</si>
  <si>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</si>
  <si>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</si>
  <si>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</si>
  <si>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</si>
  <si>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</si>
  <si>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</si>
  <si>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</si>
  <si>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</si>
  <si>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</si>
  <si>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</si>
  <si>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</si>
  <si>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</si>
  <si>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</si>
  <si>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</si>
  <si>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</si>
  <si>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</si>
  <si>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</si>
  <si>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</si>
  <si>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</si>
  <si>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</si>
  <si>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</si>
  <si>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</si>
  <si>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</si>
  <si>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</si>
  <si>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</si>
  <si>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</si>
  <si>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</si>
  <si>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</si>
  <si>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</si>
  <si>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</si>
  <si>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</si>
  <si>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</si>
  <si>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</si>
  <si>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</si>
  <si>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</si>
  <si>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</si>
  <si>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</si>
  <si>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</si>
  <si>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</si>
  <si>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</si>
  <si>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</si>
  <si>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</si>
  <si>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</si>
  <si>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</si>
  <si>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</si>
  <si>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</si>
  <si>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</si>
  <si>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</si>
  <si>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</si>
  <si>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</si>
  <si>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</si>
  <si>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</si>
  <si>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</si>
  <si>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</si>
  <si>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</si>
  <si>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</si>
  <si>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</si>
  <si>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</si>
  <si>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</si>
  <si>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</si>
  <si>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</si>
  <si>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</si>
  <si>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</si>
  <si>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</si>
  <si>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</si>
  <si>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</si>
  <si>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</si>
  <si>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</si>
  <si>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</si>
  <si>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</si>
  <si>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</si>
  <si>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</si>
  <si>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</si>
  <si>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</si>
  <si>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</si>
  <si>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</si>
  <si>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</si>
  <si>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</si>
  <si>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</si>
  <si>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</si>
  <si>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</si>
  <si>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</si>
  <si>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</si>
  <si>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</si>
  <si>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</si>
  <si>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</si>
  <si>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</si>
  <si>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</si>
  <si>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</si>
  <si>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</si>
  <si>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</si>
  <si>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</si>
  <si>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</si>
  <si>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</si>
  <si>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</si>
  <si>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</si>
  <si>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</si>
  <si>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</si>
  <si>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</si>
  <si>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</si>
  <si>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</si>
  <si>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</si>
  <si>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</si>
  <si>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</si>
  <si>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</si>
  <si>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</si>
  <si>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</si>
  <si>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</si>
  <si>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</si>
  <si>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</si>
  <si>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</si>
  <si>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</si>
  <si>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</si>
  <si>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</si>
  <si>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</si>
  <si>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</si>
  <si>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</si>
  <si>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</si>
  <si>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</si>
  <si>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</si>
  <si>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</si>
  <si>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</si>
  <si>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</si>
  <si>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</si>
  <si>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</si>
  <si>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</si>
  <si>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</si>
  <si>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</si>
  <si>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</si>
  <si>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</si>
  <si>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</si>
  <si>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</si>
  <si>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</si>
  <si>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</si>
  <si>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</si>
  <si>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</si>
  <si>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</si>
  <si>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</si>
  <si>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</si>
  <si>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</si>
  <si>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</si>
  <si>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</si>
  <si>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</si>
  <si>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</si>
  <si>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</si>
  <si>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</si>
  <si>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</si>
  <si>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</si>
  <si>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</si>
  <si>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</si>
  <si>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</si>
  <si>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</si>
  <si>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</si>
  <si>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</si>
  <si>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</si>
  <si>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</si>
  <si>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</si>
  <si>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</si>
  <si>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</si>
  <si>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</si>
  <si>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</si>
  <si>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</si>
  <si>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</si>
  <si>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</si>
  <si>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</si>
  <si>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</si>
  <si>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</si>
  <si>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</si>
  <si>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</si>
  <si>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</si>
  <si>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</si>
  <si>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</si>
  <si>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</si>
  <si>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</si>
  <si>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</si>
  <si>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</si>
  <si>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</si>
  <si>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</si>
  <si>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</si>
  <si>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</si>
  <si>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</si>
  <si>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</si>
  <si>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</si>
  <si>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</si>
  <si>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</si>
  <si>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</si>
  <si>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</si>
  <si>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</si>
  <si>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</si>
  <si>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</si>
  <si>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</si>
  <si>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</si>
  <si>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</si>
  <si>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</si>
  <si>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</si>
  <si>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</si>
  <si>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</si>
  <si>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</si>
  <si>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</si>
  <si>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</si>
  <si>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</si>
  <si>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</si>
  <si>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</si>
  <si>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</si>
  <si>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</si>
  <si>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</si>
  <si>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</si>
  <si>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</si>
  <si>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</si>
  <si>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</si>
  <si>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</si>
  <si>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</si>
  <si>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</si>
  <si>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</si>
  <si>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</si>
  <si>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</si>
  <si>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</si>
  <si>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</si>
  <si>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</si>
  <si>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</si>
  <si>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</si>
  <si>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</si>
  <si>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</si>
  <si>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</si>
  <si>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</si>
  <si>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</si>
  <si>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</si>
  <si>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</si>
  <si>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</si>
  <si>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</si>
  <si>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</si>
  <si>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</si>
  <si>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</si>
  <si>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</si>
  <si>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</si>
  <si>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</si>
  <si>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</si>
  <si>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</si>
  <si>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</si>
  <si>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</si>
  <si>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</si>
  <si>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</si>
  <si>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</si>
  <si>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</si>
  <si>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</si>
  <si>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</si>
  <si>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</si>
  <si>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</si>
  <si>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</si>
  <si>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</si>
  <si>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</si>
  <si>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</si>
  <si>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</si>
  <si>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</si>
  <si>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</si>
  <si>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</si>
  <si>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</si>
  <si>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</si>
  <si>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</si>
  <si>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</si>
  <si>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</si>
  <si>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</si>
  <si>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</si>
  <si>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</si>
  <si>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</si>
  <si>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</si>
  <si>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</si>
  <si>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</si>
  <si>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</si>
  <si>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</si>
  <si>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</si>
  <si>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</si>
  <si>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</si>
  <si>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</si>
  <si>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</si>
  <si>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</si>
  <si>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</si>
  <si>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</si>
  <si>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</si>
  <si>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</si>
  <si>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</si>
  <si>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</si>
  <si>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</si>
  <si>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</si>
  <si>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</si>
  <si>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</si>
  <si>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</si>
  <si>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</si>
  <si>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</si>
  <si>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</si>
  <si>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</si>
  <si>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</si>
  <si>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</si>
  <si>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</si>
  <si>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</si>
  <si>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</si>
  <si>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</si>
  <si>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</si>
  <si>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</si>
  <si>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</si>
  <si>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</si>
  <si>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</si>
  <si>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</si>
  <si>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</si>
  <si>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</si>
  <si>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</si>
  <si>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</si>
  <si>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</si>
  <si>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</si>
  <si>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</si>
  <si>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</si>
  <si>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</si>
  <si>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</si>
  <si>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</si>
  <si>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</si>
  <si>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</si>
  <si>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</si>
  <si>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</si>
  <si>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</si>
  <si>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</si>
  <si>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</si>
  <si>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</si>
  <si>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</si>
  <si>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</si>
  <si>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</si>
  <si>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</si>
  <si>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</si>
  <si>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</si>
  <si>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</si>
  <si>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</si>
  <si>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</si>
  <si>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</si>
  <si>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</si>
  <si>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</si>
  <si>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</si>
  <si>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</si>
  <si>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</si>
  <si>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</si>
  <si>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</si>
  <si>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</si>
  <si>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</si>
  <si>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</si>
  <si>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</si>
  <si>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</si>
  <si>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</si>
  <si>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</si>
  <si>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</si>
  <si>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</si>
  <si>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</si>
  <si>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</si>
  <si>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</si>
  <si>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</si>
  <si>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</si>
  <si>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</si>
  <si>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</si>
  <si>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</si>
  <si>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</si>
  <si>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</si>
  <si>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</si>
  <si>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</si>
  <si>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</si>
  <si>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</si>
  <si>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</si>
  <si>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</si>
  <si>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</si>
  <si>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</si>
  <si>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</si>
  <si>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</si>
  <si>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</si>
  <si>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</si>
  <si>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</si>
  <si>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</si>
  <si>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</si>
  <si>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</si>
  <si>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</si>
  <si>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</si>
  <si>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</si>
  <si>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</si>
  <si>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</si>
  <si>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</si>
  <si>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</si>
  <si>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</si>
  <si>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</si>
  <si>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</si>
  <si>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</si>
  <si>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</si>
  <si>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</si>
  <si>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</si>
  <si>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</si>
  <si>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</si>
  <si>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</si>
  <si>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</si>
  <si>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</si>
  <si>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</si>
  <si>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</si>
  <si>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</si>
  <si>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</si>
  <si>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</si>
  <si>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</si>
  <si>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</si>
  <si>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</si>
  <si>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</si>
  <si>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</si>
  <si>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</si>
  <si>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</si>
  <si>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</si>
  <si>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</si>
  <si>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</si>
  <si>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</si>
  <si>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</si>
  <si>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</si>
  <si>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</si>
  <si>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</si>
  <si>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</si>
  <si>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</si>
  <si>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</si>
  <si>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</si>
  <si>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</si>
  <si>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</si>
  <si>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</si>
  <si>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</si>
  <si>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</si>
  <si>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</si>
  <si>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</si>
  <si>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</si>
  <si>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</si>
  <si>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</si>
  <si>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</si>
  <si>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</si>
  <si>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</si>
  <si>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</si>
  <si>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</si>
  <si>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</si>
  <si>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</si>
  <si>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</si>
  <si>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</si>
  <si>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</si>
  <si>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</si>
  <si>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</si>
  <si>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</si>
  <si>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</si>
  <si>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</si>
  <si>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</si>
  <si>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</si>
  <si>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</si>
  <si>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</si>
  <si>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</si>
  <si>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</si>
  <si>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</si>
  <si>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</si>
  <si>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</si>
  <si>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</si>
  <si>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</si>
  <si>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</si>
  <si>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</si>
  <si>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</si>
  <si>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</si>
  <si>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</si>
  <si>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</si>
  <si>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</si>
  <si>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</si>
  <si>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</si>
  <si>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</si>
  <si>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</si>
  <si>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</si>
  <si>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</si>
  <si>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</si>
  <si>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</si>
  <si>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</si>
  <si>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</si>
  <si>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</si>
  <si>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</si>
  <si>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</si>
  <si>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</si>
  <si>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</si>
  <si>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</si>
  <si>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</si>
  <si>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</si>
  <si>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</si>
  <si>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</si>
  <si>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</si>
  <si>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</si>
  <si>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</si>
  <si>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</si>
  <si>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</si>
  <si>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</si>
  <si>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</si>
  <si>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</si>
  <si>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</si>
  <si>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</si>
  <si>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</si>
  <si>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</si>
  <si>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</si>
  <si>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</si>
  <si>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</si>
  <si>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</si>
  <si>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</si>
  <si>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</si>
  <si>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</si>
  <si>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</si>
  <si>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</si>
  <si>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</si>
  <si>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</si>
  <si>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</si>
  <si>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</si>
  <si>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</si>
  <si>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</si>
  <si>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</si>
  <si>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</si>
  <si>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</si>
  <si>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</si>
  <si>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</si>
  <si>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</si>
  <si>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</si>
  <si>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</si>
  <si>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</si>
  <si>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</si>
  <si>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</si>
  <si>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</si>
  <si>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</si>
  <si>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</si>
  <si>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</si>
  <si>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</si>
  <si>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</si>
  <si>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</si>
  <si>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</si>
  <si>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</si>
  <si>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</si>
  <si>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</si>
  <si>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</si>
  <si>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</si>
  <si>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</si>
  <si>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</si>
  <si>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</si>
  <si>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</si>
  <si>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</si>
  <si>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</si>
  <si>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</si>
  <si>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</si>
  <si>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</si>
  <si>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</si>
  <si>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</si>
  <si>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</si>
  <si>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</si>
  <si>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</si>
  <si>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</si>
  <si>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</si>
  <si>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</si>
  <si>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</si>
  <si>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</si>
  <si>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</si>
  <si>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</si>
  <si>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</si>
  <si>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</si>
  <si>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</si>
  <si>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</si>
  <si>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</si>
  <si>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</si>
  <si>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</si>
  <si>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</si>
  <si>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</si>
  <si>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</si>
  <si>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</si>
  <si>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</si>
  <si>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</si>
  <si>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</si>
  <si>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</si>
  <si>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</si>
  <si>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</si>
  <si>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</si>
  <si>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</si>
  <si>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</si>
  <si>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</si>
  <si>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</si>
  <si>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</si>
  <si>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</si>
  <si>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</si>
  <si>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</si>
  <si>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</si>
  <si>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</si>
  <si>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</si>
  <si>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</si>
  <si>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</si>
  <si>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</si>
  <si>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</si>
  <si>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</si>
  <si>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</si>
  <si>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</si>
  <si>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</si>
  <si>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</si>
  <si>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</si>
  <si>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</si>
  <si>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</si>
  <si>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</si>
  <si>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</si>
  <si>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</si>
  <si>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</si>
  <si>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</si>
  <si>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</si>
  <si>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</si>
  <si>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</si>
  <si>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</si>
  <si>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</si>
  <si>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</si>
  <si>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</si>
  <si>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</si>
  <si>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</si>
  <si>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</si>
  <si>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</si>
  <si>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</si>
  <si>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</si>
  <si>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</si>
  <si>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</si>
  <si>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</si>
  <si>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</si>
  <si>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</si>
  <si>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</si>
  <si>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</si>
  <si>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</si>
  <si>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</si>
  <si>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</si>
  <si>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</si>
  <si>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</si>
  <si>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</si>
  <si>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</si>
  <si>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</si>
  <si>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</si>
  <si>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</si>
  <si>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</si>
  <si>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</si>
  <si>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</si>
  <si>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</si>
  <si>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</si>
  <si>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</si>
  <si>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</si>
  <si>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</si>
  <si>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</si>
  <si>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</si>
  <si>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</si>
  <si>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</si>
  <si>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</si>
  <si>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</si>
  <si>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</si>
  <si>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</si>
  <si>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</si>
  <si>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</si>
  <si>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</si>
  <si>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</si>
  <si>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</si>
  <si>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</si>
  <si>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</si>
  <si>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</si>
  <si>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</si>
  <si>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</si>
  <si>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</si>
  <si>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</si>
  <si>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</si>
  <si>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</si>
  <si>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</si>
  <si>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</si>
  <si>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</si>
  <si>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</si>
  <si>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</si>
  <si>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</si>
  <si>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</si>
  <si>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</si>
  <si>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</si>
  <si>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</si>
  <si>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</si>
  <si>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</si>
  <si>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</si>
  <si>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</si>
  <si>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</si>
  <si>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</si>
  <si>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</si>
  <si>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</si>
  <si>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</si>
  <si>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</si>
  <si>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</si>
  <si>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</si>
  <si>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</si>
  <si>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</si>
  <si>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</si>
  <si>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</si>
  <si>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</si>
  <si>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</si>
  <si>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</si>
  <si>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</si>
  <si>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</si>
  <si>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</si>
  <si>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</si>
  <si>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</si>
  <si>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</si>
  <si>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</si>
  <si>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</si>
  <si>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</si>
  <si>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</si>
  <si>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</si>
  <si>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</si>
  <si>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</si>
  <si>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</si>
  <si>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</si>
  <si>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</si>
  <si>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</si>
  <si>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</si>
  <si>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</si>
  <si>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</si>
  <si>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</si>
  <si>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</si>
  <si>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</si>
  <si>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</si>
  <si>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</si>
  <si>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</si>
  <si>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</si>
  <si>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</si>
  <si>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</si>
  <si>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</si>
  <si>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</si>
  <si>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</si>
  <si>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</si>
  <si>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</si>
  <si>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</si>
  <si>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</si>
  <si>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</si>
  <si>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</si>
  <si>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</si>
  <si>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</si>
  <si>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</si>
  <si>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</si>
  <si>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</si>
  <si>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</si>
  <si>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</si>
  <si>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</si>
  <si>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</si>
  <si>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</si>
  <si>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</si>
  <si>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</si>
  <si>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</si>
  <si>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</si>
  <si>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</si>
  <si>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</si>
  <si>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</si>
  <si>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</si>
  <si>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</si>
  <si>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</si>
  <si>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</si>
  <si>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</si>
  <si>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</si>
  <si>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</si>
  <si>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</si>
  <si>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</si>
  <si>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</si>
  <si>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</si>
  <si>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</si>
  <si>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</si>
  <si>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</si>
  <si>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</si>
  <si>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</si>
  <si>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</si>
  <si>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</si>
  <si>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</si>
  <si>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</si>
  <si>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</si>
  <si>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</si>
  <si>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</si>
  <si>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</si>
  <si>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</si>
  <si>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</si>
  <si>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</si>
  <si>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</si>
  <si>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</si>
  <si>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</si>
  <si>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</si>
  <si>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</si>
  <si>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</si>
  <si>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</si>
  <si>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</si>
  <si>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</si>
  <si>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</si>
  <si>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</si>
  <si>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</si>
  <si>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</si>
  <si>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</si>
  <si>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</si>
  <si>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</si>
  <si>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</si>
  <si>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</si>
  <si>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</si>
  <si>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</si>
  <si>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</si>
  <si>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</si>
  <si>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</si>
  <si>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</si>
  <si>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</si>
  <si>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</si>
  <si>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</si>
  <si>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</si>
  <si>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</si>
  <si>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</si>
  <si>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</si>
  <si>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</si>
  <si>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</si>
  <si>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</si>
  <si>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</si>
  <si>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</si>
  <si>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</si>
  <si>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</si>
  <si>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</si>
  <si>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</si>
  <si>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</si>
  <si>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</si>
  <si>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</si>
  <si>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</si>
  <si>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</si>
  <si>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</si>
  <si>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</si>
  <si>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</si>
  <si>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</si>
  <si>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</si>
  <si>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</si>
  <si>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</si>
  <si>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</si>
  <si>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</si>
  <si>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</si>
  <si>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</si>
  <si>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</si>
  <si>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</si>
  <si>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</si>
  <si>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</si>
  <si>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</si>
  <si>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</si>
  <si>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</si>
  <si>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</si>
  <si>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</si>
  <si>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</si>
  <si>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</si>
  <si>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</si>
  <si>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</si>
  <si>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</si>
  <si>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</si>
  <si>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</si>
  <si>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</si>
  <si>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</si>
  <si>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</si>
  <si>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</si>
  <si>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</si>
  <si>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</si>
  <si>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</si>
  <si>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</si>
  <si>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</si>
  <si>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</si>
  <si>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</si>
  <si>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</si>
  <si>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</si>
  <si>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</si>
  <si>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</si>
  <si>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</si>
  <si>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</si>
  <si>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</si>
  <si>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</si>
  <si>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</si>
  <si>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</si>
  <si>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</si>
  <si>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</si>
  <si>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</si>
  <si>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</si>
  <si>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</si>
  <si>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</si>
  <si>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</si>
  <si>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</si>
  <si>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</si>
  <si>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</si>
  <si>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</si>
  <si>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</si>
  <si>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</si>
  <si>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</si>
  <si>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</si>
  <si>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</si>
  <si>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</si>
  <si>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</si>
  <si>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</si>
  <si>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</si>
  <si>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</si>
  <si>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</si>
  <si>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</si>
  <si>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</si>
  <si>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</si>
  <si>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</si>
  <si>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</si>
  <si>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</si>
  <si>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</si>
  <si>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</si>
  <si>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</si>
  <si>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</si>
  <si>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</si>
  <si>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</si>
  <si>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</si>
  <si>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</si>
  <si>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</si>
  <si>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</si>
  <si>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</si>
  <si>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</si>
  <si>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</si>
  <si>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</si>
  <si>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</si>
  <si>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</si>
  <si>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</si>
  <si>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</si>
  <si>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</si>
  <si>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</si>
  <si>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</si>
  <si>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</si>
  <si>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</si>
  <si>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</si>
  <si>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</si>
  <si>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</si>
  <si>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</si>
  <si>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</si>
  <si>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</si>
  <si>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</si>
  <si>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</si>
  <si>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</si>
  <si>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</si>
  <si>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</si>
  <si>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</si>
  <si>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</si>
  <si>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</si>
  <si>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</si>
  <si>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</si>
  <si>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</si>
  <si>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</si>
  <si>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</si>
  <si>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</si>
  <si>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</si>
  <si>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</si>
  <si>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</si>
  <si>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</si>
  <si>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</si>
  <si>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</si>
  <si>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</si>
  <si>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</si>
  <si>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</si>
  <si>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</si>
  <si>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</si>
  <si>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</si>
  <si>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</si>
  <si>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</si>
  <si>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</si>
  <si>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</si>
  <si>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</si>
  <si>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</si>
  <si>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</si>
  <si>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</si>
  <si>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</si>
  <si>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</si>
  <si>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</si>
  <si>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</si>
  <si>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</si>
  <si>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</si>
  <si>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</si>
  <si>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</si>
  <si>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</si>
  <si>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</si>
  <si>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</si>
  <si>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</si>
  <si>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</si>
  <si>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</si>
  <si>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</si>
  <si>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</si>
  <si>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</si>
  <si>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</si>
  <si>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</si>
  <si>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</si>
  <si>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</si>
  <si>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</si>
  <si>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</si>
  <si>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</si>
  <si>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</si>
  <si>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</si>
  <si>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</si>
  <si>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</si>
  <si>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</si>
  <si>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</si>
  <si>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</si>
  <si>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</si>
  <si>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</si>
  <si>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</si>
  <si>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</si>
  <si>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</si>
  <si>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</si>
  <si>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</si>
  <si>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</si>
  <si>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</si>
  <si>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</si>
  <si>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</si>
  <si>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</si>
  <si>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</si>
  <si>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</si>
  <si>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</si>
  <si>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</si>
  <si>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</si>
  <si>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</si>
  <si>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</si>
  <si>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</si>
  <si>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</si>
  <si>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</si>
  <si>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</si>
  <si>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</si>
  <si>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</si>
  <si>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</si>
  <si>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</si>
  <si>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</si>
  <si>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</si>
  <si>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</si>
  <si>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</si>
  <si>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</si>
  <si>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</si>
  <si>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</si>
  <si>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</si>
  <si>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</si>
  <si>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</si>
  <si>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</si>
  <si>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</si>
  <si>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</si>
  <si>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</si>
  <si>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</si>
  <si>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</si>
  <si>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</si>
  <si>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</si>
  <si>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</si>
  <si>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</si>
  <si>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</si>
  <si>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</si>
  <si>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</si>
  <si>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</si>
  <si>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</si>
  <si>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</si>
  <si>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</si>
  <si>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</si>
  <si>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</si>
  <si>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</si>
  <si>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</si>
  <si>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</si>
  <si>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</si>
  <si>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</si>
  <si>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</si>
  <si>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</si>
  <si>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</si>
  <si>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</si>
  <si>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</si>
  <si>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</si>
  <si>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</si>
  <si>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</si>
  <si>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</si>
  <si>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</si>
  <si>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</si>
  <si>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</si>
  <si>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</si>
  <si>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</si>
  <si>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</si>
  <si>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</si>
  <si>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</si>
  <si>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</si>
  <si>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</si>
  <si>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</si>
  <si>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</si>
  <si>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</si>
  <si>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</si>
  <si>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</si>
  <si>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</si>
  <si>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</si>
  <si>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</si>
  <si>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</si>
  <si>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</si>
  <si>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</si>
  <si>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</si>
  <si>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</si>
  <si>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</si>
  <si>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</si>
  <si>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</si>
  <si>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</si>
  <si>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</si>
  <si>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</si>
  <si>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</si>
  <si>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</si>
  <si>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</si>
  <si>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</si>
  <si>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</si>
  <si>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</si>
  <si>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</si>
  <si>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</si>
  <si>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</si>
  <si>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</si>
  <si>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</si>
  <si>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</si>
  <si>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</si>
  <si>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</si>
  <si>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</si>
  <si>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</si>
  <si>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</si>
  <si>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</si>
  <si>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</si>
  <si>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</si>
  <si>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</si>
  <si>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</si>
  <si>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</si>
  <si>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</si>
  <si>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</si>
  <si>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</si>
  <si>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</si>
  <si>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</si>
  <si>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</si>
  <si>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</si>
  <si>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</si>
  <si>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</si>
  <si>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</si>
  <si>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</si>
  <si>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</si>
  <si>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</si>
  <si>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</si>
  <si>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</si>
  <si>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</si>
  <si>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</si>
  <si>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</si>
  <si>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</si>
  <si>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</si>
  <si>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</si>
  <si>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</si>
  <si>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</si>
  <si>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</si>
  <si>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</si>
  <si>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</si>
  <si>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</si>
  <si>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</si>
  <si>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</si>
  <si>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</si>
  <si>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</si>
  <si>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</si>
  <si>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</si>
  <si>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</si>
  <si>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</si>
  <si>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</si>
  <si>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</si>
  <si>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</si>
  <si>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</si>
  <si>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</si>
  <si>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</si>
  <si>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</si>
  <si>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</si>
  <si>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</si>
  <si>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</si>
  <si>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</si>
  <si>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</si>
  <si>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</si>
  <si>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</si>
  <si>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</si>
  <si>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</si>
  <si>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</si>
  <si>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</si>
  <si>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</si>
  <si>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</si>
  <si>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</si>
  <si>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</si>
  <si>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</si>
  <si>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</si>
  <si>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</si>
  <si>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</si>
  <si>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</si>
  <si>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</si>
  <si>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</si>
  <si>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</si>
  <si>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</si>
  <si>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</si>
  <si>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</si>
  <si>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</si>
  <si>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</si>
  <si>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</si>
  <si>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</si>
  <si>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</si>
  <si>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</si>
  <si>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</si>
  <si>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</si>
  <si>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</si>
  <si>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</si>
  <si>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</si>
  <si>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</si>
  <si>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</si>
  <si>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</si>
  <si>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</si>
  <si>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</si>
  <si>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</si>
  <si>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</si>
  <si>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</si>
  <si>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</si>
  <si>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</si>
  <si>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</si>
  <si>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</si>
  <si>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</si>
  <si>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</si>
  <si>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</si>
  <si>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</si>
  <si>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</si>
  <si>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</si>
  <si>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</si>
  <si>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</si>
  <si>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</si>
  <si>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</si>
  <si>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</si>
  <si>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</si>
  <si>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</si>
  <si>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</si>
  <si>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</si>
  <si>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</si>
  <si>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</si>
  <si>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</si>
  <si>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</si>
  <si>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</si>
  <si>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</si>
  <si>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</si>
  <si>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</si>
  <si>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</si>
  <si>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</si>
  <si>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</si>
  <si>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</si>
  <si>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</si>
  <si>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</si>
  <si>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</si>
  <si>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</si>
  <si>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</si>
  <si>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</si>
  <si>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</si>
  <si>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</si>
  <si>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</si>
  <si>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</si>
  <si>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</si>
  <si>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</si>
  <si>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</si>
  <si>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</si>
  <si>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</si>
  <si>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</si>
  <si>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</si>
  <si>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</si>
  <si>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</si>
  <si>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</si>
  <si>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</si>
  <si>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</si>
  <si>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</si>
  <si>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</si>
  <si>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</si>
  <si>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</si>
  <si>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</si>
  <si>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</si>
  <si>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</si>
  <si>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</si>
  <si>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</si>
  <si>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</si>
  <si>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</si>
  <si>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</si>
  <si>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</si>
  <si>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</si>
  <si>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</si>
  <si>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</si>
  <si>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</si>
  <si>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</si>
  <si>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</si>
  <si>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</si>
  <si>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</si>
  <si>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</si>
  <si>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</si>
  <si>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</si>
  <si>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</si>
  <si>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</si>
  <si>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</si>
  <si>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</si>
  <si>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</si>
  <si>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</si>
  <si>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</si>
  <si>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</si>
  <si>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</si>
  <si>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</si>
  <si>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</si>
  <si>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</si>
  <si>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</si>
  <si>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</si>
  <si>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</si>
  <si>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</si>
  <si>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</si>
  <si>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</si>
  <si>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</si>
  <si>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</si>
  <si>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</si>
  <si>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</si>
  <si>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</si>
  <si>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</si>
  <si>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</si>
  <si>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</si>
  <si>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</si>
  <si>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</si>
  <si>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</si>
  <si>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</si>
  <si>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</si>
  <si>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</si>
  <si>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</si>
  <si>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</si>
  <si>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</si>
  <si>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</si>
  <si>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</si>
  <si>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</si>
  <si>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</si>
  <si>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</si>
  <si>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</si>
  <si>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</si>
  <si>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</si>
  <si>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</si>
  <si>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</si>
  <si>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</si>
  <si>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</si>
  <si>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</si>
  <si>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</si>
  <si>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</si>
  <si>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</si>
  <si>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</si>
  <si>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</si>
  <si>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</si>
  <si>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</si>
  <si>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</si>
  <si>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</si>
  <si>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</si>
  <si>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</si>
  <si>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</si>
  <si>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</si>
  <si>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</si>
  <si>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</si>
  <si>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</si>
  <si>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</si>
  <si>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</si>
  <si>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</si>
  <si>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</si>
  <si>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</si>
  <si>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</si>
  <si>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</si>
  <si>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</si>
  <si>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</si>
  <si>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</si>
  <si>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</si>
  <si>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</si>
  <si>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</si>
  <si>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</si>
  <si>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</si>
  <si>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</si>
  <si>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</si>
  <si>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</si>
  <si>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</si>
  <si>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</si>
  <si>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</si>
  <si>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</si>
  <si>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</si>
  <si>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</si>
  <si>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</si>
  <si>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</si>
  <si>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</si>
  <si>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</si>
  <si>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</si>
  <si>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</si>
  <si>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</si>
  <si>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</si>
  <si>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</si>
  <si>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</si>
  <si>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</si>
  <si>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</si>
  <si>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</si>
  <si>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</si>
  <si>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</si>
  <si>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</si>
  <si>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</si>
  <si>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</si>
  <si>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</si>
  <si>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</si>
  <si>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</si>
  <si>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</si>
  <si>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</si>
  <si>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</si>
  <si>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</si>
  <si>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</si>
  <si>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</si>
  <si>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</si>
  <si>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</si>
  <si>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</si>
  <si>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</si>
  <si>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</si>
  <si>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</si>
  <si>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</si>
  <si>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</si>
  <si>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</si>
  <si>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</si>
  <si>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</si>
  <si>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</si>
  <si>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</si>
  <si>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</si>
  <si>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</si>
  <si>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</si>
  <si>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</si>
  <si>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</si>
  <si>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</si>
  <si>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</si>
  <si>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</si>
  <si>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</si>
  <si>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</si>
  <si>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</si>
  <si>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</si>
  <si>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</si>
  <si>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</si>
  <si>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</si>
  <si>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</si>
  <si>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</si>
  <si>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</si>
  <si>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</si>
  <si>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</si>
  <si>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</si>
  <si>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</si>
  <si>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</si>
  <si>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</si>
  <si>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</si>
  <si>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</si>
  <si>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</si>
  <si>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</si>
  <si>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</si>
  <si>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</si>
  <si>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</si>
  <si>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</si>
  <si>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</si>
  <si>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</si>
  <si>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</si>
  <si>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</si>
  <si>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</si>
  <si>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</si>
  <si>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</si>
  <si>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</si>
  <si>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</si>
  <si>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</si>
  <si>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</si>
  <si>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</si>
  <si>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</si>
  <si>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</si>
  <si>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</si>
  <si>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</si>
  <si>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</si>
  <si>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</si>
  <si>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</si>
  <si>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</si>
  <si>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</si>
  <si>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</si>
  <si>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</si>
  <si>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</si>
  <si>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</si>
  <si>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</si>
  <si>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</si>
  <si>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</si>
  <si>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</si>
  <si>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</si>
  <si>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</si>
  <si>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</si>
  <si>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</si>
  <si>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</si>
  <si>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</si>
  <si>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</si>
  <si>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</si>
  <si>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</si>
  <si>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</si>
  <si>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</si>
  <si>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</si>
  <si>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</si>
  <si>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</si>
  <si>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</si>
  <si>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</si>
  <si>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</si>
  <si>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</si>
  <si>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</si>
  <si>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</si>
  <si>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</si>
  <si>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</si>
  <si>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</si>
  <si>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</si>
  <si>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</si>
  <si>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</si>
  <si>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</si>
  <si>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</si>
  <si>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</si>
  <si>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</si>
  <si>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</si>
  <si>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</si>
  <si>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</si>
  <si>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</si>
  <si>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</si>
  <si>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</si>
  <si>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</si>
  <si>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</si>
  <si>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</si>
  <si>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</si>
  <si>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</si>
  <si>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</si>
  <si>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</si>
  <si>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</si>
  <si>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</si>
  <si>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</si>
  <si>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</si>
  <si>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</si>
  <si>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</si>
  <si>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</si>
  <si>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</si>
  <si>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</si>
  <si>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</si>
  <si>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</si>
  <si>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</si>
  <si>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</si>
  <si>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</si>
  <si>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</si>
  <si>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</si>
  <si>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</si>
  <si>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</si>
  <si>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</si>
  <si>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</si>
  <si>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</si>
  <si>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</si>
  <si>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</si>
  <si>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</si>
  <si>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</si>
  <si>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</si>
  <si>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</si>
  <si>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</si>
  <si>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</si>
  <si>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</si>
  <si>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</si>
  <si>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</si>
  <si>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</si>
  <si>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</si>
  <si>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</si>
  <si>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</si>
  <si>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</si>
  <si>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</si>
  <si>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</si>
  <si>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</si>
  <si>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</si>
  <si>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</si>
  <si>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</si>
  <si>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</si>
  <si>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</si>
  <si>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</si>
  <si>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</si>
  <si>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</si>
  <si>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</si>
  <si>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</si>
  <si>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</si>
  <si>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</si>
  <si>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</si>
  <si>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</si>
  <si>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</si>
  <si>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</si>
  <si>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</si>
  <si>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</si>
  <si>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</si>
  <si>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</si>
  <si>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</si>
  <si>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</si>
  <si>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</si>
  <si>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</si>
  <si>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</si>
  <si>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</si>
  <si>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</si>
  <si>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</si>
  <si>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</si>
  <si>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</si>
  <si>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</si>
  <si>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</si>
  <si>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</si>
  <si>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</si>
  <si>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</si>
  <si>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</si>
  <si>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</si>
  <si>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</si>
  <si>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</si>
  <si>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</si>
  <si>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</si>
  <si>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</si>
  <si>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</si>
  <si>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</si>
  <si>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</si>
  <si>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</si>
  <si>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</si>
  <si>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</si>
  <si>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</si>
  <si>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</si>
  <si>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</si>
  <si>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</si>
  <si>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</si>
  <si>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</si>
  <si>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</si>
  <si>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</si>
  <si>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</si>
  <si>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</si>
  <si>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</si>
  <si>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</si>
  <si>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</si>
  <si>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</si>
  <si>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</si>
  <si>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</si>
  <si>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</si>
  <si>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</si>
  <si>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</si>
  <si>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</si>
  <si>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</si>
  <si>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</si>
  <si>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</si>
  <si>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</si>
  <si>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</si>
  <si>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</si>
  <si>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</si>
  <si>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</si>
  <si>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</si>
  <si>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</si>
  <si>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</si>
  <si>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</si>
  <si>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</si>
  <si>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</si>
  <si>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</si>
  <si>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</si>
  <si>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</si>
  <si>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</si>
  <si>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</si>
  <si>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</si>
  <si>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</si>
  <si>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</si>
  <si>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</si>
  <si>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</si>
  <si>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</si>
  <si>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</si>
  <si>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</si>
  <si>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</si>
  <si>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</si>
  <si>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</si>
  <si>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</si>
  <si>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</si>
  <si>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</si>
  <si>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</si>
  <si>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</si>
  <si>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</si>
  <si>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</si>
  <si>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</si>
  <si>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</si>
  <si>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</si>
  <si>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</si>
  <si>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</si>
  <si>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</si>
  <si>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</si>
  <si>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</si>
  <si>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</si>
  <si>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</si>
  <si>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</si>
  <si>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</si>
  <si>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</si>
  <si>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</si>
  <si>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</si>
  <si>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</si>
  <si>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</si>
  <si>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</si>
  <si>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</si>
  <si>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</si>
  <si>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</si>
  <si>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</si>
  <si>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</si>
  <si>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</si>
  <si>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</si>
  <si>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</si>
  <si>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</si>
  <si>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</si>
  <si>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</si>
  <si>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</si>
  <si>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</si>
  <si>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</si>
  <si>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</si>
  <si>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</si>
  <si>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</si>
  <si>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</si>
  <si>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</si>
  <si>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</si>
  <si>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</si>
  <si>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</si>
  <si>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</si>
  <si>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</si>
  <si>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</si>
  <si>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</si>
  <si>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</si>
  <si>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</si>
  <si>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</si>
  <si>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</si>
  <si>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</si>
  <si>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</si>
  <si>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</si>
  <si>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</si>
  <si>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</si>
  <si>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</si>
  <si>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</si>
  <si>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</si>
  <si>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</si>
  <si>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</si>
  <si>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</si>
  <si>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</si>
  <si>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</si>
  <si>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</si>
  <si>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</si>
  <si>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</si>
  <si>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</si>
  <si>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</si>
  <si>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</si>
  <si>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</si>
  <si>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</si>
  <si>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</si>
  <si>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</si>
  <si>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</si>
  <si>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</si>
  <si>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</si>
  <si>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</si>
  <si>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</si>
  <si>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</si>
  <si>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</si>
  <si>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</si>
  <si>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</si>
  <si>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</si>
  <si>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</si>
  <si>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</si>
  <si>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</si>
  <si>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</si>
  <si>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</si>
  <si>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</si>
  <si>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</si>
  <si>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</si>
  <si>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</si>
  <si>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</si>
  <si>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</si>
  <si>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</si>
  <si>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</si>
  <si>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</si>
  <si>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</si>
  <si>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</si>
  <si>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</si>
  <si>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</si>
  <si>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</si>
  <si>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</si>
  <si>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</si>
  <si>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</si>
  <si>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</si>
  <si>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</si>
  <si>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</si>
  <si>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</si>
  <si>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</si>
  <si>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</si>
  <si>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</si>
  <si>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</si>
  <si>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</si>
  <si>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</si>
  <si>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</si>
  <si>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</si>
  <si>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</si>
  <si>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</si>
  <si>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</si>
  <si>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</si>
  <si>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</si>
  <si>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</si>
  <si>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</si>
  <si>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</si>
  <si>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</si>
  <si>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</si>
  <si>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</si>
  <si>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</si>
  <si>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</si>
  <si>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</si>
  <si>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</si>
  <si>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</si>
  <si>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</si>
  <si>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</si>
  <si>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</si>
  <si>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</si>
  <si>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</si>
  <si>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</si>
  <si>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</si>
  <si>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</si>
  <si>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</si>
  <si>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</si>
  <si>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</si>
  <si>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</si>
  <si>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</si>
  <si>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</si>
  <si>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</si>
  <si>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</si>
  <si>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</si>
  <si>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</si>
  <si>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</si>
  <si>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</si>
  <si>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</si>
  <si>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</si>
  <si>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</si>
  <si>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</si>
  <si>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</si>
  <si>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</si>
  <si>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</si>
  <si>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</si>
  <si>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</si>
  <si>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</si>
  <si>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</si>
  <si>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</si>
  <si>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</si>
  <si>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</si>
  <si>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</si>
  <si>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</si>
  <si>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</si>
  <si>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</si>
  <si>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</si>
  <si>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</si>
  <si>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</si>
  <si>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</si>
  <si>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</si>
  <si>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</si>
  <si>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</si>
  <si>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</si>
  <si>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</si>
  <si>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</si>
  <si>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</si>
  <si>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</si>
  <si>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</si>
  <si>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</si>
  <si>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</si>
  <si>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</si>
  <si>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</si>
  <si>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</si>
  <si>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</si>
  <si>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</si>
  <si>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</si>
  <si>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</si>
  <si>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</si>
  <si>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</si>
  <si>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</si>
  <si>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</si>
  <si>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</si>
  <si>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</si>
  <si>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</si>
  <si>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</si>
  <si>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</si>
  <si>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</si>
  <si>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</si>
  <si>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</si>
  <si>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</si>
  <si>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</si>
  <si>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</si>
  <si>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</si>
  <si>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</si>
  <si>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</si>
  <si>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</si>
  <si>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</si>
  <si>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</si>
  <si>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</si>
  <si>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</si>
  <si>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</si>
  <si>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</si>
  <si>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</si>
  <si>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</si>
  <si>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</si>
  <si>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</si>
  <si>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</si>
  <si>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</si>
  <si>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</si>
  <si>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</si>
  <si>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</si>
  <si>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</si>
  <si>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</si>
  <si>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</si>
  <si>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</si>
  <si>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</si>
  <si>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</si>
  <si>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</si>
  <si>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</si>
  <si>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</si>
  <si>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</si>
  <si>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</si>
  <si>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</si>
  <si>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</si>
  <si>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</si>
  <si>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</si>
  <si>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</si>
  <si>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</si>
  <si>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</si>
  <si>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</si>
  <si>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</si>
  <si>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</si>
  <si>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</si>
  <si>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</si>
  <si>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</si>
  <si>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</si>
  <si>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</si>
  <si>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</si>
  <si>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</si>
  <si>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</si>
  <si>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</si>
  <si>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</si>
  <si>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</si>
  <si>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</si>
  <si>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</si>
  <si>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</si>
  <si>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</si>
  <si>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</si>
  <si>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</si>
  <si>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</si>
  <si>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</si>
  <si>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</si>
  <si>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</si>
  <si>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</si>
  <si>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</si>
  <si>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</si>
  <si>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</si>
  <si>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</si>
  <si>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</si>
  <si>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</si>
  <si>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</si>
  <si>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</si>
  <si>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</si>
  <si>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</si>
  <si>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</si>
  <si>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</si>
  <si>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</si>
  <si>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</si>
  <si>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</si>
  <si>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</si>
  <si>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</si>
  <si>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</si>
  <si>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</si>
  <si>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</si>
  <si>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</si>
  <si>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</si>
  <si>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</si>
  <si>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</si>
  <si>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</si>
  <si>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</si>
  <si>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</si>
  <si>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</si>
  <si>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</si>
  <si>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</si>
  <si>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</si>
  <si>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</si>
  <si>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</si>
  <si>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</si>
  <si>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</si>
  <si>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</si>
  <si>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</si>
  <si>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</si>
  <si>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</si>
  <si>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</si>
  <si>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</si>
  <si>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</si>
  <si>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</si>
  <si>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</si>
  <si>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</si>
  <si>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</si>
  <si>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</si>
  <si>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</si>
  <si>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</si>
  <si>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</si>
  <si>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</si>
  <si>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</si>
  <si>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</si>
  <si>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</si>
  <si>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</si>
  <si>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</si>
  <si>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</si>
  <si>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</si>
  <si>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</si>
  <si>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</si>
  <si>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</si>
  <si>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</si>
  <si>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</si>
  <si>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</si>
  <si>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</si>
  <si>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</si>
  <si>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</si>
  <si>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</si>
  <si>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</si>
  <si>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</si>
  <si>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</si>
  <si>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</si>
  <si>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</si>
  <si>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</si>
  <si>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</si>
  <si>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</si>
  <si>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</si>
  <si>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</si>
  <si>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</si>
  <si>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</si>
  <si>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</si>
  <si>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</si>
  <si>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</si>
  <si>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</si>
  <si>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</si>
  <si>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</si>
  <si>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</si>
  <si>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</si>
  <si>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</si>
  <si>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</si>
  <si>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</si>
  <si>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</si>
  <si>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</si>
  <si>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</si>
  <si>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</si>
  <si>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</si>
  <si>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</si>
  <si>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</si>
  <si>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</si>
  <si>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</si>
  <si>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</si>
  <si>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</si>
  <si>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</si>
  <si>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</si>
  <si>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</si>
  <si>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</si>
  <si>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</si>
  <si>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</si>
  <si>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</si>
  <si>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</si>
  <si>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</si>
  <si>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</si>
  <si>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</si>
  <si>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</si>
  <si>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</si>
  <si>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</si>
  <si>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</si>
  <si>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</si>
  <si>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</si>
  <si>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</si>
  <si>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</si>
  <si>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</si>
  <si>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</si>
  <si>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</si>
  <si>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</si>
  <si>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</si>
  <si>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</si>
  <si>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</si>
  <si>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</si>
  <si>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</si>
  <si>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</si>
  <si>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</si>
  <si>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</si>
  <si>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</si>
  <si>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</si>
  <si>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</si>
  <si>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</si>
  <si>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</si>
  <si>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</si>
  <si>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</si>
  <si>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</si>
  <si>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</si>
  <si>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</si>
  <si>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</si>
  <si>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</si>
  <si>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</si>
  <si>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</si>
  <si>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</si>
  <si>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</si>
  <si>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</si>
  <si>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</si>
  <si>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</si>
  <si>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</si>
  <si>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</si>
  <si>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</si>
  <si>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</si>
  <si>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</si>
  <si>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</si>
  <si>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</si>
  <si>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</si>
  <si>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</si>
  <si>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</si>
  <si>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</si>
  <si>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</si>
  <si>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</si>
  <si>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</si>
  <si>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</si>
  <si>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</si>
  <si>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</si>
  <si>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</si>
  <si>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</si>
  <si>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</si>
  <si>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</si>
  <si>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</si>
  <si>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</si>
  <si>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</si>
  <si>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</si>
  <si>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</si>
  <si>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</si>
  <si>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</si>
  <si>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</si>
  <si>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</si>
  <si>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</si>
  <si>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</si>
  <si>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</si>
  <si>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</si>
  <si>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</si>
  <si>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</si>
  <si>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</si>
  <si>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</si>
  <si>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</si>
  <si>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</si>
  <si>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</si>
  <si>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</si>
  <si>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</si>
  <si>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</si>
  <si>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</si>
  <si>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</si>
  <si>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</si>
  <si>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</si>
  <si>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</si>
  <si>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</si>
  <si>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</si>
  <si>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</si>
  <si>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</si>
  <si>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</si>
  <si>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</si>
  <si>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</si>
  <si>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</si>
  <si>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</si>
  <si>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</si>
  <si>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</si>
  <si>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</si>
  <si>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</si>
  <si>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</si>
  <si>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</si>
  <si>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</si>
  <si>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</si>
  <si>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</si>
  <si>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</si>
  <si>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</si>
  <si>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</si>
  <si>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</si>
  <si>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</si>
  <si>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</si>
  <si>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</si>
  <si>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</si>
  <si>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</si>
  <si>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</si>
  <si>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</si>
  <si>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</si>
  <si>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</si>
  <si>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</si>
  <si>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</si>
  <si>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</si>
  <si>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</si>
  <si>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</si>
  <si>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</si>
  <si>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</si>
  <si>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</si>
  <si>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</si>
  <si>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</si>
  <si>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</si>
  <si>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</si>
  <si>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</si>
  <si>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</si>
  <si>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</si>
  <si>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</si>
  <si>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</si>
  <si>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</si>
  <si>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</si>
  <si>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</si>
  <si>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</si>
  <si>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</si>
  <si>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</si>
  <si>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</si>
  <si>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</si>
  <si>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</si>
  <si>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</si>
  <si>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</si>
  <si>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</si>
  <si>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</si>
  <si>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</si>
  <si>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</si>
  <si>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</si>
  <si>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</si>
  <si>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</si>
  <si>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</si>
  <si>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</si>
  <si>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</si>
  <si>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</si>
  <si>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</si>
  <si>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</si>
  <si>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</si>
  <si>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</si>
  <si>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</si>
  <si>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</si>
  <si>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</si>
  <si>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</si>
  <si>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</si>
  <si>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</si>
  <si>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</si>
  <si>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</si>
  <si>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</si>
  <si>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</si>
  <si>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</si>
  <si>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</si>
  <si>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</si>
  <si>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</si>
  <si>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</si>
  <si>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</si>
  <si>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</si>
  <si>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</si>
  <si>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</si>
  <si>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</si>
  <si>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</si>
  <si>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</si>
  <si>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</si>
  <si>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</si>
  <si>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</si>
  <si>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</si>
  <si>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</si>
  <si>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</si>
  <si>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</si>
  <si>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</si>
  <si>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</si>
  <si>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</si>
  <si>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</si>
  <si>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</si>
  <si>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</si>
  <si>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</si>
  <si>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</si>
  <si>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</si>
  <si>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</si>
  <si>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</si>
  <si>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</si>
  <si>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</si>
  <si>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</si>
  <si>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</si>
  <si>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</si>
  <si>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</si>
  <si>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</si>
  <si>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</si>
  <si>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</si>
  <si>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</si>
  <si>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</si>
  <si>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</si>
  <si>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</si>
  <si>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</si>
  <si>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</si>
  <si>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</si>
  <si>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</si>
  <si>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</si>
  <si>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</si>
  <si>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</si>
  <si>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</si>
  <si>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</si>
  <si>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</si>
  <si>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</si>
  <si>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</si>
  <si>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</si>
  <si>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</si>
  <si>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</si>
  <si>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</si>
  <si>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</si>
  <si>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</si>
  <si>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</si>
  <si>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</si>
  <si>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</si>
  <si>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</si>
  <si>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</si>
  <si>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</si>
  <si>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</si>
  <si>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</si>
  <si>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</si>
  <si>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</si>
  <si>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</si>
  <si>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</si>
  <si>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</si>
  <si>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</si>
  <si>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</si>
  <si>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</si>
  <si>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</si>
  <si>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</si>
  <si>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</si>
  <si>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</si>
  <si>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</si>
  <si>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</si>
  <si>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</si>
  <si>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</si>
  <si>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</si>
  <si>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</si>
  <si>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</si>
  <si>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</si>
  <si>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</si>
  <si>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</si>
  <si>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</si>
  <si>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</si>
  <si>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</si>
  <si>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</si>
  <si>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</si>
  <si>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</si>
  <si>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</si>
  <si>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</si>
  <si>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</si>
  <si>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</si>
  <si>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</si>
  <si>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</si>
  <si>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</si>
  <si>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</si>
  <si>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</si>
  <si>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</si>
  <si>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</si>
  <si>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</si>
  <si>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</si>
  <si>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</si>
  <si>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</si>
  <si>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</si>
  <si>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</si>
  <si>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</si>
  <si>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</si>
  <si>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</si>
  <si>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</si>
  <si>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</si>
  <si>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</si>
  <si>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</si>
  <si>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</si>
  <si>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</si>
  <si>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</si>
  <si>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</si>
  <si>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</si>
  <si>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</si>
  <si>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</si>
  <si>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</si>
  <si>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</si>
  <si>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</si>
  <si>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</si>
  <si>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</si>
  <si>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</si>
  <si>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</si>
  <si>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</si>
  <si>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</si>
  <si>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</si>
  <si>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</si>
  <si>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</si>
  <si>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</si>
  <si>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</si>
  <si>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</si>
  <si>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</si>
  <si>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</si>
  <si>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</si>
  <si>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</si>
  <si>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</si>
  <si>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</si>
  <si>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</si>
  <si>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</si>
  <si>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</si>
  <si>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</si>
  <si>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</si>
  <si>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</si>
  <si>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</si>
  <si>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</si>
  <si>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</si>
  <si>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</si>
  <si>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</si>
  <si>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</si>
  <si>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</si>
  <si>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</si>
  <si>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</si>
  <si>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</si>
  <si>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</si>
  <si>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</si>
  <si>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</si>
  <si>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</si>
  <si>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</si>
  <si>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</si>
  <si>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</si>
  <si>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</si>
  <si>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</si>
  <si>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</si>
  <si>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</si>
  <si>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</si>
  <si>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</si>
  <si>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</si>
  <si>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</si>
  <si>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</si>
  <si>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</si>
  <si>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</si>
  <si>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</si>
  <si>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</si>
  <si>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</si>
  <si>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</si>
  <si>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</si>
  <si>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</si>
  <si>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</si>
  <si>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</si>
  <si>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</si>
  <si>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</si>
  <si>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</si>
  <si>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</si>
  <si>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</si>
  <si>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</si>
  <si>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</si>
  <si>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</si>
  <si>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</si>
  <si>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</si>
  <si>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</si>
  <si>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</si>
  <si>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</si>
  <si>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</si>
  <si>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</si>
  <si>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</si>
  <si>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</si>
  <si>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</si>
  <si>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</si>
  <si>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</si>
  <si>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</si>
  <si>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</si>
  <si>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</si>
  <si>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</si>
  <si>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</si>
  <si>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</si>
  <si>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</si>
  <si>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</si>
  <si>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</si>
  <si>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</si>
  <si>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</si>
  <si>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</si>
  <si>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</si>
  <si>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</si>
  <si>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</si>
  <si>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</si>
  <si>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</si>
  <si>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</si>
  <si>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</si>
  <si>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</si>
  <si>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</si>
  <si>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</si>
  <si>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</si>
  <si>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</si>
  <si>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</si>
  <si>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</si>
  <si>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</si>
  <si>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</si>
  <si>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</si>
  <si>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</si>
  <si>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</si>
  <si>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</si>
  <si>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</si>
  <si>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</si>
  <si>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</si>
  <si>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</si>
  <si>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</si>
  <si>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</si>
  <si>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</si>
  <si>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</si>
  <si>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</si>
  <si>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</si>
  <si>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</si>
  <si>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</si>
  <si>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</si>
  <si>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</si>
  <si>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</si>
  <si>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</si>
  <si>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</si>
  <si>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</si>
  <si>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</si>
  <si>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</si>
  <si>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</si>
  <si>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</si>
  <si>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</si>
  <si>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</si>
  <si>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</si>
  <si>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</si>
  <si>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</si>
  <si>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</si>
  <si>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</si>
  <si>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</si>
  <si>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</si>
  <si>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</si>
  <si>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</si>
  <si>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</si>
  <si>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</si>
  <si>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</si>
  <si>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</si>
  <si>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</si>
  <si>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</si>
  <si>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</si>
  <si>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</si>
  <si>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</si>
  <si>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</si>
  <si>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</si>
  <si>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</si>
  <si>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</si>
  <si>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</si>
  <si>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</si>
  <si>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</si>
  <si>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</si>
  <si>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</si>
  <si>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</si>
  <si>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</si>
  <si>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</si>
  <si>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</si>
  <si>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</si>
  <si>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</si>
  <si>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</si>
  <si>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</si>
  <si>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</si>
  <si>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</si>
  <si>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</si>
  <si>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</si>
  <si>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</si>
  <si>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</si>
  <si>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</si>
  <si>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</si>
  <si>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</si>
  <si>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</si>
  <si>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</si>
  <si>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</si>
  <si>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</si>
  <si>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</si>
  <si>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</si>
  <si>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</si>
  <si>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</si>
  <si>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</si>
  <si>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</si>
  <si>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</si>
  <si>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</si>
  <si>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</si>
  <si>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</si>
  <si>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</si>
  <si>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</si>
  <si>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</si>
  <si>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</si>
  <si>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</si>
  <si>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</si>
  <si>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</si>
  <si>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</si>
  <si>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</si>
  <si>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</si>
  <si>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</si>
  <si>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</si>
  <si>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</si>
  <si>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</si>
  <si>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</si>
  <si>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</si>
  <si>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</si>
  <si>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</si>
  <si>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</si>
  <si>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</si>
  <si>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</si>
  <si>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</si>
  <si>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</si>
  <si>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</si>
  <si>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</si>
  <si>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</si>
  <si>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</si>
  <si>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</si>
  <si>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</si>
  <si>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</si>
  <si>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</si>
  <si>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</si>
  <si>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</si>
  <si>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</si>
  <si>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</si>
  <si>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</si>
  <si>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</si>
  <si>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</si>
  <si>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</si>
  <si>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</si>
  <si>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</si>
  <si>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</si>
  <si>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</si>
  <si>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</si>
  <si>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</si>
  <si>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</si>
  <si>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</si>
  <si>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</si>
  <si>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</si>
  <si>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</si>
  <si>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</si>
  <si>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</si>
  <si>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</si>
  <si>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</si>
  <si>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</si>
  <si>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</si>
  <si>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</si>
  <si>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</si>
  <si>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</si>
  <si>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</si>
  <si>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</si>
  <si>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</si>
  <si>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</si>
  <si>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</si>
  <si>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</si>
  <si>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</si>
  <si>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</si>
  <si>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</si>
  <si>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</si>
  <si>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</si>
  <si>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</si>
  <si>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</si>
  <si>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</si>
  <si>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</si>
  <si>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</si>
  <si>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</si>
  <si>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</si>
  <si>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</si>
  <si>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</si>
  <si>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</si>
  <si>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</si>
  <si>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</si>
  <si>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</si>
  <si>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</si>
  <si>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</si>
  <si>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</si>
  <si>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</si>
  <si>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</si>
  <si>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</si>
  <si>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</si>
  <si>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</si>
  <si>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</si>
  <si>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</si>
  <si>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</si>
  <si>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</si>
  <si>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</si>
  <si>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</si>
  <si>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</si>
  <si>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</si>
  <si>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</si>
  <si>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</si>
  <si>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</si>
  <si>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</si>
  <si>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</si>
  <si>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</si>
  <si>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</si>
  <si>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</si>
  <si>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</si>
  <si>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</si>
  <si>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</si>
  <si>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</si>
  <si>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</si>
  <si>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</si>
  <si>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</si>
  <si>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</si>
  <si>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</si>
  <si>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</si>
  <si>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</si>
  <si>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</si>
  <si>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</si>
  <si>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</si>
  <si>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</si>
  <si>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</si>
  <si>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</si>
  <si>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</si>
  <si>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</si>
  <si>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</si>
  <si>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</si>
  <si>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</si>
  <si>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</si>
  <si>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</si>
  <si>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</si>
  <si>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</si>
  <si>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</si>
  <si>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</si>
  <si>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</si>
  <si>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</si>
  <si>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</si>
  <si>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</si>
  <si>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</si>
  <si>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</si>
  <si>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</si>
  <si>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</si>
  <si>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</si>
  <si>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</si>
  <si>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</si>
  <si>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</si>
  <si>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</si>
  <si>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</si>
  <si>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</si>
  <si>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</si>
  <si>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</si>
  <si>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</si>
  <si>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</si>
  <si>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</si>
  <si>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</si>
  <si>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</si>
  <si>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</si>
  <si>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</si>
  <si>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</si>
  <si>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</si>
  <si>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</si>
  <si>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</si>
  <si>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</si>
  <si>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</si>
  <si>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</si>
  <si>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</si>
  <si>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</si>
  <si>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</si>
  <si>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</si>
  <si>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</si>
  <si>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</si>
  <si>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</si>
  <si>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</si>
  <si>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</si>
  <si>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</si>
  <si>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</si>
  <si>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</si>
  <si>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</si>
  <si>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</si>
  <si>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</si>
  <si>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</si>
  <si>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</si>
  <si>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</si>
  <si>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</si>
  <si>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</si>
  <si>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</si>
  <si>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</si>
  <si>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</si>
  <si>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</si>
  <si>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</si>
  <si>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</si>
  <si>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</si>
  <si>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</si>
  <si>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</si>
  <si>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</si>
  <si>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</si>
  <si>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</si>
  <si>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</si>
  <si>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</si>
  <si>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</si>
  <si>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</si>
  <si>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</si>
  <si>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</si>
  <si>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</si>
  <si>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</si>
  <si>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</si>
  <si>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</si>
  <si>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</si>
  <si>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</si>
  <si>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</si>
  <si>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</si>
  <si>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</si>
  <si>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</si>
  <si>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</si>
  <si>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</si>
  <si>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</si>
  <si>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</si>
  <si>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</si>
  <si>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</si>
  <si>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</si>
  <si>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</si>
  <si>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</si>
  <si>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</si>
  <si>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</si>
  <si>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</si>
  <si>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</si>
  <si>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</si>
  <si>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</si>
  <si>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</si>
  <si>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</si>
  <si>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</si>
  <si>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</si>
  <si>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</si>
  <si>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</si>
  <si>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</si>
  <si>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</si>
  <si>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</si>
  <si>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</si>
  <si>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</si>
  <si>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</si>
  <si>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</si>
  <si>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</si>
  <si>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</si>
  <si>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</si>
  <si>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</si>
  <si>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</si>
  <si>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</si>
  <si>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</si>
  <si>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</si>
  <si>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</si>
  <si>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</si>
  <si>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</si>
  <si>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</si>
  <si>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</si>
  <si>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</si>
  <si>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</si>
  <si>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</si>
  <si>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</si>
  <si>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</si>
  <si>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</si>
  <si>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</si>
  <si>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</si>
  <si>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</si>
  <si>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</si>
  <si>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</si>
  <si>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</si>
  <si>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</si>
  <si>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</si>
  <si>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</si>
  <si>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</si>
  <si>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</si>
  <si>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</si>
  <si>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</si>
  <si>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</si>
  <si>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</si>
  <si>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</si>
  <si>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</si>
  <si>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</si>
  <si>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</si>
  <si>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</si>
  <si>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</si>
  <si>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</si>
  <si>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</si>
  <si>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</si>
  <si>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</si>
  <si>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</si>
  <si>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</si>
  <si>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</si>
  <si>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</si>
  <si>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</si>
  <si>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</si>
  <si>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</si>
  <si>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</si>
  <si>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</si>
  <si>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</si>
  <si>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</si>
  <si>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</si>
  <si>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</si>
  <si>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</si>
  <si>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</si>
  <si>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</si>
  <si>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</si>
  <si>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</si>
  <si>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</si>
  <si>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</si>
  <si>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</si>
  <si>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</si>
  <si>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</si>
  <si>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</si>
  <si>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</si>
  <si>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</si>
  <si>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</si>
  <si>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</si>
  <si>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</si>
  <si>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</si>
  <si>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</si>
  <si>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</si>
  <si>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</si>
  <si>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</si>
  <si>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</si>
  <si>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</si>
  <si>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</si>
  <si>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</si>
  <si>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</si>
  <si>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</si>
  <si>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</si>
  <si>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</si>
  <si>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</si>
  <si>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</si>
  <si>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</si>
  <si>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</si>
  <si>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</si>
  <si>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</si>
  <si>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</si>
  <si>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</si>
  <si>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</si>
  <si>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</si>
  <si>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</si>
  <si>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</si>
  <si>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</si>
  <si>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</si>
  <si>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</si>
  <si>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</si>
  <si>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</si>
  <si>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</si>
  <si>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</si>
  <si>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</si>
  <si>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</si>
  <si>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</si>
  <si>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</si>
  <si>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</si>
  <si>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</si>
  <si>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</si>
  <si>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</si>
  <si>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</si>
  <si>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</si>
  <si>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</si>
  <si>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</si>
  <si>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</si>
  <si>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</si>
  <si>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</si>
  <si>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</si>
  <si>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</si>
  <si>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</si>
  <si>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</si>
  <si>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</si>
  <si>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</si>
  <si>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</si>
  <si>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</si>
  <si>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</si>
  <si>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</si>
  <si>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</si>
  <si>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</si>
  <si>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</si>
  <si>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</si>
  <si>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</si>
  <si>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</si>
  <si>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</si>
  <si>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</si>
  <si>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</si>
  <si>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</si>
  <si>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</si>
  <si>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</si>
  <si>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</si>
  <si>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</si>
  <si>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</si>
  <si>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</si>
  <si>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</si>
  <si>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</si>
  <si>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</si>
  <si>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</si>
  <si>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</si>
  <si>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</si>
  <si>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</si>
  <si>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</si>
  <si>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</si>
  <si>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</si>
  <si>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</si>
  <si>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</si>
  <si>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</si>
  <si>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</si>
  <si>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</si>
  <si>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</si>
  <si>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</si>
  <si>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</si>
  <si>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</si>
  <si>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</si>
  <si>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</si>
  <si>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</si>
  <si>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</si>
  <si>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</si>
  <si>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</si>
  <si>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</si>
  <si>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</si>
  <si>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</si>
  <si>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</si>
  <si>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</si>
  <si>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</si>
  <si>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</si>
  <si>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</si>
  <si>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</si>
  <si>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</si>
  <si>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</si>
  <si>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</si>
  <si>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</si>
  <si>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</si>
  <si>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</si>
  <si>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</si>
  <si>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</si>
  <si>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</si>
  <si>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</si>
  <si>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</si>
  <si>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</si>
  <si>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</si>
  <si>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</si>
  <si>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</si>
  <si>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</si>
  <si>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</si>
  <si>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</si>
  <si>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</si>
  <si>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</si>
  <si>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</si>
  <si>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</si>
  <si>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</si>
  <si>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</si>
  <si>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</si>
  <si>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</si>
  <si>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</si>
  <si>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</si>
  <si>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</si>
  <si>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</si>
  <si>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</si>
  <si>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</si>
  <si>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</si>
  <si>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</si>
  <si>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</si>
  <si>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</si>
  <si>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</si>
  <si>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</si>
  <si>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</si>
  <si>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</si>
  <si>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</si>
  <si>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</si>
  <si>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</si>
  <si>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</si>
  <si>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</si>
  <si>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</si>
  <si>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</si>
  <si>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</si>
  <si>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</si>
  <si>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</si>
  <si>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</si>
  <si>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</si>
  <si>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</si>
  <si>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</si>
  <si>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</si>
  <si>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</si>
  <si>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</si>
  <si>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</si>
  <si>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</si>
  <si>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</si>
  <si>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</si>
  <si>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</si>
  <si>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</si>
  <si>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</si>
  <si>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</si>
  <si>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</si>
  <si>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</si>
  <si>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</si>
  <si>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</si>
  <si>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</si>
  <si>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</si>
  <si>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</si>
  <si>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</si>
  <si>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</si>
  <si>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</si>
  <si>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</si>
  <si>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</si>
  <si>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</si>
  <si>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</si>
  <si>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</si>
  <si>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</si>
  <si>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</si>
  <si>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</si>
  <si>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</si>
  <si>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</si>
  <si>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</si>
  <si>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</si>
  <si>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</si>
  <si>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</si>
  <si>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</si>
  <si>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</si>
  <si>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</si>
  <si>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</si>
  <si>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</si>
  <si>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</si>
  <si>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</si>
  <si>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</si>
  <si>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</si>
  <si>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</si>
  <si>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</si>
  <si>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</si>
  <si>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</si>
  <si>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</si>
  <si>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</si>
  <si>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</si>
  <si>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</si>
  <si>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</si>
  <si>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</si>
  <si>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</si>
  <si>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</si>
  <si>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</si>
  <si>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</si>
  <si>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</si>
  <si>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</si>
  <si>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</si>
  <si>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</si>
  <si>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</si>
  <si>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</si>
  <si>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</si>
  <si>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</si>
  <si>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</si>
  <si>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</si>
  <si>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</si>
  <si>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</si>
  <si>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</si>
  <si>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</si>
  <si>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</si>
  <si>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</si>
  <si>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</si>
  <si>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</si>
  <si>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</si>
  <si>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</si>
  <si>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</si>
  <si>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</si>
  <si>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</si>
  <si>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</si>
  <si>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</si>
  <si>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</si>
  <si>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</si>
  <si>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</si>
  <si>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</si>
  <si>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</si>
  <si>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</si>
  <si>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</si>
  <si>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</si>
  <si>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</si>
  <si>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</si>
  <si>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</si>
  <si>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</si>
  <si>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</si>
  <si>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</si>
  <si>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</si>
  <si>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</si>
  <si>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</si>
  <si>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</si>
  <si>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</si>
  <si>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</si>
  <si>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</si>
  <si>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</si>
  <si>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</si>
  <si>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</si>
  <si>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</si>
  <si>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</si>
  <si>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</si>
  <si>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</si>
  <si>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</si>
  <si>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</si>
  <si>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</si>
  <si>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</si>
  <si>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</si>
  <si>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</si>
  <si>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</si>
  <si>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</si>
  <si>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</si>
  <si>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</si>
  <si>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</si>
  <si>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</si>
  <si>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</si>
  <si>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</si>
  <si>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</si>
  <si>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</si>
  <si>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</si>
  <si>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</si>
  <si>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</si>
  <si>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</si>
  <si>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</si>
  <si>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</si>
  <si>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</si>
  <si>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</si>
  <si>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</si>
  <si>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</si>
  <si>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</si>
  <si>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</si>
  <si>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</si>
  <si>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</si>
  <si>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</si>
  <si>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</si>
  <si>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</si>
  <si>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</si>
  <si>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</si>
  <si>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</si>
  <si>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</si>
  <si>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</si>
  <si>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</si>
  <si>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</si>
  <si>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</si>
  <si>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</si>
  <si>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</si>
  <si>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</si>
  <si>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</si>
  <si>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</si>
  <si>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</si>
  <si>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</si>
  <si>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</si>
  <si>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</si>
  <si>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</si>
  <si>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</si>
  <si>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</si>
  <si>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</si>
  <si>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</si>
  <si>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</si>
  <si>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</si>
  <si>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</si>
  <si>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</si>
  <si>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</si>
  <si>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</si>
  <si>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</si>
  <si>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</si>
  <si>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</si>
  <si>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</si>
  <si>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</si>
  <si>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</si>
  <si>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</si>
  <si>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</si>
  <si>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</si>
  <si>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</si>
  <si>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</si>
  <si>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</si>
  <si>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</si>
  <si>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</si>
  <si>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</si>
  <si>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</si>
  <si>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</si>
  <si>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</si>
  <si>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</si>
  <si>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</si>
  <si>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</si>
  <si>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</si>
  <si>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</si>
  <si>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</si>
  <si>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</si>
  <si>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</si>
  <si>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</si>
  <si>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</si>
  <si>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</si>
  <si>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</si>
  <si>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</si>
  <si>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</si>
  <si>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</si>
  <si>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</si>
  <si>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</si>
  <si>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</si>
  <si>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</si>
  <si>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</si>
  <si>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</si>
  <si>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</si>
  <si>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</si>
  <si>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</si>
  <si>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</si>
  <si>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</si>
  <si>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</si>
  <si>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</si>
  <si>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</si>
  <si>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</si>
  <si>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</si>
  <si>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</si>
  <si>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</si>
  <si>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</si>
  <si>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</si>
  <si>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</si>
  <si>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</si>
  <si>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</si>
  <si>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</si>
  <si>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</si>
  <si>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</si>
  <si>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</si>
  <si>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</si>
  <si>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</si>
  <si>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</si>
  <si>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</si>
  <si>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</si>
  <si>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</si>
  <si>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</si>
  <si>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</si>
  <si>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</si>
  <si>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</si>
  <si>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</si>
  <si>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</si>
  <si>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</si>
  <si>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</si>
  <si>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</si>
  <si>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</si>
  <si>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</si>
  <si>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</si>
  <si>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</si>
  <si>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</si>
  <si>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</si>
  <si>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</si>
  <si>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</si>
  <si>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</si>
  <si>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</si>
  <si>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</si>
  <si>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</si>
  <si>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</si>
  <si>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</si>
  <si>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</si>
  <si>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</si>
  <si>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</si>
  <si>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</si>
  <si>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</si>
  <si>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</si>
  <si>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</si>
  <si>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</si>
  <si>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</si>
  <si>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</si>
  <si>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</si>
  <si>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</si>
  <si>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</si>
  <si>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</si>
  <si>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</si>
  <si>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</si>
  <si>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</si>
  <si>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</si>
  <si>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</si>
  <si>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</si>
  <si>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</si>
  <si>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</si>
  <si>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</si>
  <si>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</si>
  <si>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</si>
  <si>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</si>
  <si>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</si>
  <si>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</si>
  <si>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</si>
  <si>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</si>
  <si>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</si>
  <si>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</si>
  <si>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</si>
  <si>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</si>
  <si>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</si>
  <si>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</si>
  <si>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</si>
  <si>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</si>
  <si>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</si>
  <si>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</si>
  <si>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</si>
  <si>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</si>
  <si>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</si>
  <si>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</si>
  <si>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</si>
  <si>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</si>
  <si>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</si>
  <si>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</si>
  <si>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</si>
  <si>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</si>
  <si>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</si>
  <si>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</si>
  <si>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</si>
  <si>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</si>
  <si>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</si>
  <si>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</si>
  <si>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</si>
  <si>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</si>
  <si>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</si>
  <si>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</si>
  <si>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</si>
  <si>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</si>
  <si>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</si>
  <si>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</si>
  <si>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</si>
  <si>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</si>
  <si>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</si>
  <si>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</si>
  <si>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</si>
  <si>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</si>
  <si>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</si>
  <si>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</si>
  <si>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</si>
  <si>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</si>
  <si>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</si>
  <si>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</si>
  <si>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</si>
  <si>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</si>
  <si>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</si>
  <si>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</si>
  <si>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</si>
  <si>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</si>
  <si>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</si>
  <si>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</si>
  <si>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</si>
  <si>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</si>
  <si>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</si>
  <si>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</si>
  <si>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</si>
  <si>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</si>
  <si>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</si>
  <si>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</si>
  <si>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</si>
  <si>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</si>
  <si>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</si>
  <si>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</si>
  <si>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</si>
  <si>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</si>
  <si>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</si>
  <si>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</si>
  <si>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</si>
  <si>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</si>
  <si>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</si>
  <si>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</si>
  <si>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</si>
  <si>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</si>
  <si>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</si>
  <si>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</si>
  <si>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</si>
  <si>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</si>
  <si>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</si>
  <si>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</si>
  <si>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</si>
  <si>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</si>
  <si>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</si>
  <si>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</si>
  <si>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</si>
  <si>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</si>
  <si>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</si>
  <si>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</si>
  <si>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</si>
  <si>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</si>
  <si>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</si>
  <si>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</si>
  <si>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</si>
  <si>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</si>
  <si>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</si>
  <si>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</si>
  <si>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</si>
  <si>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</si>
  <si>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</si>
  <si>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</si>
  <si>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</si>
  <si>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</si>
  <si>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</si>
  <si>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</si>
  <si>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</si>
  <si>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</si>
  <si>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</si>
  <si>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</si>
  <si>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</si>
  <si>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</si>
  <si>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</si>
  <si>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</si>
  <si>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</si>
  <si>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</si>
  <si>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</si>
  <si>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</si>
  <si>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</si>
  <si>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</si>
  <si>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</si>
  <si>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</si>
  <si>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</si>
  <si>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</si>
  <si>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</si>
  <si>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</si>
  <si>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</si>
  <si>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</si>
  <si>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</si>
  <si>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</si>
  <si>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</si>
  <si>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</si>
  <si>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</si>
  <si>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</si>
  <si>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</si>
  <si>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</si>
  <si>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</si>
  <si>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</si>
  <si>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</si>
  <si>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</si>
  <si>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</si>
  <si>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</si>
  <si>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</si>
  <si>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</si>
  <si>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</si>
  <si>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</si>
  <si>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</si>
  <si>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</si>
  <si>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</si>
  <si>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</si>
  <si>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</si>
  <si>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</si>
  <si>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</si>
  <si>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</si>
  <si>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</si>
  <si>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</si>
  <si>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</si>
  <si>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</si>
  <si>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</si>
  <si>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</si>
  <si>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</si>
  <si>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</si>
  <si>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</si>
  <si>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</si>
  <si>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</si>
  <si>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</si>
  <si>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</si>
  <si>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</si>
  <si>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</si>
  <si>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</si>
  <si>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</si>
  <si>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</si>
  <si>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</si>
  <si>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</si>
  <si>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</si>
  <si>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</si>
  <si>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</si>
  <si>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</si>
  <si>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</si>
  <si>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</si>
  <si>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</si>
  <si>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</si>
  <si>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</si>
  <si>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</si>
  <si>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</si>
  <si>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</si>
  <si>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</si>
  <si>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</si>
  <si>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</si>
  <si>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</si>
  <si>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</si>
  <si>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</si>
  <si>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</si>
  <si>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</si>
  <si>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</si>
  <si>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</si>
  <si>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</si>
  <si>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</si>
  <si>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</si>
  <si>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</si>
  <si>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</si>
  <si>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</si>
  <si>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</si>
  <si>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</si>
  <si>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</si>
  <si>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</si>
  <si>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</si>
  <si>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</si>
  <si>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</si>
  <si>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</si>
  <si>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</si>
  <si>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</si>
  <si>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</si>
  <si>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</si>
  <si>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</si>
  <si>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</si>
  <si>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</si>
  <si>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</si>
  <si>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</si>
  <si>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</si>
  <si>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</si>
  <si>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</si>
  <si>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</si>
  <si>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</si>
  <si>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</si>
  <si>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</si>
  <si>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</si>
  <si>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</si>
  <si>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</si>
  <si>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</si>
  <si>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</si>
  <si>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</si>
  <si>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</si>
  <si>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</si>
  <si>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</si>
  <si>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</si>
  <si>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</si>
  <si>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</si>
  <si>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</si>
  <si>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</si>
  <si>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</si>
  <si>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</si>
  <si>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</si>
  <si>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</si>
  <si>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</si>
  <si>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</si>
  <si>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</si>
  <si>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</si>
  <si>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</si>
  <si>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</si>
  <si>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</si>
  <si>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</si>
  <si>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</si>
  <si>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</si>
  <si>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</si>
  <si>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</si>
  <si>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</si>
  <si>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</si>
  <si>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</si>
  <si>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</si>
  <si>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</si>
  <si>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</si>
  <si>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</si>
  <si>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</si>
  <si>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</si>
  <si>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</si>
  <si>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</si>
  <si>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</si>
  <si>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</si>
  <si>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</si>
  <si>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</si>
  <si>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</si>
  <si>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</si>
  <si>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</si>
  <si>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</si>
  <si>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</si>
  <si>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</si>
  <si>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</si>
  <si>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</si>
  <si>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</si>
  <si>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</si>
  <si>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</si>
  <si>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</si>
  <si>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</si>
  <si>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</si>
  <si>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</si>
  <si>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</si>
  <si>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</si>
  <si>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</si>
  <si>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</si>
  <si>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</si>
  <si>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</si>
  <si>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</si>
  <si>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</si>
  <si>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</si>
  <si>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</si>
  <si>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</si>
  <si>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</si>
  <si>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</si>
  <si>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</si>
  <si>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</si>
  <si>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</si>
  <si>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</si>
  <si>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</si>
  <si>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</si>
  <si>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</si>
  <si>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</si>
  <si>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</si>
  <si>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</si>
  <si>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</si>
  <si>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</si>
  <si>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</si>
  <si>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</si>
  <si>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</si>
  <si>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</si>
  <si>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</si>
  <si>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</si>
  <si>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</si>
  <si>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</si>
  <si>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</si>
  <si>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</si>
  <si>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</si>
  <si>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</si>
  <si>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</si>
  <si>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</si>
  <si>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</si>
  <si>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</si>
  <si>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</si>
  <si>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</si>
  <si>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</si>
  <si>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</si>
  <si>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</si>
  <si>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</si>
  <si>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</si>
  <si>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</si>
  <si>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</si>
  <si>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</si>
  <si>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</si>
  <si>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</si>
  <si>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</si>
  <si>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</si>
  <si>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</si>
  <si>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</si>
  <si>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</si>
  <si>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</si>
  <si>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</si>
  <si>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</si>
  <si>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</si>
  <si>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</si>
  <si>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</si>
  <si>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</si>
  <si>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</si>
  <si>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</si>
  <si>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</si>
  <si>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</si>
  <si>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</si>
  <si>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</si>
  <si>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</si>
  <si>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</si>
  <si>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</si>
  <si>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</si>
  <si>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</si>
  <si>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</si>
  <si>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</si>
  <si>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</si>
  <si>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</si>
  <si>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</si>
  <si>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</si>
  <si>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</si>
  <si>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</si>
  <si>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</si>
  <si>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</si>
  <si>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</si>
  <si>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</si>
  <si>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</si>
  <si>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</si>
  <si>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</si>
  <si>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</si>
  <si>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</si>
  <si>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</si>
  <si>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</si>
  <si>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</si>
  <si>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</si>
  <si>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</si>
  <si>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</si>
  <si>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</si>
  <si>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</si>
  <si>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</si>
  <si>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</si>
  <si>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</si>
  <si>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</si>
  <si>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</si>
  <si>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</si>
  <si>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</si>
  <si>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</si>
  <si>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</si>
  <si>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</si>
  <si>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</si>
  <si>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</si>
  <si>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</si>
  <si>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</si>
  <si>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</si>
  <si>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</si>
  <si>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</si>
  <si>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</si>
  <si>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</si>
  <si>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</si>
  <si>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</si>
  <si>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</si>
  <si>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</si>
  <si>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</si>
  <si>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</si>
  <si>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</si>
  <si>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</si>
  <si>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</si>
  <si>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</si>
  <si>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</si>
  <si>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</si>
  <si>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</si>
  <si>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</si>
  <si>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</si>
  <si>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</si>
  <si>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</si>
  <si>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</si>
  <si>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</si>
  <si>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</si>
  <si>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</si>
  <si>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</si>
  <si>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</si>
  <si>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</si>
  <si>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</si>
  <si>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</si>
  <si>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</si>
  <si>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</si>
  <si>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</si>
  <si>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</si>
  <si>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</si>
  <si>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</si>
  <si>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</si>
  <si>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</si>
  <si>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</si>
  <si>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</si>
  <si>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</si>
  <si>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</si>
  <si>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</si>
  <si>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</si>
  <si>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</si>
  <si>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</si>
  <si>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</si>
  <si>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</si>
  <si>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</si>
  <si>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</si>
  <si>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</si>
  <si>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</si>
  <si>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</si>
  <si>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</si>
  <si>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</si>
  <si>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</si>
  <si>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</si>
  <si>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</si>
  <si>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</si>
  <si>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</si>
  <si>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</si>
  <si>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</si>
  <si>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</si>
  <si>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</si>
  <si>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</si>
  <si>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</si>
  <si>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</si>
  <si>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</si>
  <si>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</si>
  <si>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</si>
  <si>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</si>
  <si>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</si>
  <si>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</si>
  <si>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</si>
  <si>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</si>
  <si>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</si>
  <si>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</si>
  <si>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</si>
  <si>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</si>
  <si>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</si>
  <si>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</si>
  <si>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</si>
  <si>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</si>
  <si>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</si>
  <si>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</si>
  <si>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</si>
  <si>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</si>
  <si>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</si>
  <si>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</si>
  <si>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</si>
  <si>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</si>
  <si>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</si>
  <si>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</si>
  <si>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</si>
  <si>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</si>
  <si>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</si>
  <si>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</si>
  <si>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</si>
  <si>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</si>
  <si>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</si>
  <si>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</si>
  <si>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</si>
  <si>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</si>
  <si>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</si>
  <si>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</si>
  <si>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</si>
  <si>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</si>
  <si>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</si>
  <si>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</si>
  <si>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</si>
  <si>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</si>
  <si>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</si>
  <si>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</si>
  <si>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</si>
  <si>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</si>
  <si>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</si>
  <si>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</si>
  <si>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</si>
  <si>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</si>
  <si>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</si>
  <si>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</si>
  <si>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</si>
  <si>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</si>
  <si>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</si>
  <si>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</si>
  <si>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</si>
  <si>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</si>
  <si>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</si>
  <si>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</si>
  <si>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</si>
  <si>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</si>
  <si>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</si>
  <si>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</si>
  <si>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</si>
  <si>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</si>
  <si>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</si>
  <si>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</si>
  <si>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</si>
  <si>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</si>
  <si>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</si>
  <si>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</si>
  <si>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</si>
  <si>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</si>
  <si>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</si>
  <si>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</si>
  <si>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</si>
  <si>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</si>
  <si>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</si>
  <si>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</si>
  <si>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</si>
  <si>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</si>
  <si>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</si>
  <si>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</si>
  <si>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</si>
  <si>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</si>
  <si>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</si>
  <si>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</si>
  <si>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</si>
  <si>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</si>
  <si>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</si>
  <si>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</si>
  <si>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</si>
  <si>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</si>
  <si>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</si>
  <si>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</si>
  <si>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</si>
  <si>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</si>
  <si>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</si>
  <si>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</si>
  <si>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</si>
  <si>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</si>
  <si>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</si>
  <si>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</si>
  <si>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</si>
  <si>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</si>
  <si>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</si>
  <si>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</si>
  <si>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</si>
  <si>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</si>
  <si>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</si>
  <si>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</si>
  <si>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</si>
  <si>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</si>
  <si>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</si>
  <si>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</si>
  <si>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</si>
  <si>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</si>
  <si>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</si>
  <si>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</si>
  <si>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</si>
  <si>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</si>
  <si>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</si>
  <si>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</si>
  <si>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</si>
  <si>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</si>
  <si>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</si>
  <si>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</si>
  <si>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</si>
  <si>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</si>
  <si>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</si>
  <si>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</si>
  <si>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</si>
  <si>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</si>
  <si>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</si>
  <si>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</si>
  <si>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</si>
  <si>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</si>
  <si>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</si>
  <si>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</si>
  <si>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</si>
  <si>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</si>
  <si>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</si>
  <si>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</si>
  <si>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</si>
  <si>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</si>
  <si>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</si>
  <si>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</si>
  <si>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</si>
  <si>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</si>
  <si>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</si>
  <si>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</si>
  <si>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</si>
  <si>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</si>
  <si>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</si>
  <si>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</si>
  <si>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</si>
  <si>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</si>
  <si>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</si>
  <si>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</si>
  <si>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</si>
  <si>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</si>
  <si>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</si>
  <si>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</si>
  <si>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</si>
  <si>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</si>
  <si>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</si>
  <si>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</si>
  <si>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</si>
  <si>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</si>
  <si>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</si>
  <si>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</si>
  <si>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</si>
  <si>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</si>
  <si>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</si>
  <si>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</si>
  <si>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</si>
  <si>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</si>
  <si>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</si>
  <si>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</si>
  <si>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</si>
  <si>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</si>
  <si>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</si>
  <si>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</si>
  <si>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</si>
  <si>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</si>
  <si>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</si>
  <si>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</si>
  <si>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</si>
  <si>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</si>
  <si>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</si>
  <si>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</si>
  <si>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</si>
  <si>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</si>
  <si>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</si>
  <si>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</si>
  <si>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</si>
  <si>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</si>
  <si>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</si>
  <si>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</si>
  <si>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</si>
  <si>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</si>
  <si>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</si>
  <si>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</si>
  <si>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</si>
  <si>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</si>
  <si>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</si>
  <si>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</si>
  <si>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</si>
  <si>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</si>
  <si>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</si>
  <si>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</si>
  <si>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</si>
  <si>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</si>
  <si>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</si>
  <si>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</si>
  <si>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</si>
  <si>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</si>
  <si>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</si>
  <si>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</si>
  <si>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</si>
  <si>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</si>
  <si>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</si>
  <si>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</si>
  <si>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</si>
  <si>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</si>
  <si>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</si>
  <si>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</si>
  <si>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</si>
  <si>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</si>
  <si>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</si>
  <si>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</si>
  <si>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</si>
  <si>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</si>
  <si>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</si>
  <si>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</si>
  <si>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</si>
  <si>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</si>
  <si>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</si>
  <si>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</si>
  <si>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</si>
  <si>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</si>
  <si>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</si>
  <si>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</si>
  <si>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</si>
  <si>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</si>
  <si>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</si>
  <si>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</si>
  <si>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</si>
  <si>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</si>
  <si>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</si>
  <si>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</si>
  <si>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</si>
  <si>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</si>
  <si>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</si>
  <si>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</si>
  <si>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</si>
  <si>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</si>
  <si>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</si>
  <si>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</si>
  <si>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</si>
  <si>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</si>
  <si>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</si>
  <si>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</si>
  <si>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</si>
  <si>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</si>
  <si>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</si>
  <si>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</si>
  <si>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</si>
  <si>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</si>
  <si>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</si>
  <si>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</si>
  <si>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</si>
  <si>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</si>
  <si>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</si>
  <si>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</si>
  <si>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</si>
  <si>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</si>
  <si>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</si>
  <si>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</si>
  <si>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</si>
  <si>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</si>
  <si>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</si>
  <si>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</si>
  <si>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</si>
  <si>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</si>
  <si>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</si>
  <si>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</si>
  <si>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</si>
  <si>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</si>
  <si>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</si>
  <si>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</si>
  <si>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</si>
  <si>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</si>
  <si>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</si>
  <si>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</si>
  <si>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</si>
  <si>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</si>
  <si>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</si>
  <si>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</si>
  <si>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</si>
  <si>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</si>
  <si>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</si>
  <si>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</si>
  <si>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</si>
  <si>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</si>
  <si>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</si>
  <si>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</si>
  <si>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</si>
  <si>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</si>
  <si>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</si>
  <si>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</si>
  <si>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</si>
  <si>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</si>
  <si>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</si>
  <si>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</si>
  <si>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</si>
  <si>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</si>
  <si>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</si>
  <si>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</si>
  <si>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</si>
  <si>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</si>
  <si>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</si>
  <si>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</si>
  <si>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</si>
  <si>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</si>
  <si>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</si>
  <si>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</si>
  <si>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</si>
  <si>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</si>
  <si>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</si>
  <si>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</si>
  <si>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</si>
  <si>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</si>
  <si>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</si>
  <si>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</si>
  <si>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</si>
  <si>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</si>
  <si>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</si>
  <si>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</si>
  <si>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</si>
  <si>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</si>
  <si>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</si>
  <si>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</si>
  <si>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</si>
  <si>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</si>
  <si>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</si>
  <si>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</si>
  <si>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</si>
  <si>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</si>
  <si>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</si>
  <si>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</si>
  <si>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</si>
  <si>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</si>
  <si>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</si>
  <si>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</si>
  <si>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</si>
  <si>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</si>
  <si>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</si>
  <si>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</si>
  <si>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</si>
  <si>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</si>
  <si>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</si>
  <si>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</si>
  <si>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</si>
  <si>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</si>
  <si>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</si>
  <si>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</si>
  <si>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</si>
  <si>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</si>
  <si>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</si>
  <si>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</si>
  <si>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</si>
  <si>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</si>
  <si>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</si>
  <si>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</si>
  <si>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</si>
  <si>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</si>
  <si>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</si>
  <si>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</si>
  <si>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</si>
  <si>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</si>
  <si>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</si>
  <si>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</si>
  <si>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</si>
  <si>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</si>
  <si>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</si>
  <si>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</si>
  <si>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</si>
  <si>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</si>
  <si>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</si>
  <si>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</si>
  <si>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</si>
  <si>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</si>
  <si>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</si>
  <si>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</si>
  <si>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</si>
  <si>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</si>
  <si>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</si>
  <si>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</si>
  <si>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</si>
  <si>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</si>
  <si>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</si>
  <si>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</si>
  <si>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</si>
  <si>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</si>
  <si>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</si>
  <si>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</si>
  <si>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</si>
  <si>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</si>
  <si>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</si>
  <si>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</si>
  <si>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</si>
  <si>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</si>
  <si>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</si>
  <si>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</si>
  <si>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</si>
  <si>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</si>
  <si>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</si>
  <si>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</si>
  <si>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</si>
  <si>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</si>
  <si>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</si>
  <si>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</si>
  <si>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</si>
  <si>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</si>
  <si>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</si>
  <si>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</si>
  <si>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</si>
  <si>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</si>
  <si>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</si>
  <si>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</si>
  <si>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</si>
  <si>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</si>
  <si>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</si>
  <si>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</si>
  <si>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</si>
  <si>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</si>
  <si>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</si>
  <si>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</si>
  <si>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</si>
  <si>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</si>
  <si>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</si>
  <si>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</si>
  <si>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</si>
  <si>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</si>
  <si>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</si>
  <si>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</si>
  <si>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</si>
  <si>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</si>
  <si>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</si>
  <si>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</si>
  <si>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</si>
  <si>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</si>
  <si>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</si>
  <si>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</si>
  <si>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</si>
  <si>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</si>
  <si>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</si>
  <si>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</si>
  <si>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</si>
  <si>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</si>
  <si>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</si>
  <si>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</si>
  <si>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</si>
  <si>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</si>
  <si>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</si>
  <si>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</si>
  <si>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</si>
  <si>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</si>
  <si>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</si>
  <si>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</si>
  <si>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</si>
  <si>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</si>
  <si>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</si>
  <si>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</si>
  <si>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</si>
  <si>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</si>
  <si>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</si>
  <si>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</si>
  <si>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</si>
  <si>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</si>
  <si>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</si>
  <si>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</si>
  <si>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</si>
  <si>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</si>
  <si>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</si>
  <si>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</si>
  <si>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</si>
  <si>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</si>
  <si>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</si>
  <si>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</si>
  <si>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</si>
  <si>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</si>
  <si>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</si>
  <si>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</si>
  <si>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</si>
  <si>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</si>
  <si>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</si>
  <si>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</si>
  <si>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</si>
  <si>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</si>
  <si>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</si>
  <si>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</si>
  <si>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</si>
  <si>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</si>
  <si>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</si>
  <si>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</si>
  <si>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</si>
  <si>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</si>
  <si>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</si>
  <si>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</si>
  <si>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</si>
  <si>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</si>
  <si>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</si>
  <si>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</si>
  <si>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</si>
  <si>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</si>
  <si>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</si>
  <si>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</si>
  <si>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</si>
  <si>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</si>
  <si>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</si>
  <si>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</si>
  <si>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</si>
  <si>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</si>
  <si>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</si>
  <si>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</si>
  <si>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</si>
  <si>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</si>
  <si>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</si>
  <si>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</si>
  <si>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</si>
  <si>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</si>
  <si>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</si>
  <si>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</si>
  <si>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</si>
  <si>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</si>
  <si>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</si>
  <si>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</si>
  <si>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</si>
  <si>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</si>
  <si>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</si>
  <si>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</si>
  <si>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</si>
  <si>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</si>
  <si>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</si>
  <si>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</si>
  <si>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</si>
  <si>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</si>
  <si>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</si>
  <si>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</si>
  <si>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</si>
  <si>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</si>
  <si>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</si>
  <si>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</si>
  <si>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</si>
  <si>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</si>
  <si>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</si>
  <si>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</si>
  <si>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</si>
  <si>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</si>
  <si>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</si>
  <si>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</si>
  <si>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</si>
  <si>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</si>
  <si>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</si>
  <si>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</si>
  <si>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</si>
  <si>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</si>
  <si>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</si>
  <si>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</si>
  <si>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</si>
  <si>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</si>
  <si>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</si>
  <si>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</si>
  <si>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</si>
  <si>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</si>
  <si>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</si>
  <si>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</si>
  <si>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</si>
  <si>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</si>
  <si>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</si>
  <si>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</si>
  <si>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</si>
  <si>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</si>
  <si>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</si>
  <si>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</si>
  <si>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</si>
  <si>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</si>
  <si>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</si>
  <si>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</si>
  <si>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</si>
  <si>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</si>
  <si>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</si>
  <si>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</si>
  <si>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</si>
  <si>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</si>
  <si>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</si>
  <si>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</si>
  <si>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</si>
  <si>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</si>
  <si>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</si>
  <si>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</si>
  <si>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</si>
  <si>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</si>
  <si>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</si>
  <si>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</si>
  <si>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</si>
  <si>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</si>
  <si>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</si>
  <si>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</si>
  <si>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</si>
  <si>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</si>
  <si>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</si>
  <si>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</si>
  <si>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</si>
  <si>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</si>
  <si>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</si>
  <si>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</si>
  <si>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</si>
  <si>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</si>
  <si>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</si>
  <si>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</si>
  <si>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</si>
  <si>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</si>
  <si>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</si>
  <si>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</si>
  <si>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</si>
  <si>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</si>
  <si>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</si>
  <si>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</si>
  <si>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</si>
  <si>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</si>
  <si>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</si>
  <si>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</si>
  <si>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</si>
  <si>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</si>
  <si>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</si>
  <si>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</si>
  <si>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</si>
  <si>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</si>
  <si>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</si>
  <si>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</si>
  <si>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</si>
  <si>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</si>
  <si>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</si>
  <si>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</si>
  <si>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</si>
  <si>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</si>
  <si>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</si>
  <si>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</si>
  <si>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</si>
  <si>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</si>
  <si>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</si>
  <si>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</si>
  <si>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</si>
  <si>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</si>
  <si>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</si>
  <si>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</si>
  <si>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</si>
  <si>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</si>
  <si>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</si>
  <si>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</si>
  <si>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</si>
  <si>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</si>
  <si>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</si>
  <si>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</si>
  <si>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</si>
  <si>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</si>
  <si>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</si>
  <si>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</si>
  <si>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</si>
  <si>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</si>
  <si>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</si>
  <si>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</si>
  <si>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</si>
  <si>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</si>
  <si>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</si>
  <si>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</si>
  <si>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</si>
  <si>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</si>
  <si>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</si>
  <si>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</si>
  <si>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</si>
  <si>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</si>
  <si>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</si>
  <si>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</si>
  <si>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</si>
  <si>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</si>
  <si>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</si>
  <si>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</si>
  <si>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</si>
  <si>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</si>
  <si>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</si>
  <si>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</si>
  <si>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</si>
  <si>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</si>
  <si>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</si>
  <si>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</si>
  <si>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</si>
  <si>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</si>
  <si>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</si>
  <si>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</si>
  <si>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</si>
  <si>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</si>
  <si>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</si>
  <si>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</si>
  <si>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</si>
  <si>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</si>
  <si>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</si>
  <si>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</si>
  <si>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</si>
  <si>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</si>
  <si>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</si>
  <si>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</si>
  <si>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</si>
  <si>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</si>
  <si>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</si>
  <si>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</si>
  <si>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</si>
  <si>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</si>
  <si>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</si>
  <si>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</si>
  <si>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</si>
  <si>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</si>
  <si>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</si>
  <si>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</si>
  <si>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</si>
  <si>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</si>
  <si>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</si>
  <si>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</si>
  <si>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</si>
  <si>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</si>
  <si>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</si>
  <si>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</si>
  <si>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</si>
  <si>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</si>
  <si>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</si>
  <si>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</si>
  <si>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</si>
  <si>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</si>
  <si>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</si>
  <si>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</si>
  <si>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</si>
  <si>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</si>
  <si>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</si>
  <si>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</si>
  <si>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</si>
  <si>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</si>
  <si>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</si>
  <si>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</si>
  <si>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</si>
  <si>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</si>
  <si>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</si>
  <si>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</si>
  <si>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</si>
  <si>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</si>
  <si>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</si>
  <si>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</si>
  <si>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</si>
  <si>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</si>
  <si>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</si>
  <si>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</si>
  <si>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</si>
  <si>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</si>
  <si>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</si>
  <si>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</si>
  <si>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</si>
  <si>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</si>
  <si>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</si>
  <si>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</si>
  <si>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</si>
  <si>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</si>
  <si>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</si>
  <si>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</si>
  <si>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</si>
  <si>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</si>
  <si>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</si>
  <si>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</si>
  <si>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</si>
  <si>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</si>
  <si>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</si>
  <si>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</si>
  <si>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</si>
  <si>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</si>
  <si>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</si>
  <si>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</si>
  <si>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</si>
  <si>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</si>
  <si>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</si>
  <si>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</si>
  <si>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</si>
  <si>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</si>
  <si>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</si>
  <si>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</si>
  <si>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</si>
  <si>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</si>
  <si>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</si>
  <si>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</si>
  <si>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</si>
  <si>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</si>
  <si>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</si>
  <si>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</si>
  <si>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</si>
  <si>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</si>
  <si>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</si>
  <si>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</si>
  <si>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</si>
  <si>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</si>
  <si>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</si>
  <si>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</si>
  <si>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</si>
  <si>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</si>
  <si>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</si>
  <si>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</si>
  <si>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</si>
  <si>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</si>
  <si>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</si>
  <si>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</si>
  <si>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</si>
  <si>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</si>
  <si>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</si>
  <si>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</si>
  <si>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</si>
  <si>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</si>
  <si>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</si>
  <si>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</si>
  <si>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</si>
  <si>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</si>
  <si>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</si>
  <si>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</si>
  <si>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</si>
  <si>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</si>
  <si>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</si>
  <si>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</si>
  <si>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</si>
  <si>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</si>
  <si>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</si>
  <si>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</si>
  <si>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</si>
  <si>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</si>
  <si>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</si>
  <si>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</si>
  <si>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</si>
  <si>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</si>
  <si>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</si>
  <si>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</si>
  <si>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</si>
  <si>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</si>
  <si>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</si>
  <si>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</si>
  <si>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</si>
  <si>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</si>
  <si>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</si>
  <si>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</si>
  <si>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</si>
  <si>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</si>
  <si>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</si>
  <si>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</si>
  <si>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</si>
  <si>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</si>
  <si>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</si>
  <si>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</si>
  <si>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</si>
  <si>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</si>
  <si>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</si>
  <si>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</si>
  <si>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</si>
  <si>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</si>
  <si>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</si>
  <si>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</si>
  <si>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</si>
  <si>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</si>
  <si>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</si>
  <si>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</si>
  <si>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</si>
  <si>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</si>
  <si>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</si>
  <si>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</si>
  <si>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</si>
  <si>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</si>
  <si>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</si>
  <si>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</si>
  <si>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</si>
  <si>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</si>
  <si>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</si>
  <si>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</si>
  <si>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</si>
  <si>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</si>
  <si>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</si>
  <si>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</si>
  <si>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</si>
  <si>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</si>
  <si>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</si>
  <si>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</si>
  <si>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</si>
  <si>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</si>
  <si>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</si>
  <si>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</si>
  <si>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</si>
  <si>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</si>
  <si>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</si>
  <si>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</si>
  <si>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</si>
  <si>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</si>
  <si>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</si>
  <si>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</si>
  <si>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</si>
  <si>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</si>
  <si>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</si>
  <si>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</si>
  <si>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</si>
  <si>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</si>
  <si>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</si>
  <si>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</si>
  <si>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</si>
  <si>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</si>
  <si>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</si>
  <si>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</si>
  <si>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</si>
  <si>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</si>
  <si>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</si>
  <si>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</si>
  <si>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</si>
  <si>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</si>
  <si>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</si>
  <si>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</si>
  <si>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</si>
  <si>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</si>
  <si>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</si>
  <si>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</si>
  <si>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</si>
  <si>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</si>
  <si>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</si>
  <si>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</si>
  <si>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</si>
  <si>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</si>
  <si>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</si>
  <si>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</si>
  <si>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</si>
  <si>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</si>
  <si>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</si>
  <si>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</si>
  <si>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</si>
  <si>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</si>
  <si>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</si>
  <si>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</si>
  <si>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</si>
  <si>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</si>
  <si>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</si>
  <si>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</si>
  <si>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</si>
  <si>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</si>
  <si>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</si>
  <si>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</si>
  <si>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</si>
  <si>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</si>
  <si>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</si>
  <si>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</si>
  <si>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</si>
  <si>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</si>
  <si>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</si>
  <si>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</si>
  <si>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</si>
  <si>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</si>
  <si>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</si>
  <si>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</si>
  <si>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</si>
  <si>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</si>
  <si>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</si>
  <si>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</si>
  <si>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</si>
  <si>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</si>
  <si>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</si>
  <si>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</si>
  <si>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</si>
  <si>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</si>
  <si>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</si>
  <si>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</si>
  <si>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</si>
  <si>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</si>
  <si>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</si>
  <si>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</si>
  <si>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</si>
  <si>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</si>
  <si>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</si>
  <si>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</si>
  <si>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</si>
  <si>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</si>
  <si>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</si>
  <si>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</si>
  <si>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</si>
  <si>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</si>
  <si>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</si>
  <si>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</si>
  <si>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</si>
  <si>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</si>
  <si>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</si>
  <si>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</si>
  <si>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</si>
  <si>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</si>
  <si>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</si>
  <si>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</si>
  <si>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</si>
  <si>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</si>
  <si>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</si>
  <si>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</si>
  <si>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</si>
  <si>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</si>
  <si>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</si>
  <si>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</si>
  <si>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</si>
  <si>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</si>
  <si>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</si>
  <si>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</si>
  <si>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</si>
  <si>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</si>
  <si>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</si>
  <si>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</si>
  <si>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</si>
  <si>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</si>
  <si>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</si>
  <si>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</si>
  <si>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</si>
  <si>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</si>
  <si>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</si>
  <si>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</si>
  <si>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</si>
  <si>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</si>
  <si>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</si>
  <si>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</si>
  <si>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</si>
  <si>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</si>
  <si>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</si>
  <si>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</si>
  <si>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</si>
  <si>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</si>
  <si>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</si>
  <si>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</si>
  <si>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</si>
  <si>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</si>
  <si>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</si>
  <si>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</si>
  <si>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</si>
  <si>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</si>
  <si>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</si>
  <si>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</si>
  <si>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</si>
  <si>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</si>
  <si>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</si>
  <si>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</si>
  <si>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</si>
  <si>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</si>
  <si>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</si>
  <si>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</si>
  <si>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</si>
  <si>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</si>
  <si>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</si>
  <si>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</si>
  <si>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</si>
  <si>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</si>
  <si>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</si>
  <si>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</si>
  <si>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</si>
  <si>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</si>
  <si>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</si>
  <si>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</si>
  <si>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</si>
  <si>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</si>
  <si>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</si>
  <si>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</si>
  <si>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</si>
  <si>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</si>
  <si>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</si>
  <si>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</si>
  <si>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</si>
  <si>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</si>
  <si>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</si>
  <si>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</si>
  <si>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</si>
  <si>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</si>
  <si>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</si>
  <si>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</si>
  <si>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</si>
  <si>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</si>
  <si>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</si>
  <si>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</si>
  <si>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</si>
  <si>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</si>
  <si>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</si>
  <si>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</si>
  <si>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</si>
  <si>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</si>
  <si>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</si>
  <si>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</si>
  <si>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</si>
  <si>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</si>
  <si>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</si>
  <si>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</si>
  <si>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</si>
  <si>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</si>
  <si>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</si>
  <si>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</si>
  <si>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</si>
  <si>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</si>
  <si>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</si>
  <si>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</si>
  <si>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</si>
  <si>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</si>
  <si>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</si>
  <si>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</si>
  <si>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</si>
  <si>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</si>
  <si>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</si>
  <si>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</si>
  <si>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</si>
  <si>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</si>
  <si>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</si>
  <si>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</si>
  <si>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</si>
  <si>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</si>
  <si>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</si>
  <si>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</si>
  <si>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</si>
  <si>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</si>
  <si>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</si>
  <si>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</si>
  <si>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</si>
  <si>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</si>
  <si>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</si>
  <si>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</si>
  <si>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</si>
  <si>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</si>
  <si>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</si>
  <si>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</si>
  <si>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</si>
  <si>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</si>
  <si>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</si>
  <si>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</si>
  <si>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</si>
  <si>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</si>
  <si>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</si>
  <si>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</si>
  <si>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</si>
  <si>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</si>
  <si>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</si>
  <si>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</si>
  <si>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</si>
  <si>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</si>
  <si>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</si>
  <si>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</si>
  <si>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</si>
  <si>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</si>
  <si>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</si>
  <si>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</si>
  <si>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</si>
  <si>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</si>
  <si>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</si>
  <si>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</si>
  <si>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</si>
  <si>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</si>
  <si>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</si>
  <si>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</si>
  <si>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</si>
  <si>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</si>
  <si>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</si>
  <si>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</si>
  <si>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</si>
  <si>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</si>
  <si>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</si>
  <si>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</si>
  <si>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</si>
  <si>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</si>
  <si>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</si>
  <si>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</si>
  <si>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</si>
  <si>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</si>
  <si>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</si>
  <si>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</si>
  <si>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</si>
  <si>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</si>
  <si>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</si>
  <si>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</si>
  <si>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</si>
  <si>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</si>
  <si>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</si>
  <si>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</si>
  <si>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</si>
  <si>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</si>
  <si>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</si>
  <si>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</si>
  <si>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</si>
  <si>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</si>
  <si>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</si>
  <si>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</si>
  <si>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</si>
  <si>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</si>
  <si>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</si>
  <si>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</si>
  <si>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</si>
  <si>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</si>
  <si>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</si>
  <si>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</si>
  <si>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</si>
  <si>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</si>
  <si>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</si>
  <si>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</si>
  <si>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</si>
  <si>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</si>
  <si>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</si>
  <si>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</si>
  <si>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</si>
  <si>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</si>
  <si>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</si>
  <si>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</si>
  <si>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</si>
  <si>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</si>
  <si>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</si>
  <si>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</si>
  <si>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</si>
  <si>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</si>
  <si>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</si>
  <si>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</si>
  <si>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</si>
  <si>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</si>
  <si>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</si>
  <si>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</si>
  <si>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</si>
  <si>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</si>
  <si>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</si>
  <si>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</si>
  <si>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</si>
  <si>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</si>
  <si>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</si>
  <si>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</si>
  <si>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</si>
  <si>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</si>
  <si>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</si>
  <si>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</si>
  <si>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</si>
  <si>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</si>
  <si>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</si>
  <si>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</si>
  <si>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</si>
  <si>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</si>
  <si>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</si>
  <si>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</si>
  <si>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</si>
  <si>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</si>
  <si>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</si>
  <si>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</si>
  <si>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</si>
  <si>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</si>
  <si>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</si>
  <si>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</si>
  <si>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</si>
  <si>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</si>
  <si>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</si>
  <si>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</si>
  <si>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</si>
  <si>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</si>
  <si>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</si>
  <si>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</si>
  <si>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</si>
  <si>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</si>
  <si>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</si>
  <si>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</si>
  <si>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</si>
  <si>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</si>
  <si>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</si>
  <si>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</si>
  <si>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</si>
  <si>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</si>
  <si>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</si>
  <si>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</si>
  <si>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</si>
  <si>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</si>
  <si>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</si>
  <si>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</si>
  <si>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</si>
  <si>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</si>
  <si>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</si>
  <si>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</si>
  <si>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</si>
  <si>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</si>
  <si>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</si>
  <si>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</si>
  <si>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</si>
  <si>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</si>
  <si>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</si>
  <si>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</si>
  <si>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</si>
  <si>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</si>
  <si>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</si>
  <si>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</si>
  <si>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</si>
  <si>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</si>
  <si>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</si>
  <si>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</si>
  <si>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</si>
  <si>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</si>
  <si>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</si>
  <si>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</si>
  <si>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</si>
  <si>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</si>
  <si>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</si>
  <si>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</si>
  <si>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</si>
  <si>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</si>
  <si>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</si>
  <si>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</si>
  <si>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</si>
  <si>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</si>
  <si>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</si>
  <si>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</si>
  <si>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</si>
  <si>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</si>
  <si>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</si>
  <si>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</si>
  <si>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</si>
  <si>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</si>
  <si>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</si>
  <si>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</si>
  <si>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</si>
  <si>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</si>
  <si>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</si>
  <si>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</si>
  <si>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</si>
  <si>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</si>
  <si>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</si>
  <si>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</si>
  <si>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</si>
  <si>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</si>
  <si>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</si>
  <si>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</si>
  <si>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</si>
  <si>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</si>
  <si>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</si>
  <si>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</si>
  <si>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</si>
  <si>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</si>
  <si>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</si>
  <si>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</si>
  <si>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</si>
  <si>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</si>
  <si>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</si>
  <si>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</si>
  <si>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</si>
  <si>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</si>
  <si>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</si>
  <si>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</si>
  <si>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</si>
  <si>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</si>
  <si>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</si>
  <si>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</si>
  <si>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</si>
  <si>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</si>
  <si>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</si>
  <si>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</si>
  <si>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</si>
  <si>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</si>
  <si>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</si>
  <si>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</si>
  <si>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</si>
  <si>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</si>
  <si>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</si>
  <si>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</si>
  <si>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</si>
  <si>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</si>
  <si>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</si>
  <si>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</si>
  <si>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</si>
  <si>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</si>
  <si>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</si>
  <si>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</si>
  <si>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</si>
  <si>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</si>
  <si>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</si>
  <si>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</si>
  <si>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</si>
  <si>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</si>
  <si>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</si>
  <si>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</si>
  <si>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</si>
  <si>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</si>
  <si>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</si>
  <si>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</si>
  <si>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</si>
  <si>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</si>
  <si>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</si>
  <si>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</si>
  <si>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</si>
  <si>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</si>
  <si>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</si>
  <si>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</si>
  <si>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</si>
  <si>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</si>
  <si>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</si>
  <si>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</si>
  <si>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</si>
  <si>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</si>
  <si>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</si>
  <si>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</si>
  <si>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</si>
  <si>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</si>
  <si>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</si>
  <si>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</si>
  <si>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</si>
  <si>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</si>
  <si>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</si>
  <si>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</si>
  <si>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</si>
  <si>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</si>
  <si>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</si>
  <si>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</si>
  <si>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</si>
  <si>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</si>
  <si>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</si>
  <si>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</si>
  <si>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</si>
  <si>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</si>
  <si>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</si>
  <si>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</si>
  <si>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</si>
  <si>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</si>
  <si>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</si>
  <si>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</si>
  <si>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</si>
  <si>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</si>
  <si>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</si>
  <si>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</si>
  <si>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</si>
  <si>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</si>
  <si>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</si>
  <si>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</si>
  <si>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</si>
  <si>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</si>
  <si>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</si>
  <si>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</si>
  <si>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</si>
  <si>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</si>
  <si>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</si>
  <si>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</si>
  <si>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</si>
  <si>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</si>
  <si>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</si>
  <si>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</si>
  <si>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</si>
  <si>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</si>
  <si>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</si>
  <si>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</si>
  <si>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</si>
  <si>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</si>
  <si>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</si>
  <si>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</si>
  <si>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</si>
  <si>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</si>
  <si>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</si>
  <si>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</si>
  <si>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</si>
  <si>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</si>
  <si>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</si>
  <si>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</si>
  <si>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</si>
  <si>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</si>
  <si>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</si>
  <si>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</si>
  <si>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</si>
  <si>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</si>
  <si>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</si>
  <si>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</si>
  <si>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</si>
  <si>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</si>
  <si>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</si>
  <si>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</si>
  <si>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</si>
  <si>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</si>
  <si>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</si>
  <si>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</si>
  <si>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</si>
  <si>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</si>
  <si>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</si>
  <si>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</si>
  <si>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</si>
  <si>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</si>
  <si>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</si>
  <si>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</si>
  <si>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</si>
  <si>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</si>
  <si>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</si>
  <si>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</si>
  <si>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</si>
  <si>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</si>
  <si>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</si>
  <si>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</si>
  <si>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</si>
  <si>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</si>
  <si>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</si>
  <si>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</si>
  <si>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</si>
  <si>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</si>
  <si>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</si>
  <si>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</si>
  <si>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</si>
  <si>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</si>
  <si>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</si>
  <si>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</si>
  <si>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</si>
  <si>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</si>
  <si>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</si>
  <si>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</si>
  <si>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</si>
  <si>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</si>
  <si>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</si>
  <si>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</si>
  <si>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</si>
  <si>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</si>
  <si>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</si>
  <si>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</si>
  <si>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</si>
  <si>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</si>
  <si>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</si>
  <si>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</si>
  <si>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</si>
  <si>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</si>
  <si>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</si>
  <si>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</si>
  <si>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</si>
  <si>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</si>
  <si>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</si>
  <si>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</si>
  <si>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</si>
  <si>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</si>
  <si>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</si>
  <si>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</si>
  <si>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</si>
  <si>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</si>
  <si>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</si>
  <si>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</si>
  <si>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</si>
  <si>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</si>
  <si>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</si>
  <si>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</si>
  <si>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</si>
  <si>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</si>
  <si>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</si>
  <si>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</si>
  <si>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</si>
  <si>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</si>
  <si>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</si>
  <si>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</si>
  <si>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</si>
  <si>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</si>
  <si>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</si>
  <si>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</si>
  <si>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</si>
  <si>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</si>
  <si>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</si>
  <si>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</si>
  <si>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</si>
  <si>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</si>
  <si>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</si>
  <si>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</si>
  <si>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</si>
  <si>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</si>
  <si>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</si>
  <si>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</si>
  <si>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</si>
  <si>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</si>
  <si>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</si>
  <si>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</si>
  <si>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</si>
  <si>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</si>
  <si>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</si>
  <si>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</si>
  <si>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</si>
  <si>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</si>
  <si>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</si>
  <si>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</si>
  <si>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</si>
  <si>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</si>
  <si>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</si>
  <si>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</si>
  <si>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</si>
  <si>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</si>
  <si>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</si>
  <si>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</si>
  <si>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</si>
  <si>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</si>
  <si>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</si>
  <si>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</si>
  <si>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</si>
  <si>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</si>
  <si>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</si>
  <si>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</si>
  <si>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</si>
  <si>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</si>
  <si>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</si>
  <si>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</si>
  <si>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</si>
  <si>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</si>
  <si>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</si>
  <si>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</si>
  <si>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</si>
  <si>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</si>
  <si>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</si>
  <si>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</si>
  <si>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</si>
  <si>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</si>
  <si>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</si>
  <si>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</si>
  <si>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</si>
  <si>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</si>
  <si>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</si>
  <si>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</si>
  <si>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</si>
  <si>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</si>
  <si>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</si>
  <si>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</si>
  <si>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</si>
  <si>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</si>
  <si>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</si>
  <si>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</si>
  <si>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</si>
  <si>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</si>
  <si>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</si>
  <si>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</si>
  <si>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</si>
  <si>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</si>
  <si>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</si>
  <si>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</si>
  <si>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</si>
  <si>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</si>
  <si>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</si>
  <si>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</si>
  <si>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</si>
  <si>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</si>
  <si>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</si>
  <si>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</si>
  <si>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</si>
  <si>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</si>
  <si>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</si>
  <si>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</si>
  <si>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</si>
  <si>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</si>
  <si>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</si>
  <si>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</si>
  <si>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</si>
  <si>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</si>
  <si>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</si>
  <si>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</si>
  <si>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</si>
  <si>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</si>
  <si>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</si>
  <si>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</si>
  <si>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</si>
  <si>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</si>
  <si>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</si>
  <si>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</si>
  <si>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</si>
  <si>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</si>
  <si>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</si>
  <si>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</si>
  <si>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</si>
  <si>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</si>
  <si>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</si>
  <si>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</si>
  <si>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</si>
  <si>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</si>
  <si>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</si>
  <si>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</si>
  <si>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</si>
  <si>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</si>
  <si>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</si>
  <si>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</si>
  <si>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</si>
  <si>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</si>
  <si>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</si>
  <si>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</si>
  <si>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</si>
  <si>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</si>
  <si>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</si>
  <si>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</si>
  <si>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</si>
  <si>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</si>
  <si>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</si>
  <si>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</si>
  <si>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</si>
  <si>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</si>
  <si>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</si>
  <si>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</si>
  <si>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</si>
  <si>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</si>
  <si>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</si>
  <si>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</si>
  <si>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</si>
  <si>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</si>
  <si>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</si>
  <si>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</si>
  <si>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</si>
  <si>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</si>
  <si>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</si>
  <si>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</si>
  <si>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</si>
  <si>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</si>
  <si>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</si>
  <si>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</si>
  <si>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</si>
  <si>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</si>
  <si>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</si>
  <si>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</si>
  <si>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</si>
  <si>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</si>
  <si>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</si>
  <si>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</si>
  <si>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</si>
  <si>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</si>
  <si>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</si>
  <si>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</si>
  <si>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</si>
  <si>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</si>
  <si>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</si>
  <si>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</si>
  <si>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</si>
  <si>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</si>
  <si>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</si>
  <si>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</si>
  <si>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</si>
  <si>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</si>
  <si>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</si>
  <si>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</si>
  <si>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</si>
  <si>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</si>
  <si>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</si>
  <si>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</si>
  <si>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</si>
  <si>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</si>
  <si>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</si>
  <si>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</si>
  <si>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</si>
  <si>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</si>
  <si>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</si>
  <si>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</si>
  <si>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</si>
  <si>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</si>
  <si>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</si>
  <si>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</si>
  <si>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</si>
  <si>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</si>
  <si>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</si>
  <si>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</si>
  <si>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</si>
  <si>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</si>
  <si>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</si>
  <si>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</si>
  <si>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</si>
  <si>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</si>
  <si>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</si>
  <si>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</si>
  <si>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</si>
  <si>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</si>
  <si>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</si>
  <si>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</si>
  <si>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</si>
  <si>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</si>
  <si>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</si>
  <si>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</si>
  <si>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</si>
  <si>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</si>
  <si>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</si>
  <si>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</si>
  <si>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</si>
  <si>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</si>
  <si>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</si>
  <si>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</si>
  <si>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</si>
  <si>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</si>
  <si>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</si>
  <si>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</si>
  <si>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</si>
  <si>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</si>
  <si>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</si>
  <si>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</si>
  <si>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</si>
  <si>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</si>
  <si>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</si>
  <si>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</si>
  <si>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</si>
  <si>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</si>
  <si>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</si>
  <si>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</si>
  <si>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</si>
  <si>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</si>
  <si>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</si>
  <si>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</si>
  <si>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</si>
  <si>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</si>
  <si>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</si>
  <si>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</si>
  <si>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</si>
  <si>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</si>
  <si>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</si>
  <si>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</si>
  <si>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</si>
  <si>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</si>
  <si>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</si>
  <si>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</si>
  <si>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</si>
  <si>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</si>
  <si>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</si>
  <si>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</si>
  <si>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</si>
  <si>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</si>
  <si>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</si>
  <si>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</si>
  <si>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</si>
  <si>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</si>
  <si>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</si>
  <si>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</si>
  <si>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</si>
  <si>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</si>
  <si>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</si>
  <si>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</si>
  <si>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</si>
  <si>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</si>
  <si>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</si>
  <si>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</si>
  <si>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</si>
  <si>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</si>
  <si>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</si>
  <si>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</si>
  <si>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</si>
  <si>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</si>
  <si>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</si>
  <si>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</si>
  <si>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</si>
  <si>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</si>
  <si>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</si>
  <si>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</si>
  <si>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</si>
  <si>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</si>
  <si>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</si>
  <si>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</si>
  <si>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</si>
  <si>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</si>
  <si>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</si>
  <si>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</si>
  <si>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</si>
  <si>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</si>
  <si>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</si>
  <si>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</si>
  <si>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</si>
  <si>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</si>
  <si>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</si>
  <si>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</si>
  <si>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</si>
  <si>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</si>
  <si>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</si>
  <si>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</si>
  <si>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</si>
  <si>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</si>
  <si>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</si>
  <si>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</si>
  <si>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</si>
  <si>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</si>
  <si>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</si>
  <si>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</si>
  <si>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</si>
  <si>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</si>
  <si>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</si>
  <si>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</si>
  <si>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</si>
  <si>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</si>
  <si>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</si>
  <si>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</si>
  <si>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</si>
  <si>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</si>
  <si>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</si>
  <si>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</si>
  <si>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</si>
  <si>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</si>
  <si>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</si>
  <si>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</si>
  <si>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</si>
  <si>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</si>
  <si>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</si>
  <si>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</si>
  <si>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</si>
  <si>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</si>
  <si>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</si>
  <si>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</si>
  <si>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</si>
  <si>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</si>
  <si>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</si>
  <si>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</si>
  <si>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</si>
  <si>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</si>
  <si>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</si>
  <si>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</si>
  <si>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</si>
  <si>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</si>
  <si>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</si>
  <si>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</si>
  <si>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</si>
  <si>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</si>
  <si>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</si>
  <si>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</si>
  <si>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</si>
  <si>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</si>
  <si>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</si>
  <si>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</si>
  <si>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</si>
  <si>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</si>
  <si>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</si>
  <si>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</si>
  <si>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</si>
  <si>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</si>
  <si>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</si>
  <si>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</si>
  <si>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</si>
  <si>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</si>
  <si>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</si>
  <si>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</si>
  <si>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</si>
  <si>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</si>
  <si>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</si>
  <si>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</si>
  <si>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</si>
  <si>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</si>
  <si>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</si>
  <si>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</si>
  <si>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</si>
  <si>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</si>
  <si>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</si>
  <si>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</si>
  <si>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</si>
  <si>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</si>
  <si>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</si>
  <si>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</si>
  <si>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</si>
  <si>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</si>
  <si>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</si>
  <si>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</si>
  <si>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</si>
  <si>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</si>
  <si>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</si>
  <si>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</si>
  <si>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</si>
  <si>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</si>
  <si>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</si>
  <si>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</si>
  <si>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</si>
  <si>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</si>
  <si>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</si>
  <si>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</si>
  <si>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</si>
  <si>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</si>
  <si>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</si>
  <si>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</si>
  <si>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</si>
  <si>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</si>
  <si>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</si>
  <si>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</si>
  <si>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</si>
  <si>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</si>
  <si>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</si>
  <si>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</si>
  <si>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</si>
  <si>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</si>
  <si>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</si>
  <si>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</si>
  <si>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</si>
  <si>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</si>
  <si>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</si>
  <si>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</si>
  <si>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</si>
  <si>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</si>
  <si>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</si>
  <si>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</si>
  <si>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</si>
  <si>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</si>
  <si>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</si>
  <si>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</si>
  <si>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</si>
  <si>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</si>
  <si>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</si>
  <si>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</si>
  <si>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</si>
  <si>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</si>
  <si>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</si>
  <si>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</si>
  <si>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</si>
  <si>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</si>
  <si>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</si>
  <si>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</si>
  <si>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</si>
  <si>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</si>
  <si>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</si>
  <si>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</si>
  <si>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</si>
  <si>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</si>
  <si>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</si>
  <si>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</si>
  <si>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</si>
  <si>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</si>
  <si>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</si>
  <si>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</si>
  <si>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</si>
  <si>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</si>
  <si>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</si>
  <si>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</si>
  <si>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</si>
  <si>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</si>
  <si>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</si>
  <si>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</si>
  <si>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</si>
  <si>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</si>
  <si>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</si>
  <si>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</si>
  <si>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</si>
  <si>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</si>
  <si>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</si>
  <si>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</si>
  <si>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</si>
  <si>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</si>
  <si>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</si>
  <si>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</si>
  <si>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</si>
  <si>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</si>
  <si>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</si>
  <si>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</si>
  <si>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</si>
  <si>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</si>
  <si>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</si>
  <si>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</si>
  <si>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</si>
  <si>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</si>
  <si>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</si>
  <si>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</si>
  <si>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</si>
  <si>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</si>
  <si>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</si>
  <si>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</si>
  <si>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</si>
  <si>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</si>
  <si>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</si>
  <si>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</si>
  <si>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</si>
  <si>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</si>
  <si>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</si>
  <si>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</si>
  <si>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</si>
  <si>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</si>
  <si>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</si>
  <si>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</si>
  <si>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</si>
  <si>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</si>
  <si>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</si>
  <si>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</si>
  <si>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</si>
  <si>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</si>
  <si>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</si>
  <si>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</si>
  <si>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</si>
  <si>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</si>
  <si>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</si>
  <si>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</si>
  <si>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</si>
  <si>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</si>
  <si>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</si>
  <si>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</si>
  <si>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</si>
  <si>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</si>
  <si>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</si>
  <si>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</si>
  <si>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</si>
  <si>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</si>
  <si>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</si>
  <si>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</si>
  <si>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</si>
  <si>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</si>
  <si>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</si>
  <si>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</si>
  <si>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</si>
  <si>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</si>
  <si>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</si>
  <si>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</si>
  <si>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</si>
  <si>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</si>
  <si>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</si>
  <si>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</si>
  <si>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</si>
  <si>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</si>
  <si>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</si>
  <si>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</si>
  <si>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</si>
  <si>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</si>
  <si>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</si>
  <si>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</si>
  <si>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</si>
  <si>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</si>
  <si>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</si>
  <si>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</si>
  <si>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</si>
  <si>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</si>
  <si>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</si>
  <si>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</si>
  <si>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</si>
  <si>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</si>
  <si>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</si>
  <si>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</si>
  <si>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</si>
  <si>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</si>
  <si>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</si>
  <si>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</si>
  <si>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</si>
  <si>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</si>
  <si>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</si>
  <si>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</si>
  <si>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</si>
  <si>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</si>
  <si>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</si>
  <si>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</si>
  <si>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</si>
  <si>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</si>
  <si>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</si>
  <si>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</si>
  <si>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</si>
  <si>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</si>
  <si>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</si>
  <si>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</si>
  <si>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</si>
  <si>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</si>
  <si>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</si>
  <si>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</si>
  <si>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</si>
  <si>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</si>
  <si>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</si>
  <si>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</si>
  <si>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</si>
  <si>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</si>
  <si>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</si>
  <si>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</si>
  <si>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</si>
  <si>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</si>
  <si>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</si>
  <si>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</si>
  <si>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</si>
  <si>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</si>
  <si>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</si>
  <si>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</si>
  <si>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</si>
  <si>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</si>
  <si>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</si>
  <si>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</si>
  <si>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</si>
  <si>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</si>
  <si>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</si>
  <si>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</si>
  <si>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</si>
  <si>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</si>
  <si>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</si>
  <si>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</si>
  <si>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</si>
  <si>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</si>
  <si>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</si>
  <si>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</si>
  <si>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</si>
  <si>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</si>
  <si>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</si>
  <si>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</si>
  <si>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</si>
  <si>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</si>
  <si>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</si>
  <si>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</si>
  <si>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</si>
  <si>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</si>
  <si>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</si>
  <si>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</si>
  <si>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</si>
  <si>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</si>
  <si>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</si>
  <si>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</si>
  <si>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</si>
  <si>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</si>
  <si>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</si>
  <si>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</si>
  <si>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</si>
  <si>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</si>
  <si>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</si>
  <si>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</si>
  <si>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</si>
  <si>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</si>
  <si>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</si>
  <si>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</si>
  <si>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</si>
  <si>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</si>
  <si>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</si>
  <si>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</si>
  <si>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</si>
  <si>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</si>
  <si>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</si>
  <si>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</si>
  <si>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</si>
  <si>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</si>
  <si>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</si>
  <si>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</si>
  <si>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</si>
  <si>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</si>
  <si>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</si>
  <si>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</si>
  <si>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</si>
  <si>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</si>
  <si>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</si>
  <si>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</si>
  <si>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</si>
  <si>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</si>
  <si>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</si>
  <si>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</si>
  <si>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</si>
  <si>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</si>
  <si>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</si>
  <si>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</si>
  <si>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</si>
  <si>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</si>
  <si>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</si>
  <si>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</si>
  <si>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</si>
  <si>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</si>
  <si>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</si>
  <si>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</si>
  <si>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</si>
  <si>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</si>
  <si>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</si>
  <si>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</si>
  <si>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</si>
  <si>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</si>
  <si>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</si>
  <si>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</si>
  <si>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</si>
  <si>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</si>
  <si>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</si>
  <si>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</si>
  <si>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</si>
  <si>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</si>
  <si>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</si>
  <si>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</si>
  <si>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</si>
  <si>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</si>
  <si>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</si>
  <si>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</si>
  <si>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</si>
  <si>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</si>
  <si>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</si>
  <si>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</si>
  <si>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</si>
  <si>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</si>
  <si>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</si>
  <si>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</si>
  <si>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</si>
  <si>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</si>
  <si>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</si>
  <si>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</si>
  <si>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</si>
  <si>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</si>
  <si>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</si>
  <si>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</si>
  <si>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</si>
  <si>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</si>
  <si>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</si>
  <si>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</si>
  <si>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</si>
  <si>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</si>
  <si>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</si>
  <si>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</si>
  <si>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</si>
  <si>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</si>
  <si>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</si>
  <si>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</si>
  <si>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</si>
  <si>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</si>
  <si>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</si>
  <si>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</si>
  <si>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</si>
  <si>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</si>
  <si>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</si>
  <si>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</si>
  <si>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</si>
  <si>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</si>
  <si>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</si>
  <si>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</si>
  <si>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</si>
  <si>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</si>
  <si>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</si>
  <si>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</si>
  <si>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</si>
  <si>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</si>
  <si>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</si>
  <si>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</si>
  <si>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</si>
  <si>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</si>
  <si>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</si>
  <si>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</si>
  <si>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</si>
  <si>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</si>
  <si>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</si>
  <si>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</si>
  <si>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</si>
  <si>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</si>
  <si>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</si>
  <si>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</si>
  <si>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</si>
  <si>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</si>
  <si>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</si>
  <si>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</si>
  <si>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</si>
  <si>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</si>
  <si>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</si>
  <si>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</si>
  <si>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</si>
  <si>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</si>
  <si>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</si>
  <si>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</si>
  <si>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</si>
  <si>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</si>
  <si>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</si>
  <si>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</si>
  <si>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</si>
  <si>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</si>
  <si>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</si>
  <si>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</si>
  <si>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</si>
  <si>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</si>
  <si>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</si>
  <si>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</si>
  <si>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</si>
  <si>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</si>
  <si>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</si>
  <si>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</si>
  <si>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</si>
  <si>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</si>
  <si>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</si>
  <si>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</si>
  <si>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</si>
  <si>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</si>
  <si>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</si>
  <si>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</si>
  <si>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</si>
  <si>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</si>
  <si>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</si>
  <si>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</si>
  <si>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</si>
  <si>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</si>
  <si>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</si>
  <si>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</si>
  <si>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</si>
  <si>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</si>
  <si>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</si>
  <si>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</si>
  <si>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</si>
  <si>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</si>
  <si>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</si>
  <si>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</si>
  <si>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</si>
  <si>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</si>
  <si>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</si>
  <si>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</si>
  <si>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</si>
  <si>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</si>
  <si>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</si>
  <si>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</si>
  <si>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</si>
  <si>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</si>
  <si>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</si>
  <si>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</si>
  <si>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</si>
  <si>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</si>
  <si>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</si>
  <si>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</si>
  <si>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</si>
  <si>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</si>
  <si>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</si>
  <si>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</si>
  <si>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</si>
  <si>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</si>
  <si>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</si>
  <si>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</si>
  <si>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</si>
  <si>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</si>
  <si>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</si>
  <si>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</si>
  <si>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</si>
  <si>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</si>
  <si>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</si>
  <si>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</si>
  <si>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</si>
  <si>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</si>
  <si>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</si>
  <si>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</si>
  <si>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</si>
  <si>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</si>
  <si>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</si>
  <si>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</si>
  <si>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</si>
  <si>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</si>
  <si>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</si>
  <si>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</si>
  <si>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</si>
  <si>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</si>
  <si>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</si>
  <si>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</si>
  <si>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</si>
  <si>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</si>
  <si>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</si>
  <si>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</si>
  <si>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</si>
  <si>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</si>
  <si>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</si>
  <si>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</si>
  <si>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</si>
  <si>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</si>
  <si>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</si>
  <si>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</si>
  <si>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</si>
  <si>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</si>
  <si>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</si>
  <si>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</si>
  <si>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</si>
  <si>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</si>
  <si>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</si>
  <si>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</si>
  <si>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</si>
  <si>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</si>
  <si>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</si>
  <si>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</si>
  <si>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</si>
  <si>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</si>
  <si>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</si>
  <si>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</si>
  <si>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</si>
  <si>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</si>
  <si>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</si>
  <si>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</si>
  <si>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</si>
  <si>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</si>
  <si>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</si>
  <si>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</si>
  <si>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</si>
  <si>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</si>
  <si>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</si>
  <si>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</si>
  <si>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</si>
  <si>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</si>
  <si>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</si>
  <si>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</si>
  <si>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</si>
  <si>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</si>
  <si>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</si>
  <si>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</si>
  <si>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</si>
  <si>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</si>
  <si>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</si>
  <si>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</si>
  <si>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</si>
  <si>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</si>
  <si>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</si>
  <si>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</si>
  <si>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</si>
  <si>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</si>
  <si>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</si>
  <si>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</si>
  <si>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</si>
  <si>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</si>
  <si>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</si>
  <si>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</si>
  <si>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</si>
  <si>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</si>
  <si>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</si>
  <si>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</si>
  <si>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</si>
  <si>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</si>
  <si>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</si>
  <si>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</si>
  <si>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</si>
  <si>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</si>
  <si>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</si>
  <si>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</si>
  <si>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</si>
  <si>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</si>
  <si>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</si>
  <si>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</si>
  <si>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</si>
  <si>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</si>
  <si>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</si>
  <si>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</si>
  <si>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</si>
  <si>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</si>
  <si>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</si>
  <si>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</si>
  <si>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</si>
  <si>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</si>
  <si>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</si>
  <si>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</si>
  <si>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</si>
  <si>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</si>
  <si>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</si>
  <si>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</si>
  <si>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</si>
  <si>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</si>
  <si>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</si>
  <si>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</si>
  <si>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</si>
  <si>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</si>
  <si>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</si>
  <si>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</si>
  <si>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</si>
  <si>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</si>
  <si>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</si>
  <si>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</si>
  <si>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</si>
  <si>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</si>
  <si>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</si>
  <si>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</si>
  <si>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</si>
  <si>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</si>
  <si>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</si>
  <si>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</si>
  <si>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</si>
  <si>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</si>
  <si>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</si>
  <si>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</si>
  <si>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</si>
  <si>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</si>
  <si>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</si>
  <si>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</si>
  <si>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</si>
  <si>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</si>
  <si>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</si>
  <si>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</si>
  <si>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</si>
  <si>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</si>
  <si>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</si>
  <si>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</si>
  <si>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</si>
  <si>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</si>
  <si>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</si>
  <si>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</si>
  <si>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</si>
  <si>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</si>
  <si>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</si>
  <si>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</si>
  <si>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</si>
  <si>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</si>
  <si>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</si>
  <si>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</si>
  <si>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</si>
  <si>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</si>
  <si>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</si>
  <si>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</si>
  <si>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</si>
  <si>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</si>
  <si>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</si>
  <si>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</si>
  <si>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</si>
  <si>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</si>
  <si>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</si>
  <si>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</si>
  <si>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</si>
  <si>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</si>
  <si>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</si>
  <si>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</si>
  <si>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</si>
  <si>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</si>
  <si>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</si>
  <si>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</si>
  <si>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</si>
  <si>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</si>
  <si>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</si>
  <si>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</si>
  <si>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</si>
  <si>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</si>
  <si>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</si>
  <si>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</si>
  <si>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</si>
  <si>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</si>
  <si>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</si>
  <si>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</si>
  <si>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</si>
  <si>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</si>
  <si>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</si>
  <si>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</si>
  <si>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</si>
  <si>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</si>
  <si>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</si>
  <si>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</si>
  <si>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</si>
  <si>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</si>
  <si>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</si>
  <si>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</si>
  <si>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</si>
  <si>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</si>
  <si>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</si>
  <si>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</si>
  <si>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</si>
  <si>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</si>
  <si>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</si>
  <si>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</si>
  <si>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</si>
  <si>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</si>
  <si>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</si>
  <si>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</si>
  <si>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</si>
  <si>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</si>
  <si>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</si>
  <si>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</si>
  <si>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</si>
  <si>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</si>
  <si>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</si>
  <si>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</si>
  <si>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</si>
  <si>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</si>
  <si>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</si>
  <si>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</si>
  <si>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</si>
  <si>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</si>
  <si>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</si>
  <si>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</si>
  <si>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</si>
  <si>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</si>
  <si>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</si>
  <si>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</si>
  <si>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</si>
  <si>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</si>
  <si>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</si>
  <si>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</si>
  <si>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</si>
  <si>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</si>
  <si>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</si>
  <si>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</si>
  <si>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</si>
  <si>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</si>
  <si>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</si>
  <si>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</si>
  <si>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</si>
  <si>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</si>
  <si>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</si>
  <si>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</si>
  <si>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</si>
  <si>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</si>
  <si>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</si>
  <si>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</si>
  <si>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</si>
  <si>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</si>
  <si>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</si>
  <si>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</si>
  <si>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</si>
  <si>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</si>
  <si>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</si>
  <si>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</si>
  <si>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</si>
  <si>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</si>
  <si>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</si>
  <si>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</si>
  <si>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</si>
  <si>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</si>
  <si>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</si>
  <si>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</si>
  <si>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</si>
  <si>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</si>
  <si>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</si>
  <si>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</si>
  <si>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</si>
  <si>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</si>
  <si>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</si>
  <si>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</si>
  <si>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</si>
  <si>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</si>
  <si>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</si>
  <si>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</si>
  <si>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</si>
  <si>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</si>
  <si>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</si>
  <si>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</si>
  <si>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</si>
  <si>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</si>
  <si>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</si>
  <si>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</si>
  <si>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</si>
  <si>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</si>
  <si>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</si>
  <si>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</si>
  <si>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</si>
  <si>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</si>
  <si>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</si>
  <si>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</si>
  <si>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</si>
  <si>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</si>
  <si>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</si>
  <si>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</si>
  <si>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</si>
  <si>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</si>
  <si>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</si>
  <si>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</si>
  <si>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</si>
  <si>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</si>
  <si>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</si>
  <si>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</si>
  <si>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</si>
  <si>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</si>
  <si>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</si>
  <si>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</si>
  <si>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</si>
  <si>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</si>
  <si>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</si>
  <si>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</si>
  <si>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</si>
  <si>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</si>
  <si>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</si>
  <si>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</si>
  <si>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</si>
  <si>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</si>
  <si>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</si>
  <si>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</si>
  <si>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</si>
  <si>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</si>
  <si>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</si>
  <si>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</si>
  <si>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</si>
  <si>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</si>
  <si>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</si>
  <si>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</si>
  <si>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</si>
  <si>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</si>
  <si>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</si>
  <si>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</si>
  <si>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</si>
  <si>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</si>
  <si>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</si>
  <si>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</si>
  <si>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</si>
  <si>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</si>
  <si>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</si>
  <si>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</si>
  <si>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</si>
  <si>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</si>
  <si>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</si>
  <si>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</si>
  <si>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</si>
  <si>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</si>
  <si>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</si>
  <si>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</si>
  <si>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</si>
  <si>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</si>
  <si>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</si>
  <si>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</si>
  <si>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</si>
  <si>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</si>
  <si>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</si>
  <si>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</si>
  <si>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</si>
  <si>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</si>
  <si>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</si>
  <si>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</si>
  <si>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</si>
  <si>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</si>
  <si>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</si>
  <si>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</si>
  <si>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</si>
  <si>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</si>
  <si>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</si>
  <si>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</si>
  <si>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</si>
  <si>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</si>
  <si>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</si>
  <si>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</si>
  <si>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</si>
  <si>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</si>
  <si>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</si>
  <si>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</si>
  <si>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</si>
  <si>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</si>
  <si>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</si>
  <si>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</si>
  <si>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</si>
  <si>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</si>
  <si>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</si>
  <si>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</si>
  <si>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</si>
  <si>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</si>
  <si>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</si>
  <si>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</si>
  <si>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</si>
  <si>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</si>
  <si>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</si>
  <si>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</si>
  <si>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</si>
  <si>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</si>
  <si>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</si>
  <si>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</si>
  <si>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</si>
  <si>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</si>
  <si>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</si>
  <si>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</si>
  <si>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</si>
  <si>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</si>
  <si>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</si>
  <si>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</si>
  <si>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</si>
  <si>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</si>
  <si>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</si>
  <si>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</si>
  <si>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</si>
  <si>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</si>
  <si>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</si>
  <si>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</si>
  <si>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</si>
  <si>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</si>
  <si>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</si>
  <si>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</si>
  <si>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</si>
  <si>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</si>
  <si>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</si>
  <si>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</si>
  <si>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</si>
  <si>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</si>
  <si>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</si>
  <si>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</si>
  <si>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</si>
  <si>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</si>
  <si>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</si>
  <si>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</si>
  <si>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</si>
  <si>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</si>
  <si>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</si>
  <si>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</si>
  <si>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</si>
  <si>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</si>
  <si>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</si>
  <si>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</si>
  <si>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</si>
  <si>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</si>
  <si>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</si>
  <si>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</si>
  <si>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</si>
  <si>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</si>
  <si>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</si>
  <si>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</si>
  <si>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</si>
  <si>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</si>
  <si>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</si>
  <si>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</si>
  <si>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</si>
  <si>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</si>
  <si>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</si>
  <si>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</si>
  <si>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</si>
  <si>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</si>
  <si>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</si>
  <si>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</si>
  <si>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</si>
  <si>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</si>
  <si>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</si>
  <si>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</si>
  <si>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</si>
  <si>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</si>
  <si>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</si>
  <si>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</si>
  <si>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</si>
  <si>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</si>
  <si>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</si>
  <si>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</si>
  <si>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</si>
  <si>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</si>
  <si>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</si>
  <si>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</si>
  <si>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</si>
  <si>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</si>
  <si>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</si>
  <si>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</si>
  <si>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</si>
  <si>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</si>
  <si>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</si>
  <si>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</si>
  <si>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</si>
  <si>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</si>
  <si>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</si>
  <si>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</si>
  <si>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</si>
  <si>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</si>
  <si>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</si>
  <si>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</si>
  <si>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</si>
  <si>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</si>
  <si>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</si>
  <si>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</si>
  <si>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</si>
  <si>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</si>
  <si>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</si>
  <si>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</si>
  <si>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</si>
  <si>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</si>
  <si>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</si>
  <si>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</si>
  <si>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</si>
  <si>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</si>
  <si>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</si>
  <si>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</si>
  <si>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</si>
  <si>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</si>
  <si>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</si>
  <si>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</si>
  <si>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</si>
  <si>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</si>
  <si>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</si>
  <si>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</si>
  <si>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</si>
  <si>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</si>
  <si>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</si>
  <si>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</si>
  <si>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</si>
  <si>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</si>
  <si>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</si>
  <si>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</si>
  <si>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</si>
  <si>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</si>
  <si>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</si>
  <si>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</si>
  <si>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</si>
  <si>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</si>
  <si>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</si>
  <si>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</si>
  <si>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</si>
  <si>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</si>
  <si>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</si>
  <si>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</si>
  <si>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</si>
  <si>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</si>
  <si>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</si>
  <si>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</si>
  <si>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</si>
  <si>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</si>
  <si>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</si>
  <si>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</si>
  <si>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</si>
  <si>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</si>
  <si>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</si>
  <si>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</si>
  <si>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</si>
  <si>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</si>
  <si>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</si>
  <si>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</si>
  <si>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</si>
  <si>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</si>
  <si>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</si>
  <si>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</si>
  <si>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</si>
  <si>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</si>
  <si>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</si>
  <si>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</si>
  <si>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</si>
  <si>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</si>
  <si>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</si>
  <si>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</si>
  <si>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</si>
  <si>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</si>
  <si>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</si>
  <si>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</si>
  <si>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</si>
  <si>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</si>
  <si>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</si>
  <si>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</si>
  <si>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</si>
  <si>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</si>
  <si>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</si>
  <si>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</si>
  <si>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</si>
  <si>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</si>
  <si>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</si>
  <si>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</si>
  <si>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</si>
  <si>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</si>
  <si>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</si>
  <si>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</si>
  <si>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</si>
  <si>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</si>
  <si>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</si>
  <si>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</si>
  <si>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</si>
  <si>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</si>
  <si>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</si>
  <si>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</si>
  <si>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</si>
  <si>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</si>
  <si>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</si>
  <si>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</si>
  <si>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</si>
  <si>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</si>
  <si>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</si>
  <si>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</si>
  <si>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</si>
  <si>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</si>
  <si>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</si>
  <si>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</si>
  <si>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</si>
  <si>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</si>
  <si>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</si>
  <si>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</si>
  <si>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</si>
  <si>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</si>
  <si>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</si>
  <si>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</si>
  <si>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</si>
  <si>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</si>
  <si>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</si>
  <si>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</si>
  <si>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</si>
  <si>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</si>
  <si>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</si>
  <si>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</si>
  <si>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</si>
  <si>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</si>
  <si>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</si>
  <si>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</si>
  <si>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</si>
  <si>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</si>
  <si>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</si>
  <si>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</si>
  <si>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</si>
  <si>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</si>
  <si>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</si>
  <si>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</si>
  <si>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</si>
  <si>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</si>
  <si>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</si>
  <si>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</si>
  <si>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</si>
  <si>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</si>
  <si>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</si>
  <si>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</si>
  <si>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</si>
  <si>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</si>
  <si>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</si>
  <si>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</si>
  <si>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</si>
  <si>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</si>
  <si>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</si>
  <si>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</si>
  <si>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</si>
  <si>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</si>
  <si>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</si>
  <si>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</si>
  <si>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</si>
  <si>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</si>
  <si>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</si>
  <si>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</si>
  <si>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</si>
  <si>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</si>
  <si>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</si>
  <si>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</si>
  <si>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</si>
  <si>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</si>
  <si>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</si>
  <si>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</si>
  <si>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</si>
  <si>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</si>
  <si>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</si>
  <si>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</si>
  <si>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</si>
  <si>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</si>
  <si>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</si>
  <si>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</si>
  <si>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</si>
  <si>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</si>
  <si>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</si>
  <si>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</si>
  <si>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</si>
  <si>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</si>
  <si>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</si>
  <si>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</si>
  <si>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</si>
  <si>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</si>
  <si>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</si>
  <si>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</si>
  <si>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</si>
  <si>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</si>
  <si>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</si>
  <si>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</si>
  <si>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</si>
  <si>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</si>
  <si>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</si>
  <si>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</si>
  <si>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</si>
  <si>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</si>
  <si>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</si>
  <si>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</si>
  <si>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</si>
  <si>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</si>
  <si>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</si>
  <si>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</si>
  <si>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</si>
  <si>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</si>
  <si>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</si>
  <si>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</si>
  <si>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</si>
  <si>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</si>
  <si>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</si>
  <si>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</si>
  <si>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</si>
  <si>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</si>
  <si>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</si>
  <si>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</si>
  <si>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</si>
  <si>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</si>
  <si>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</si>
  <si>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</si>
  <si>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</si>
  <si>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</si>
  <si>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</si>
  <si>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</si>
  <si>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</si>
  <si>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</si>
  <si>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</si>
  <si>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</si>
  <si>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</si>
  <si>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</si>
  <si>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</si>
  <si>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</si>
  <si>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</si>
  <si>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</si>
  <si>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</si>
  <si>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</si>
  <si>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</si>
  <si>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</si>
  <si>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</si>
  <si>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</si>
  <si>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</si>
  <si>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</si>
  <si>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</si>
  <si>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</si>
  <si>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</si>
  <si>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</si>
  <si>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</si>
  <si>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</si>
  <si>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</si>
  <si>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</si>
  <si>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</si>
  <si>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</si>
  <si>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</si>
  <si>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</si>
  <si>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</si>
  <si>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</si>
  <si>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</si>
  <si>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</si>
  <si>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</si>
  <si>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</si>
  <si>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</si>
  <si>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</si>
  <si>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</si>
  <si>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</si>
  <si>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</si>
  <si>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</si>
  <si>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</si>
  <si>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</si>
  <si>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</si>
  <si>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</si>
  <si>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</si>
  <si>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</si>
  <si>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</si>
  <si>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</si>
  <si>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</si>
  <si>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</si>
  <si>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</si>
  <si>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</si>
  <si>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</si>
  <si>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</si>
  <si>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</si>
  <si>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</si>
  <si>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</si>
  <si>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</si>
  <si>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</si>
  <si>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</si>
  <si>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</si>
  <si>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</si>
  <si>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</si>
  <si>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</si>
  <si>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</si>
  <si>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</si>
  <si>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</si>
  <si>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</si>
  <si>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</si>
  <si>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</si>
  <si>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</si>
  <si>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</si>
  <si>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</si>
  <si>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</si>
  <si>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</si>
  <si>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</si>
  <si>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</si>
  <si>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</si>
  <si>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</si>
  <si>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</si>
  <si>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</si>
  <si>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</si>
  <si>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</si>
  <si>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</si>
  <si>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</si>
  <si>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</si>
  <si>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</si>
  <si>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</si>
  <si>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</si>
  <si>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</si>
  <si>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</si>
  <si>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</si>
  <si>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</si>
  <si>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</si>
  <si>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</si>
  <si>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</si>
  <si>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</si>
  <si>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</si>
  <si>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</si>
  <si>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</si>
  <si>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</si>
  <si>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</si>
  <si>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</si>
  <si>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</si>
  <si>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</si>
  <si>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</si>
  <si>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</si>
  <si>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</si>
  <si>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</si>
  <si>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</si>
  <si>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</si>
  <si>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</si>
  <si>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</si>
  <si>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</si>
  <si>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</si>
  <si>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</si>
  <si>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</si>
  <si>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</si>
  <si>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</si>
  <si>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</si>
  <si>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</si>
  <si>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</si>
  <si>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</si>
  <si>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</si>
  <si>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</si>
  <si>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</si>
  <si>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</si>
  <si>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</si>
  <si>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</si>
  <si>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</si>
  <si>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</si>
  <si>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</si>
  <si>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</si>
  <si>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</si>
  <si>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</si>
  <si>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</si>
  <si>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</si>
  <si>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</si>
  <si>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</si>
  <si>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</si>
  <si>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</si>
  <si>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</si>
  <si>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</si>
  <si>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</si>
  <si>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</si>
  <si>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</si>
  <si>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</si>
  <si>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</si>
  <si>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</si>
  <si>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</si>
  <si>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</si>
  <si>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</si>
  <si>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</si>
  <si>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</si>
  <si>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</si>
  <si>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</si>
  <si>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</si>
  <si>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</si>
  <si>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</si>
  <si>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</si>
  <si>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</si>
  <si>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</si>
  <si>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</si>
  <si>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</si>
  <si>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</si>
  <si>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</si>
  <si>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</si>
  <si>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</si>
  <si>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</si>
  <si>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</si>
  <si>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</si>
  <si>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</si>
  <si>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</si>
  <si>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</si>
  <si>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</si>
  <si>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</si>
  <si>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</si>
  <si>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</si>
  <si>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</si>
  <si>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</si>
  <si>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</si>
  <si>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</si>
  <si>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</si>
  <si>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</si>
  <si>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</si>
  <si>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</si>
  <si>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</si>
  <si>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</si>
  <si>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</si>
  <si>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</si>
  <si>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</si>
  <si>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</si>
  <si>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</si>
  <si>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</si>
  <si>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</si>
  <si>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</si>
  <si>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</si>
  <si>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</si>
  <si>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</si>
  <si>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</si>
  <si>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</si>
  <si>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</si>
  <si>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</si>
  <si>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</si>
  <si>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</si>
  <si>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</si>
  <si>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</si>
  <si>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</si>
  <si>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</si>
  <si>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</si>
  <si>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</si>
  <si>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</si>
  <si>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</si>
  <si>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</si>
  <si>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</si>
  <si>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</si>
  <si>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</si>
  <si>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</si>
  <si>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</si>
  <si>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</si>
  <si>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</si>
  <si>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</si>
  <si>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</si>
  <si>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</si>
  <si>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</si>
  <si>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</si>
  <si>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</si>
  <si>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</si>
  <si>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</si>
  <si>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</si>
  <si>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</si>
  <si>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</si>
  <si>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</si>
  <si>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</si>
  <si>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</si>
  <si>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</si>
  <si>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</si>
  <si>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</si>
  <si>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</si>
  <si>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</si>
  <si>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</si>
  <si>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</si>
  <si>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</si>
  <si>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</si>
  <si>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</si>
  <si>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</si>
  <si>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</si>
  <si>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</si>
  <si>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</si>
  <si>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</si>
  <si>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</si>
  <si>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</si>
  <si>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</si>
  <si>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</si>
  <si>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</si>
  <si>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</si>
  <si>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</si>
  <si>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</si>
  <si>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</si>
  <si>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</si>
  <si>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</si>
  <si>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</si>
  <si>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</si>
  <si>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</si>
  <si>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</si>
  <si>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</si>
  <si>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</si>
  <si>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</si>
  <si>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</si>
  <si>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</si>
  <si>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</si>
  <si>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</si>
  <si>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</si>
  <si>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</si>
  <si>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</si>
  <si>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</si>
  <si>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</si>
  <si>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</si>
  <si>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</si>
  <si>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</si>
  <si>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</si>
  <si>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</si>
  <si>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</si>
  <si>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</si>
  <si>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</si>
  <si>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</si>
  <si>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</si>
  <si>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</si>
  <si>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</si>
  <si>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</si>
  <si>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</si>
  <si>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</si>
  <si>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</si>
  <si>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</si>
  <si>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</si>
  <si>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</si>
  <si>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</si>
  <si>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</si>
  <si>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</si>
  <si>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</si>
  <si>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</si>
  <si>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</si>
  <si>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</si>
  <si>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</si>
  <si>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</si>
  <si>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</si>
  <si>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</si>
  <si>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</si>
  <si>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</si>
  <si>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</si>
  <si>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</si>
  <si>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</si>
  <si>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</si>
  <si>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</si>
  <si>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</si>
  <si>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</si>
  <si>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</si>
  <si>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</si>
  <si>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</si>
  <si>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</si>
  <si>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</si>
  <si>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</si>
  <si>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</si>
  <si>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</si>
  <si>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</si>
  <si>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</si>
  <si>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</si>
  <si>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</si>
  <si>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</si>
  <si>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</si>
  <si>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</si>
  <si>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</si>
  <si>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</si>
  <si>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</si>
  <si>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</si>
  <si>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</si>
  <si>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</si>
  <si>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</si>
  <si>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</si>
  <si>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</si>
  <si>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</si>
  <si>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</si>
  <si>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</si>
  <si>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</si>
  <si>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</si>
  <si>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</si>
  <si>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</si>
  <si>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</si>
  <si>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</si>
  <si>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</si>
  <si>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</si>
  <si>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</si>
  <si>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</si>
  <si>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</si>
  <si>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</si>
  <si>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</si>
  <si>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</si>
  <si>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</si>
  <si>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</si>
  <si>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</si>
  <si>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</si>
  <si>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</si>
  <si>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</si>
  <si>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</si>
  <si>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</si>
  <si>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</si>
  <si>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</si>
  <si>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</si>
  <si>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</si>
  <si>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</si>
  <si>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</si>
  <si>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</si>
  <si>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</si>
  <si>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</si>
  <si>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</si>
  <si>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</si>
  <si>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</si>
  <si>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</si>
  <si>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</si>
  <si>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</si>
  <si>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</si>
  <si>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</si>
  <si>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</si>
  <si>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</si>
  <si>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</si>
  <si>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</si>
  <si>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</si>
  <si>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</si>
  <si>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</si>
  <si>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</si>
  <si>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</si>
  <si>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</si>
  <si>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</si>
  <si>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</si>
  <si>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</si>
  <si>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</si>
  <si>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</si>
  <si>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</si>
  <si>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</si>
  <si>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</si>
  <si>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</si>
  <si>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</si>
  <si>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</si>
  <si>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</si>
  <si>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</si>
  <si>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</si>
  <si>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</si>
  <si>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</si>
  <si>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</si>
  <si>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</si>
  <si>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</si>
  <si>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</si>
  <si>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</si>
  <si>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</si>
  <si>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</si>
  <si>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</si>
  <si>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</si>
  <si>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</si>
  <si>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</si>
  <si>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</si>
  <si>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</si>
  <si>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</si>
  <si>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</si>
  <si>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</si>
  <si>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</si>
  <si>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</si>
  <si>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</si>
  <si>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</si>
  <si>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</si>
  <si>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</si>
  <si>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</si>
  <si>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</si>
  <si>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</si>
  <si>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</si>
  <si>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</si>
  <si>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</si>
  <si>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</si>
  <si>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</si>
  <si>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</si>
  <si>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</si>
  <si>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</si>
  <si>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</si>
  <si>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</si>
  <si>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</si>
  <si>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</si>
  <si>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</si>
  <si>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</si>
  <si>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</si>
  <si>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</si>
  <si>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</si>
  <si>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</si>
  <si>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</si>
  <si>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</si>
  <si>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</si>
  <si>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</si>
  <si>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</si>
  <si>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</si>
  <si>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</si>
  <si>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</si>
  <si>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</si>
  <si>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</si>
  <si>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</si>
  <si>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</si>
  <si>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</si>
  <si>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</si>
  <si>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</si>
  <si>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</si>
  <si>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</si>
  <si>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</si>
  <si>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</si>
  <si>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</si>
  <si>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</si>
  <si>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</si>
  <si>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</si>
  <si>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</si>
  <si>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</si>
  <si>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</si>
  <si>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</si>
  <si>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</si>
  <si>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</si>
  <si>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</si>
  <si>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</si>
  <si>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</si>
  <si>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</si>
  <si>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</si>
  <si>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</si>
  <si>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</si>
  <si>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</si>
  <si>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</t>
  </si>
  <si>
    <t>Value</t>
  </si>
  <si>
    <t>Total Sales</t>
  </si>
  <si>
    <t>Total Profit</t>
  </si>
  <si>
    <t>Total Quantity</t>
  </si>
  <si>
    <t>Total Orders</t>
  </si>
  <si>
    <t>Total Customers</t>
  </si>
  <si>
    <t>Total Products</t>
  </si>
  <si>
    <t>Profit Margin</t>
  </si>
  <si>
    <t>Average Order Value</t>
  </si>
  <si>
    <t>Row Labels</t>
  </si>
  <si>
    <t>Grand Total</t>
  </si>
  <si>
    <t>2014</t>
  </si>
  <si>
    <t>2015</t>
  </si>
  <si>
    <t>2016</t>
  </si>
  <si>
    <t>2017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</si>
  <si>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</si>
  <si>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</si>
  <si>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</si>
  <si>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</si>
  <si>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</si>
  <si>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</si>
  <si>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</si>
  <si>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</si>
  <si>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</si>
  <si>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</si>
  <si>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</si>
  <si>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</si>
  <si>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</si>
  <si>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</si>
  <si>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</si>
  <si>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RETAIL SALES ANALYSIS</t>
  </si>
  <si>
    <t>Customers</t>
  </si>
  <si>
    <t xml:space="preserve">Total Sales	</t>
  </si>
  <si>
    <t xml:space="preserve"> </t>
  </si>
  <si>
    <t>KEY INSIGHTS</t>
  </si>
  <si>
    <t>1. Sales increased strongly from 2014 to 2017, with 2017 recording the highest annual sales.</t>
  </si>
  <si>
    <t>2. Technology generated the highest profit at approximately $145K, making it the most profitable category.</t>
  </si>
  <si>
    <t>3. West region generated the highest profit at approximately $108K, while Central generated the lowest at approximately $40K.</t>
  </si>
  <si>
    <t>4. November recorded the highest monthly sales at approximately $352K, while February recorded the lowest at approximately $60K.</t>
  </si>
  <si>
    <t>5. Several customers generated significant losses, with the bottom 10 customers contributing approximately $30K in combined negative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</si>
</sst>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rgb="FF002060"/>
      <name val="Calibri"/>
      <family val="2"/>
      <scheme val="minor"/>
    </font>
    <font>
      <b/>
      <sz val="16"/>
      <color theme="8" tint="-0.499984740745262"/>
      <name val="Arial Black"/>
      <family val="2"/>
    </font>
    <font>
      <b/>
      <sz val="11"/>
      <color theme="1" tint="4.9989318521683403E-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3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0" borderId="0" xfId="0" quotePrefix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1" applyNumberFormat="1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12" fillId="2" borderId="0" xfId="0" applyFont="1" applyFill="1"/>
    <xf numFmtId="0" fontId="0" fillId="2" borderId="0" xfId="0" applyFill="1" applyBorder="1"/>
    <xf numFmtId="0" fontId="10" fillId="2" borderId="0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8" fillId="2" borderId="3" xfId="0" applyFont="1" applyFill="1" applyBorder="1"/>
    <xf numFmtId="0" fontId="0" fillId="2" borderId="4" xfId="0" applyFill="1" applyBorder="1"/>
    <xf numFmtId="0" fontId="11" fillId="2" borderId="4" xfId="0" applyFont="1" applyFill="1" applyBorder="1"/>
    <xf numFmtId="0" fontId="8" fillId="2" borderId="4" xfId="0" applyFont="1" applyFill="1" applyBorder="1"/>
    <xf numFmtId="0" fontId="8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0" fontId="9" fillId="2" borderId="2" xfId="0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Analysis!$E$14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Analysis!$D$15:$D$27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Analysis!$E$15:$E$27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3-4BAF-9F70-43AC9B5C9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281760"/>
        <c:axId val="900282120"/>
      </c:lineChart>
      <c:catAx>
        <c:axId val="90028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82120"/>
        <c:crosses val="autoZero"/>
        <c:auto val="1"/>
        <c:lblAlgn val="ctr"/>
        <c:lblOffset val="100"/>
        <c:noMultiLvlLbl val="0"/>
      </c:catAx>
      <c:valAx>
        <c:axId val="90028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8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[Retail_Sales_Analysis.xlsx]Analysis!PivotTable10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10 Customers by Sales</a:t>
            </a:r>
            <a:endParaRPr lang="en-US" b="1"/>
          </a:p>
        </c:rich>
      </c:tx>
      <c:layout>
        <c:manualLayout>
          <c:xMode val="edge"/>
          <c:yMode val="edge"/>
          <c:x val="0.30093970531218789"/>
          <c:y val="3.741092086502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113040779749485"/>
          <c:y val="0.27459460576448264"/>
          <c:w val="0.43905015260447749"/>
          <c:h val="0.623022492260944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Analysis!$E$45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Analysis!$D$46:$D$56</c:f>
              <c:strCache>
                <c:ptCount val="10"/>
                <c:pt idx="0">
                  <c:v>Christine Phan</c:v>
                </c:pt>
                <c:pt idx="1">
                  <c:v>Cindy Stewart</c:v>
                </c:pt>
                <c:pt idx="2">
                  <c:v>Grant Thornton</c:v>
                </c:pt>
                <c:pt idx="3">
                  <c:v>Henry Goldwyn</c:v>
                </c:pt>
                <c:pt idx="4">
                  <c:v>Luke Foster</c:v>
                </c:pt>
                <c:pt idx="5">
                  <c:v>Natalie Fritzler</c:v>
                </c:pt>
                <c:pt idx="6">
                  <c:v>Nathan Cano</c:v>
                </c:pt>
                <c:pt idx="7">
                  <c:v>Sean Braxton</c:v>
                </c:pt>
                <c:pt idx="8">
                  <c:v>Sean Miller</c:v>
                </c:pt>
                <c:pt idx="9">
                  <c:v>Sharelle Roach</c:v>
                </c:pt>
              </c:strCache>
            </c:strRef>
          </c:cat>
          <c:val>
            <c:numRef>
              <c:f>Analysis!$E$46:$E$56</c:f>
              <c:numCache>
                <c:formatCode>General</c:formatCode>
                <c:ptCount val="10"/>
                <c:pt idx="0">
                  <c:v>-1850.3029000000004</c:v>
                </c:pt>
                <c:pt idx="1">
                  <c:v>-6626.3895000000002</c:v>
                </c:pt>
                <c:pt idx="2">
                  <c:v>-4108.6589000000004</c:v>
                </c:pt>
                <c:pt idx="3">
                  <c:v>-2797.9635000000007</c:v>
                </c:pt>
                <c:pt idx="4">
                  <c:v>-3583.9770000000003</c:v>
                </c:pt>
                <c:pt idx="5">
                  <c:v>-1695.9714000000001</c:v>
                </c:pt>
                <c:pt idx="6">
                  <c:v>-2204.8072000000002</c:v>
                </c:pt>
                <c:pt idx="7">
                  <c:v>-2082.7451000000001</c:v>
                </c:pt>
                <c:pt idx="8">
                  <c:v>-1980.7392999999997</c:v>
                </c:pt>
                <c:pt idx="9">
                  <c:v>-3333.9144000000006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67B-B4C6-AB001DABB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2077856"/>
        <c:axId val="1002079296"/>
      </c:barChart>
      <c:catAx>
        <c:axId val="100207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79296"/>
        <c:crosses val="autoZero"/>
        <c:auto val="1"/>
        <c:lblAlgn val="ctr"/>
        <c:lblOffset val="100"/>
        <c:noMultiLvlLbl val="0"/>
      </c:catAx>
      <c:valAx>
        <c:axId val="100207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915064780807417"/>
          <c:y val="0.14309630914352203"/>
          <c:w val="5.7802636600819884E-2"/>
          <c:h val="6.54392082709167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[Retail_Sales_Analysis.xlsx]Analysis!PivotTable10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Bottom 10 Customers by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508042000937489"/>
          <c:y val="0.26328479036685182"/>
          <c:w val="0.55827635696814371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Analysis!$E$45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Analysis!$D$46:$D$56</c:f>
              <c:strCache>
                <c:ptCount val="10"/>
                <c:pt idx="0">
                  <c:v>Christine Phan</c:v>
                </c:pt>
                <c:pt idx="1">
                  <c:v>Cindy Stewart</c:v>
                </c:pt>
                <c:pt idx="2">
                  <c:v>Grant Thornton</c:v>
                </c:pt>
                <c:pt idx="3">
                  <c:v>Henry Goldwyn</c:v>
                </c:pt>
                <c:pt idx="4">
                  <c:v>Luke Foster</c:v>
                </c:pt>
                <c:pt idx="5">
                  <c:v>Natalie Fritzler</c:v>
                </c:pt>
                <c:pt idx="6">
                  <c:v>Nathan Cano</c:v>
                </c:pt>
                <c:pt idx="7">
                  <c:v>Sean Braxton</c:v>
                </c:pt>
                <c:pt idx="8">
                  <c:v>Sean Miller</c:v>
                </c:pt>
                <c:pt idx="9">
                  <c:v>Sharelle Roach</c:v>
                </c:pt>
              </c:strCache>
            </c:strRef>
          </c:cat>
          <c:val>
            <c:numRef>
              <c:f>Analysis!$E$46:$E$56</c:f>
              <c:numCache>
                <c:formatCode>General</c:formatCode>
                <c:ptCount val="10"/>
                <c:pt idx="0">
                  <c:v>-1850.3029000000004</c:v>
                </c:pt>
                <c:pt idx="1">
                  <c:v>-6626.3895000000002</c:v>
                </c:pt>
                <c:pt idx="2">
                  <c:v>-4108.6589000000004</c:v>
                </c:pt>
                <c:pt idx="3">
                  <c:v>-2797.9635000000007</c:v>
                </c:pt>
                <c:pt idx="4">
                  <c:v>-3583.9770000000003</c:v>
                </c:pt>
                <c:pt idx="5">
                  <c:v>-1695.9714000000001</c:v>
                </c:pt>
                <c:pt idx="6">
                  <c:v>-2204.8072000000002</c:v>
                </c:pt>
                <c:pt idx="7">
                  <c:v>-2082.7451000000001</c:v>
                </c:pt>
                <c:pt idx="8">
                  <c:v>-1980.7392999999997</c:v>
                </c:pt>
                <c:pt idx="9">
                  <c:v>-3333.9144000000006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1-4567-A406-8F24D9BD6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2096112"/>
        <c:axId val="762096832"/>
      </c:barChart>
      <c:catAx>
        <c:axId val="76209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96832"/>
        <c:crosses val="autoZero"/>
        <c:auto val="1"/>
        <c:lblAlgn val="ctr"/>
        <c:lblOffset val="100"/>
        <c:noMultiLvlLbl val="0"/>
      </c:catAx>
      <c:valAx>
        <c:axId val="76209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336312578330595"/>
          <c:y val="0.89866704876524639"/>
          <c:w val="8.0462069998639599E-2"/>
          <c:h val="5.418849080118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[Retail_Sales_Analysis.xlsx]Analysis!PivotTable4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Profit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Analysis!$J$7:$J$10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Analysis!$K$7:$K$10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0-44EC-88A3-A6AA343C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901680"/>
        <c:axId val="1254895560"/>
      </c:barChart>
      <c:catAx>
        <c:axId val="125490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895560"/>
        <c:crosses val="autoZero"/>
        <c:auto val="1"/>
        <c:lblAlgn val="ctr"/>
        <c:lblOffset val="100"/>
        <c:noMultiLvlLbl val="0"/>
      </c:catAx>
      <c:valAx>
        <c:axId val="1254895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90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16447</xdr:colOff>
      <xdr:row>7</xdr:row>
      <xdr:rowOff>119852</xdr:rowOff>
    </xdr:from>
    <xdr:to>
      <xdr:col>6</xdr:col>
      <xdr:colOff>365617</xdr:colOff>
      <xdr:row>22</xdr:row>
      <xdr:rowOff>76419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2CDE69-564D-457A-B32E-16A546144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10996</xdr:colOff>
      <xdr:row>22</xdr:row>
      <xdr:rowOff>14507</xdr:rowOff>
    </xdr:from>
    <xdr:to>
      <xdr:col>7</xdr:col>
      <xdr:colOff>584969</xdr:colOff>
      <xdr:row>40</xdr:row>
      <xdr:rowOff>58825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659270-CEE9-4E23-9021-2485EC8BE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</xdr:colOff>
      <xdr:row>40</xdr:row>
      <xdr:rowOff>52745</xdr:rowOff>
    </xdr:from>
    <xdr:to>
      <xdr:col>7</xdr:col>
      <xdr:colOff>577273</xdr:colOff>
      <xdr:row>58</xdr:row>
      <xdr:rowOff>131399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D5A899-E423-4618-A1BA-222CCC55C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385733</xdr:colOff>
      <xdr:row>7</xdr:row>
      <xdr:rowOff>91765</xdr:rowOff>
    </xdr:from>
    <xdr:to>
      <xdr:col>11</xdr:col>
      <xdr:colOff>423333</xdr:colOff>
      <xdr:row>22</xdr:row>
      <xdr:rowOff>39915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343ED3-26C5-48AD-B400-981CBC529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576362</xdr:colOff>
      <xdr:row>22</xdr:row>
      <xdr:rowOff>58637</xdr:rowOff>
    </xdr:from>
    <xdr:to>
      <xdr:col>11</xdr:col>
      <xdr:colOff>257913</xdr:colOff>
      <xdr:row>40</xdr:row>
      <xdr:rowOff>60476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7888DA-72FB-1BCF-00A4-BB3E8D237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67029" y="5032804"/>
          <a:ext cx="5417717" cy="34308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khush" refreshedDate="46266.567456712961" createdVersion="8" refreshedVersion="8" minRefreshableVersion="3" recordCount="9994" xr:uid="{A3474444-19C8-49D9-B695-B9311B3A92FF}">
  <cacheSource type="worksheet">
    <worksheetSource ref="A1:U9995" sheet="Raw_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x v="0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x v="1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x v="2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x v="2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x v="4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x v="5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x v="6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x v="6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x v="7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x v="8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x v="9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x v="9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x v="9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x v="10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x v="10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x v="11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x v="12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x v="13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x v="13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x v="15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x v="16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x v="16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x v="17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x v="17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x v="17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x v="17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x v="18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x v="19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x v="20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x v="21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x v="21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x v="22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x v="23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x v="23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x v="24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x v="24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x v="24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x v="24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x v="25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x v="25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x v="26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x v="26"/>
    <x v="0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x v="26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x v="26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x v="26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x v="26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x v="26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x v="28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x v="29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x v="29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x v="30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x v="31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x v="14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x v="32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x v="32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x v="32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x v="33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x v="33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x v="33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x v="32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x v="34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x v="34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x v="35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x v="35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x v="36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x v="37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x v="22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x v="38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x v="38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x v="39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x v="40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x v="40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x v="40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x v="41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x v="41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x v="41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x v="42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x v="43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x v="44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x v="45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x v="46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x v="46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x v="46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x v="47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x v="48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x v="48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x v="48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x v="49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x v="49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x v="49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x v="50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x v="51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x v="52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x v="52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x v="53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x v="53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x v="53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x v="53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x v="54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x v="55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x v="56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x v="56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x v="56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x v="56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x v="56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x v="57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x v="58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x v="59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x v="59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x v="60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x v="60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x v="61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x v="61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x v="61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x v="63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x v="64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x v="64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x v="64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x v="65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x v="66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x v="67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x v="68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x v="68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x v="68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x v="68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x v="69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x v="69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x v="70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x v="70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x v="70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x v="71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x v="72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x v="73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x v="73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x v="74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x v="75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x v="76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x v="77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x v="78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x v="78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x v="78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x v="78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x v="78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x v="78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x v="78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x v="79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x v="79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x v="79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x v="80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x v="80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x v="81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x v="32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x v="32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x v="82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x v="83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x v="83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x v="84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x v="84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x v="84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x v="85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x v="86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x v="87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x v="87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x v="88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x v="88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x v="88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x v="88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x v="88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x v="89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x v="90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x v="90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x v="91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x v="92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x v="92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x v="93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x v="94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x v="94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x v="95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x v="96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x v="97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x v="98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x v="98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x v="98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x v="98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x v="98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x v="99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x v="100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x v="100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x v="100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x v="100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x v="100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x v="101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x v="101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x v="102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x v="102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x v="102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x v="102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x v="102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x v="102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x v="103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x v="103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x v="103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x v="104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x v="104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x v="105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x v="37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x v="37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x v="37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x v="37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x v="37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x v="106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x v="107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x v="107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x v="107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x v="107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x v="107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x v="107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x v="107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x v="108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x v="109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x v="110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x v="110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x v="111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x v="111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x v="112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x v="112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x v="112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x v="112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x v="113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x v="113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x v="113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x v="114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x v="115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x v="115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x v="116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x v="117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x v="118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x v="38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x v="119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x v="119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x v="120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x v="66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x v="66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x v="66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x v="121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x v="121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x v="56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x v="56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x v="123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x v="14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x v="14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x v="14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x v="124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x v="124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x v="124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x v="125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x v="125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x v="125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x v="125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x v="101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x v="127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x v="33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x v="128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x v="128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x v="129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x v="130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x v="130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x v="130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x v="130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x v="131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x v="132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x v="132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x v="133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x v="135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x v="136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x v="136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x v="137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x v="139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x v="139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x v="139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x v="140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x v="140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x v="140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x v="141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x v="141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x v="107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x v="79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x v="142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x v="143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x v="143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x v="143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x v="96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x v="146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x v="146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x v="147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x v="147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x v="147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x v="147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x v="148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x v="149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x v="149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x v="149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x v="149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x v="150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x v="150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x v="151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x v="151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x v="151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x v="151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x v="152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x v="153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x v="154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x v="154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x v="154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x v="155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x v="155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x v="156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x v="157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x v="157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x v="158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x v="158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x v="159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x v="160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x v="160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x v="161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x v="161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x v="162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x v="163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x v="164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x v="164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x v="6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x v="165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x v="165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x v="165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x v="165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x v="166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x v="70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x v="167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x v="169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x v="169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x v="170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x v="171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x v="146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x v="133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x v="133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x v="32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x v="172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x v="172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x v="173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x v="25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x v="25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x v="174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x v="175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x v="72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x v="177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x v="177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x v="178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x v="178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x v="179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x v="51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x v="7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x v="7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x v="7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x v="7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x v="7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x v="7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x v="180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x v="181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x v="181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x v="181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x v="181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x v="181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x v="181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x v="182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x v="182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x v="175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x v="183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x v="173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x v="173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x v="98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x v="98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x v="98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x v="184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x v="184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x v="184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x v="184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x v="184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x v="185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x v="103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x v="113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x v="186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x v="120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x v="188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x v="189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x v="189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x v="190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x v="191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x v="191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x v="192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x v="192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x v="192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x v="193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x v="194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x v="194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x v="194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x v="195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x v="195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x v="196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x v="197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x v="198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x v="199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x v="199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x v="199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x v="199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x v="199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x v="182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x v="201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x v="201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x v="166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x v="202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x v="202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x v="203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x v="203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x v="203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x v="204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x v="109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x v="109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x v="205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x v="206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x v="206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x v="207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x v="207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x v="207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x v="208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x v="209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x v="210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x v="210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x v="211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x v="212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x v="88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x v="213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x v="213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x v="214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x v="20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x v="215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x v="38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x v="38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x v="38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x v="216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x v="216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x v="158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x v="158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x v="158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x v="217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x v="53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x v="218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x v="158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x v="219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x v="220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x v="220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x v="220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x v="221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x v="221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x v="222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x v="222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x v="223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x v="223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x v="224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x v="225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x v="225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x v="225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x v="225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x v="226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x v="226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x v="226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x v="226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x v="227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x v="228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x v="228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x v="228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x v="229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x v="229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x v="230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x v="231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x v="231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x v="231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x v="231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x v="231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x v="232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x v="232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x v="233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x v="233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x v="233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x v="233"/>
    <x v="0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x v="234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x v="234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x v="236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x v="237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x v="237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x v="237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x v="238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x v="238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x v="238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x v="238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x v="238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x v="239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x v="239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x v="239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x v="240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x v="240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x v="241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x v="241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x v="242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x v="242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x v="244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x v="245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x v="245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x v="245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x v="245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x v="246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x v="247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x v="95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x v="95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x v="248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x v="248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x v="248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x v="205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x v="205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x v="249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x v="250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x v="250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x v="46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x v="46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x v="251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x v="252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x v="252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x v="253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x v="69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x v="254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x v="121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x v="121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x v="255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x v="255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x v="255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x v="256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x v="153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x v="153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x v="257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x v="257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x v="257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x v="258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x v="258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x v="90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x v="90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x v="90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x v="90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x v="259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x v="116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x v="260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x v="260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x v="260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x v="261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x v="246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x v="246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x v="246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x v="143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x v="262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x v="262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x v="262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x v="263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x v="263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x v="263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x v="263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x v="264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x v="264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x v="264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x v="265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x v="265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x v="266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x v="266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x v="266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x v="267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x v="268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x v="268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x v="268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x v="269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x v="269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x v="114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x v="155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x v="271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x v="272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x v="272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x v="272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x v="273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x v="273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x v="273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x v="274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x v="275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x v="276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x v="276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x v="276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x v="114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x v="277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x v="110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x v="278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x v="278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x v="279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x v="172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x v="172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x v="280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x v="281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x v="282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x v="282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x v="283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x v="283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x v="283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x v="283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x v="283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x v="47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x v="285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x v="285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x v="285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x v="286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x v="286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x v="286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x v="286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x v="186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x v="186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x v="287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x v="288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x v="288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x v="288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x v="288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x v="289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x v="234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x v="240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x v="290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x v="290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x v="291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x v="292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x v="239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x v="36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x v="293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x v="295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x v="97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x v="296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x v="296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x v="296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x v="296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x v="296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x v="296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x v="297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x v="298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x v="298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x v="298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x v="298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x v="105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x v="52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x v="299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x v="193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x v="193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x v="193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x v="193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x v="300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x v="301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x v="301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x v="302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x v="106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x v="106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x v="106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x v="303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x v="304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x v="304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x v="304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x v="305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x v="306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x v="154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x v="154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x v="211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x v="211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x v="233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x v="233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x v="233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x v="233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x v="307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x v="307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x v="308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x v="203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x v="309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x v="309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x v="310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x v="310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x v="218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x v="218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x v="218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x v="32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x v="32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x v="32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x v="32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x v="80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x v="80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x v="80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x v="293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x v="311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x v="182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x v="312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x v="312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x v="312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x v="313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x v="313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x v="313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x v="313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x v="314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x v="314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x v="315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x v="316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x v="317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x v="317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x v="104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x v="218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x v="218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x v="319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x v="319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x v="320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x v="320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x v="295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x v="295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x v="295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x v="321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x v="321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x v="322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x v="323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x v="324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x v="324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x v="14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x v="325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x v="325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x v="315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x v="254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x v="254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x v="254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x v="326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x v="6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x v="6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x v="54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x v="47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x v="327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x v="328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x v="329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x v="220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x v="330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x v="316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x v="188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x v="188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x v="274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x v="274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x v="274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x v="331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x v="331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x v="332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x v="333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x v="334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x v="335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x v="143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x v="143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x v="72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x v="95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x v="95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x v="95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x v="22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x v="22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x v="22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x v="336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x v="336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x v="336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x v="337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x v="312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x v="312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x v="126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x v="126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x v="126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x v="338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x v="338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x v="116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x v="339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x v="339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x v="339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x v="340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x v="341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x v="341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x v="342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x v="342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x v="269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x v="269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x v="269"/>
    <x v="0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x v="343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x v="19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x v="345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x v="345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x v="346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x v="338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x v="338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x v="139"/>
    <x v="0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x v="139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x v="139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x v="222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x v="347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x v="348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x v="348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x v="349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x v="350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x v="350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x v="350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x v="351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x v="352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x v="353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x v="51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x v="333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x v="285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x v="285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x v="143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x v="308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x v="355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x v="33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x v="12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x v="356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x v="356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x v="356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x v="357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x v="357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x v="357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x v="358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x v="189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x v="189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x v="359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x v="59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x v="288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x v="288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x v="360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x v="360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x v="361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x v="361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x v="361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x v="361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x v="86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x v="302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x v="302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x v="302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x v="362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x v="300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x v="363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x v="363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x v="138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x v="247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x v="364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x v="58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x v="58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x v="365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x v="365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x v="246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x v="366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x v="366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x v="366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x v="366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x v="218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x v="218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x v="218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x v="171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x v="367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x v="368"/>
    <x v="2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x v="368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x v="368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x v="369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x v="369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x v="369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x v="330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x v="370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x v="371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x v="371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x v="372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x v="373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x v="373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x v="374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x v="374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x v="17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x v="233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x v="233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x v="62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x v="62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x v="375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x v="375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x v="375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x v="376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x v="376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x v="376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x v="376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x v="130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x v="130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x v="377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x v="148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x v="378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x v="378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x v="378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x v="378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x v="378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x v="378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x v="379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x v="380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x v="176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x v="381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x v="382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x v="383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x v="384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x v="384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x v="384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x v="385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x v="386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x v="386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x v="386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x v="387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x v="387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x v="30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x v="30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x v="30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x v="30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x v="48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x v="388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x v="388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x v="352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x v="352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x v="268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x v="268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x v="389"/>
    <x v="2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x v="389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x v="390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x v="390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x v="374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x v="261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x v="261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x v="392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x v="13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x v="13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x v="13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x v="13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x v="13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x v="13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x v="13"/>
    <x v="0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x v="13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x v="154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x v="154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x v="154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x v="393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x v="394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x v="394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x v="394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x v="394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x v="50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x v="50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x v="205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x v="205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x v="205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x v="55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x v="185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x v="185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x v="235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x v="396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x v="396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x v="396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x v="396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x v="396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x v="118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x v="126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x v="126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x v="334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x v="397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x v="397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x v="398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x v="399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x v="399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x v="399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x v="400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x v="110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x v="111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x v="111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x v="111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x v="111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x v="349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x v="211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x v="299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x v="317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x v="144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x v="401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x v="32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x v="32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x v="402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x v="72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x v="72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x v="262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x v="262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x v="243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x v="243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x v="243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x v="243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x v="233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x v="233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x v="233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x v="322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x v="322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x v="322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x v="322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x v="322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x v="405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x v="408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x v="408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x v="409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x v="409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x v="410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x v="310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x v="310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x v="310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x v="310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x v="411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x v="411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x v="411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x v="246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x v="310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x v="310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x v="412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x v="413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x v="413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x v="413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x v="5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x v="176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x v="176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x v="176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x v="415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x v="416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x v="394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x v="417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x v="417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x v="418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x v="36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x v="36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x v="410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x v="419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x v="259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x v="259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x v="259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x v="384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x v="384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x v="384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x v="384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x v="420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x v="346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x v="346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x v="309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x v="193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x v="193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x v="193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x v="147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x v="421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x v="57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x v="422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x v="422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x v="422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x v="254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x v="254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x v="58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x v="58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x v="58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x v="423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x v="424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x v="424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x v="425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x v="397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x v="95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x v="95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x v="426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x v="427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x v="427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x v="298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x v="116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x v="248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x v="248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x v="7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x v="428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x v="428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x v="428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x v="66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x v="429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x v="429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x v="430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x v="430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x v="431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x v="432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x v="433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x v="97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x v="57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x v="434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x v="435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x v="436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x v="437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x v="437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x v="438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x v="438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x v="6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x v="439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x v="440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x v="441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x v="441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x v="441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x v="442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x v="442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x v="442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x v="41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x v="41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x v="443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x v="442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x v="352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x v="352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x v="352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x v="419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x v="419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x v="444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x v="445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x v="446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x v="447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x v="447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x v="447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x v="448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x v="448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x v="448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x v="448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x v="448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x v="449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x v="439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x v="439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x v="450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x v="27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x v="27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x v="244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x v="104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x v="451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x v="452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x v="452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x v="452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x v="452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x v="452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x v="452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x v="452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x v="452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x v="452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x v="452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x v="452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x v="453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x v="316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x v="316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x v="454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x v="454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x v="39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x v="39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x v="174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x v="174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x v="174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x v="30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x v="30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x v="455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x v="449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x v="63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x v="63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x v="456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x v="457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x v="457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x v="458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x v="458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x v="458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x v="459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x v="459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x v="459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x v="459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x v="459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x v="459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x v="459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x v="460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x v="460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x v="460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x v="460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x v="299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x v="5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x v="5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x v="5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x v="224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x v="461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x v="461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x v="32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x v="32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x v="217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x v="217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x v="462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x v="463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x v="464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x v="107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x v="174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x v="174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x v="174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x v="378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x v="80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x v="465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x v="466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x v="466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x v="466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x v="466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x v="467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x v="467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x v="464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x v="468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x v="4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x v="95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x v="469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x v="18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x v="18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x v="470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x v="93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x v="93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x v="274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x v="460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x v="460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x v="460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x v="21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x v="471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x v="392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x v="472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x v="472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x v="344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x v="473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x v="44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x v="177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x v="177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x v="177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x v="386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x v="386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x v="291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x v="474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x v="475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x v="475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x v="475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x v="476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x v="393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x v="477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x v="477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x v="478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x v="167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x v="479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x v="479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x v="479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x v="71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x v="159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x v="159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x v="159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x v="401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x v="401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x v="480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x v="480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x v="481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x v="473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x v="60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x v="341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x v="468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x v="468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x v="154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x v="154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x v="154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x v="482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x v="266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x v="483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x v="483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x v="100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x v="484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x v="485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x v="485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x v="485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x v="485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x v="485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x v="170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x v="170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x v="305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x v="305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x v="296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x v="223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x v="223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x v="225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x v="486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x v="487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x v="487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x v="237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x v="237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x v="489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x v="489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x v="331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x v="146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x v="146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x v="146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x v="212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x v="467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x v="490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x v="185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x v="491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x v="100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x v="492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x v="493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x v="493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x v="188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x v="494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x v="324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x v="37"/>
    <x v="2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x v="495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x v="496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x v="52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x v="270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x v="497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x v="497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x v="231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x v="340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x v="498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x v="498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x v="499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x v="399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x v="297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x v="500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x v="501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x v="501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x v="502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x v="223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x v="503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x v="198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x v="199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x v="492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x v="492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x v="492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x v="492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x v="334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x v="222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x v="250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x v="504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x v="504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x v="504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x v="453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x v="484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x v="451"/>
    <x v="2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x v="451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x v="451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x v="43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x v="43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x v="505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x v="505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x v="505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x v="505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x v="506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x v="506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x v="178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x v="507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x v="238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x v="238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x v="52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x v="52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x v="52"/>
    <x v="0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x v="52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x v="52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x v="508"/>
    <x v="0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x v="508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x v="508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x v="509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x v="509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x v="509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x v="509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x v="510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x v="92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x v="92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x v="92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x v="91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x v="91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x v="227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x v="227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x v="511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x v="511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x v="512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x v="332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x v="513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x v="514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x v="514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x v="425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x v="425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x v="515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x v="515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x v="515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x v="515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x v="515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x v="515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x v="462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x v="502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x v="516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x v="361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x v="517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x v="245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x v="245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x v="518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x v="518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x v="519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x v="118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x v="460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x v="460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x v="460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x v="497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x v="497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x v="59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x v="520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x v="520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x v="521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x v="437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x v="285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x v="285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x v="285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x v="151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x v="151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x v="56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x v="444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x v="444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x v="444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x v="522"/>
    <x v="2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x v="310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x v="5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x v="187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x v="514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x v="290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x v="252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x v="44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x v="44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x v="44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x v="271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x v="271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x v="271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x v="524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x v="244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x v="244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x v="470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x v="470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x v="109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x v="109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x v="165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x v="165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x v="165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x v="525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x v="498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x v="498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x v="498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x v="498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x v="298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x v="191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x v="191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x v="526"/>
    <x v="2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x v="526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x v="246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x v="527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x v="100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x v="100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x v="100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x v="499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x v="499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x v="359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x v="528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x v="469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x v="529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x v="530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x v="530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x v="34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x v="34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x v="55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x v="55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x v="501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x v="501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x v="501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x v="501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x v="24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x v="24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x v="420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x v="420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x v="118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x v="118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x v="532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x v="532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x v="532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x v="154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x v="261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x v="261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x v="533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x v="534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x v="280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x v="280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x v="280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x v="528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x v="535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x v="535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x v="216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x v="350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x v="350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x v="350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x v="136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x v="136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x v="136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x v="536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x v="96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x v="96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x v="383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x v="537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x v="537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x v="407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x v="328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x v="328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x v="430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x v="538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x v="538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x v="105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x v="105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x v="105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x v="105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x v="193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x v="193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x v="193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x v="539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x v="540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x v="94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x v="359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x v="359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x v="334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x v="442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x v="442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x v="528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x v="468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x v="541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x v="541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x v="541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x v="541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x v="542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x v="135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x v="135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x v="543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x v="526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x v="526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x v="395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x v="395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x v="343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x v="524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x v="141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x v="141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x v="80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x v="80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x v="306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x v="306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x v="167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x v="544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x v="544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x v="243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x v="340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x v="539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x v="539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x v="230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x v="545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x v="545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x v="545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x v="546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x v="88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x v="170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x v="547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x v="506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x v="506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x v="316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x v="166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x v="166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x v="166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x v="254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x v="297"/>
    <x v="0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x v="38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x v="382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x v="382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x v="14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x v="14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x v="158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x v="158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x v="187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x v="263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x v="548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x v="123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x v="549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x v="362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x v="362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x v="362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x v="476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x v="108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x v="460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x v="460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x v="460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x v="550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x v="532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x v="532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x v="459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x v="551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x v="34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x v="395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x v="395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x v="552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x v="456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x v="539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x v="553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x v="553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x v="89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x v="554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x v="554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x v="268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x v="352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x v="411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x v="302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x v="91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x v="91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x v="91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x v="113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x v="277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x v="277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x v="352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x v="352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x v="472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x v="555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x v="555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x v="555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x v="555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x v="434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x v="434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x v="434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x v="105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x v="105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x v="355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x v="355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x v="203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x v="203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x v="203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x v="217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x v="529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x v="529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x v="557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x v="557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x v="557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x v="127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x v="127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x v="127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x v="211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x v="446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x v="446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x v="152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x v="159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x v="429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x v="429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x v="429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x v="558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x v="558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x v="529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x v="529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x v="529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x v="559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x v="559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x v="540"/>
    <x v="1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x v="540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x v="540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x v="560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x v="560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x v="527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x v="527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x v="337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x v="338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x v="338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x v="496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x v="440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x v="440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x v="440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x v="561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x v="561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x v="562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x v="562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x v="562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x v="421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x v="507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x v="91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x v="91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x v="334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x v="334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x v="564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x v="564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x v="194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x v="194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x v="381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x v="381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x v="381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x v="381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x v="182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x v="478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x v="10"/>
    <x v="1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x v="565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x v="565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x v="565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x v="502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x v="236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x v="236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x v="236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x v="236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x v="233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x v="233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x v="566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x v="567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x v="568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x v="489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x v="489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x v="309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x v="569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x v="569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x v="569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x v="333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x v="333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x v="333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x v="242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x v="525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x v="199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x v="570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x v="570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x v="88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x v="497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x v="11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x v="17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x v="17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x v="17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x v="76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x v="76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x v="409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x v="409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x v="571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x v="312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x v="312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x v="572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x v="428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x v="65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x v="65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x v="65"/>
    <x v="0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x v="65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x v="65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x v="65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x v="65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x v="65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x v="65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x v="343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x v="573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x v="338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x v="338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x v="465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x v="80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x v="382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x v="382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x v="382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x v="382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x v="574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x v="451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x v="451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x v="575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x v="575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x v="575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x v="297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x v="576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x v="576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x v="576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x v="577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x v="577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x v="558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x v="265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x v="265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x v="265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x v="158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x v="158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x v="158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x v="378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x v="378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x v="378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x v="576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x v="157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x v="578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x v="579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x v="481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x v="112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x v="408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x v="445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x v="231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x v="231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x v="71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x v="229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x v="109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x v="108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x v="580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x v="66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x v="66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x v="66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x v="66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x v="66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x v="581"/>
    <x v="0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x v="581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x v="581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x v="18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x v="582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x v="60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x v="566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x v="96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x v="584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x v="582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x v="582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x v="582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x v="238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x v="369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x v="569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x v="237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x v="237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x v="299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x v="299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x v="457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x v="457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x v="56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x v="344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x v="585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x v="585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x v="42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x v="586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x v="586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x v="146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x v="349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x v="515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x v="515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x v="515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x v="515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x v="587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x v="588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x v="588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x v="588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x v="589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x v="589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x v="589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x v="105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x v="590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x v="156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x v="156"/>
    <x v="1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x v="411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x v="397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x v="397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x v="591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x v="581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x v="264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x v="425"/>
    <x v="1"/>
    <s v="United States"/>
    <s v="Burlington"/>
    <s v="Vermont"/>
    <s v="0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x v="564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x v="564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x v="563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x v="319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x v="592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x v="592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x v="564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x v="451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x v="428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x v="428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x v="156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x v="156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x v="59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x v="59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x v="595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x v="595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x v="596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x v="597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x v="211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x v="211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x v="211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x v="598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x v="599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x v="158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x v="158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x v="149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x v="79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x v="139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x v="139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x v="153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x v="153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x v="215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x v="215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x v="215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x v="600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x v="600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x v="600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x v="524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x v="227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x v="227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x v="601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x v="394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x v="121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x v="572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x v="602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x v="378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x v="378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x v="378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x v="425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x v="524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x v="145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x v="145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x v="393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x v="246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x v="246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x v="130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x v="99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x v="603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x v="604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x v="604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x v="604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x v="604"/>
    <x v="2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x v="604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x v="214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x v="304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x v="346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x v="346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x v="346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x v="346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x v="606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x v="606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x v="606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x v="607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x v="251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x v="156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x v="156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x v="355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x v="355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x v="608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x v="417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x v="417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x v="302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x v="302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x v="600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x v="290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x v="39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x v="39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x v="488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x v="391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x v="299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x v="299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x v="299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x v="609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x v="609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x v="609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x v="609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x v="167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x v="144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x v="144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x v="144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x v="552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x v="438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x v="126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x v="126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x v="172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x v="292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x v="292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x v="292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x v="292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x v="236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x v="474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x v="474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x v="454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x v="534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x v="534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x v="534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x v="610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x v="610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x v="610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x v="610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x v="610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x v="589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x v="589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x v="611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x v="611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x v="611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x v="611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x v="394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x v="601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x v="601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x v="601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x v="413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x v="413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x v="115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x v="115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x v="548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x v="548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x v="447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x v="207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x v="207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x v="207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x v="612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x v="612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x v="336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x v="357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x v="613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x v="350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x v="350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x v="180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x v="452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x v="614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x v="614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x v="18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x v="565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x v="565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x v="615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x v="615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x v="603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x v="603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x v="603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x v="603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x v="89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x v="89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x v="89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x v="176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x v="447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x v="616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x v="101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x v="601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x v="601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x v="244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x v="617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x v="617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x v="517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x v="578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x v="578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x v="578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x v="578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x v="578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x v="578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x v="562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x v="217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x v="200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x v="37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x v="506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x v="618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x v="618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x v="427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x v="427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x v="427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x v="427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x v="177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x v="177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x v="177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x v="177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x v="619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x v="619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x v="619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x v="418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x v="418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x v="418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x v="418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x v="620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x v="419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x v="383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x v="383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x v="117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x v="607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x v="607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x v="607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x v="607"/>
    <x v="2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x v="118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x v="118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x v="118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x v="621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x v="621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x v="44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x v="622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x v="409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x v="409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x v="623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x v="354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x v="354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x v="387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x v="419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x v="624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x v="624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x v="624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x v="625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x v="107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x v="107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x v="107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x v="579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x v="199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x v="199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x v="585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x v="608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x v="626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x v="179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x v="179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x v="413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x v="287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x v="61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x v="627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x v="627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x v="627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x v="627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x v="627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x v="626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x v="393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x v="628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x v="277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x v="277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x v="277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x v="613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x v="613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x v="629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x v="630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x v="399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x v="399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x v="32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x v="32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x v="622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x v="622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x v="622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x v="622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x v="455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x v="455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x v="43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x v="547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x v="58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x v="308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x v="130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x v="612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x v="612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x v="612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x v="93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x v="93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x v="403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x v="403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x v="631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x v="227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x v="227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x v="407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x v="112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x v="112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x v="91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x v="632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x v="598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x v="294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x v="267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x v="267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x v="593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x v="593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x v="339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x v="339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x v="276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x v="276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x v="312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x v="85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x v="85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x v="633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x v="633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x v="633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x v="633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x v="634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x v="450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x v="565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x v="565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x v="565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x v="565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x v="565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x v="565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x v="635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x v="636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x v="636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x v="333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x v="333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x v="637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x v="115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x v="115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x v="115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x v="492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x v="639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x v="639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x v="639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x v="541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x v="541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x v="640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x v="215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x v="567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x v="408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x v="408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x v="483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x v="483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x v="483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x v="483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x v="483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x v="64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x v="127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x v="127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x v="127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x v="127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x v="127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x v="127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x v="127"/>
    <x v="1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x v="7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x v="403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x v="375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x v="375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x v="642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x v="520"/>
    <x v="0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x v="520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x v="520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x v="643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x v="643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x v="644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x v="644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x v="645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x v="645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x v="645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x v="645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x v="646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x v="140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x v="140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x v="647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x v="647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x v="414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x v="414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x v="414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x v="414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x v="414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x v="564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x v="41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x v="41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x v="267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x v="289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x v="154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x v="380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x v="79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x v="79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x v="295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x v="297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x v="648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x v="261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x v="557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x v="437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x v="437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x v="437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x v="230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x v="230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x v="485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x v="434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x v="306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x v="62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x v="457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x v="434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x v="649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x v="589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x v="339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x v="166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x v="21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x v="21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x v="483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x v="650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x v="650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x v="212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x v="212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x v="85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x v="85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x v="651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x v="651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x v="651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x v="13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x v="13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x v="555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x v="107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x v="107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x v="107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x v="107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x v="494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x v="494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x v="232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x v="652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x v="34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x v="34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x v="248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x v="409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x v="399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x v="653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x v="229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x v="612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x v="520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x v="301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x v="655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x v="655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x v="656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x v="71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x v="71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x v="484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x v="484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x v="484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x v="355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x v="355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x v="657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x v="657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x v="657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x v="370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x v="537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x v="361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x v="529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x v="32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x v="45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x v="341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x v="164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x v="164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x v="646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x v="643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x v="436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x v="155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x v="172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x v="522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x v="522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x v="550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x v="550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x v="550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x v="312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x v="312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x v="312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x v="490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x v="490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x v="490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x v="329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x v="315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x v="658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x v="473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x v="473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x v="230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x v="659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x v="659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x v="659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x v="659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x v="486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x v="486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x v="486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x v="486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x v="486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x v="660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x v="660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x v="660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x v="660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x v="661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x v="661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x v="379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x v="419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x v="419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x v="192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x v="192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x v="192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x v="192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x v="77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x v="77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x v="77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x v="444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x v="444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x v="662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x v="662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x v="315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x v="315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x v="315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x v="646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x v="80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x v="278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x v="210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x v="663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x v="3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x v="410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x v="190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x v="381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x v="664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x v="664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x v="321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x v="346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x v="665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x v="603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x v="603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x v="613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x v="181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x v="137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x v="666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x v="618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x v="618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x v="618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x v="618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x v="302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x v="314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x v="314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x v="62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x v="667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x v="667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x v="561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x v="349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x v="266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x v="143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x v="143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x v="656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x v="656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x v="656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x v="174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x v="174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x v="612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x v="318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x v="223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x v="212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x v="212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x v="212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x v="212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x v="175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x v="668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x v="668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x v="36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x v="36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x v="36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x v="36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x v="27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x v="424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x v="617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x v="38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x v="38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x v="626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x v="257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x v="542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x v="542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x v="37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x v="351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x v="351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x v="351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x v="250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x v="104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x v="237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x v="237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x v="237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x v="351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x v="351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x v="351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x v="339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x v="624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x v="624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x v="624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x v="462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x v="489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x v="338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x v="594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x v="594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x v="669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x v="564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x v="274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x v="467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x v="251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x v="251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x v="251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x v="498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x v="498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x v="293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x v="486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x v="486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x v="486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x v="670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x v="670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x v="670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x v="670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x v="670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x v="670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x v="55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x v="671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x v="129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x v="446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x v="446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x v="178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x v="178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x v="476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x v="476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x v="239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x v="165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x v="165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x v="1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x v="332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x v="444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x v="673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x v="673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x v="52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x v="52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x v="53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x v="53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x v="674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x v="674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x v="674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x v="640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x v="77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x v="247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x v="171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x v="163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x v="279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x v="675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x v="50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x v="257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x v="211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x v="506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x v="645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x v="60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x v="414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x v="414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x v="414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x v="183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x v="183"/>
    <x v="0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x v="183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x v="183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x v="677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x v="549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x v="549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x v="246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x v="516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x v="482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x v="112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x v="678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x v="678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x v="423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x v="144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x v="205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x v="205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x v="205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x v="205"/>
    <x v="0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x v="205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x v="442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x v="9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x v="580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x v="580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x v="580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x v="546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x v="254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x v="254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x v="140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x v="679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x v="679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x v="125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x v="125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x v="125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x v="680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x v="680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x v="477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x v="664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x v="681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x v="251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x v="251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x v="529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x v="289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x v="289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x v="289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x v="235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x v="94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x v="454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x v="454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x v="454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x v="404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x v="683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x v="683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x v="108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x v="108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x v="209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x v="599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x v="599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x v="599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x v="599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x v="626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x v="626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x v="3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x v="3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x v="3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x v="51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x v="51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x v="394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x v="394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x v="684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x v="684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x v="655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x v="685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x v="175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x v="435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x v="531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x v="531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x v="531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x v="531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x v="531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x v="531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x v="531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x v="531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x v="686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x v="669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x v="687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x v="687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x v="60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x v="60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x v="60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x v="60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x v="60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x v="60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x v="139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x v="388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x v="181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x v="181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x v="255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x v="688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x v="688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x v="255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x v="279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x v="168"/>
    <x v="0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x v="173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x v="173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x v="173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x v="173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x v="416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x v="689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x v="613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x v="613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x v="203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x v="203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x v="690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x v="147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x v="169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x v="169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x v="7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x v="446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x v="446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x v="446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x v="212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x v="275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x v="275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x v="129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x v="416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x v="416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x v="416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x v="312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x v="312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x v="312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x v="312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x v="568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x v="568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x v="10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x v="68"/>
    <x v="1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x v="68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x v="660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x v="338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x v="614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x v="691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x v="691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x v="475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x v="92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x v="13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x v="509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x v="692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x v="74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x v="74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x v="156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x v="156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x v="64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x v="64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x v="227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x v="260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x v="260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x v="364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x v="268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x v="395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x v="395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x v="687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x v="687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x v="687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x v="20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x v="20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x v="20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x v="20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x v="20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x v="20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x v="20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x v="107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x v="202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x v="444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x v="444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x v="444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x v="691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x v="116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x v="693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x v="693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x v="694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x v="694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x v="694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x v="316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x v="283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x v="695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x v="695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x v="130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x v="130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x v="130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x v="319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x v="319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x v="565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x v="696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x v="15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x v="15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x v="417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x v="417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x v="19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x v="460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x v="460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x v="697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x v="698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x v="131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x v="131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x v="131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x v="575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x v="535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x v="535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x v="699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x v="699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x v="100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x v="100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x v="634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x v="695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x v="390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x v="366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x v="366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x v="620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x v="620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x v="620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x v="620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x v="620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x v="446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x v="446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x v="186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x v="314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x v="655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x v="655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x v="361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x v="361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x v="361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x v="361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x v="639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x v="242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x v="242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x v="168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x v="475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x v="12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x v="12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x v="360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x v="407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x v="407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x v="407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x v="407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x v="407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x v="265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x v="560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x v="692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x v="513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x v="513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x v="643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x v="643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x v="494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x v="56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x v="56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x v="700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x v="700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x v="700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x v="274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x v="274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x v="30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x v="30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x v="30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x v="30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x v="30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x v="30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x v="30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x v="39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x v="39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x v="39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x v="701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x v="701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x v="701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x v="26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x v="26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x v="26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x v="26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x v="26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x v="26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x v="21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x v="124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x v="392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x v="239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x v="312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x v="312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x v="376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x v="578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x v="578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x v="426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x v="426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x v="656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x v="656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x v="466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x v="702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x v="312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x v="312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x v="508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x v="508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x v="509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x v="94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x v="94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x v="2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x v="2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x v="2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x v="2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x v="703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x v="178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x v="178"/>
    <x v="2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x v="143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x v="407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x v="333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x v="333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x v="333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x v="551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x v="377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x v="377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x v="699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x v="488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x v="580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x v="580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x v="580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x v="704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x v="704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x v="704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x v="704"/>
    <x v="1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x v="156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x v="521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x v="496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x v="697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x v="697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x v="697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x v="697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x v="223"/>
    <x v="0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x v="196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x v="196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x v="679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x v="679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x v="254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x v="368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x v="368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x v="449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x v="449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x v="449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x v="166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x v="166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x v="166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x v="269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x v="269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x v="392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x v="392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x v="362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x v="362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x v="362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x v="285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x v="567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x v="251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x v="251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x v="705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x v="97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x v="706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x v="607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x v="621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x v="503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x v="503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x v="503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x v="607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x v="461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x v="12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x v="117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x v="605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x v="567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x v="707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x v="444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x v="553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x v="553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x v="553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x v="266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x v="708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x v="488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x v="245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x v="245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x v="212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x v="212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x v="338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x v="338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x v="81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x v="407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x v="407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x v="407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x v="307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x v="566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x v="566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x v="566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x v="501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x v="203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x v="675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x v="208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x v="208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x v="208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x v="402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x v="402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x v="402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x v="300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x v="300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x v="300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x v="709"/>
    <x v="0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x v="709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x v="451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x v="710"/>
    <x v="0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x v="710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x v="710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x v="710"/>
    <x v="0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x v="710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x v="710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x v="710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x v="304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x v="304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x v="304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x v="561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x v="66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x v="66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x v="66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x v="675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x v="678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x v="664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x v="664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x v="504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x v="654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x v="711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x v="711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x v="711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x v="217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x v="591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x v="532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x v="553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x v="248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x v="115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x v="115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x v="115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x v="115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x v="277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x v="277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x v="277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x v="462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x v="462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x v="279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x v="279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x v="279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x v="279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x v="467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x v="467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x v="467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x v="395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x v="22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x v="22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x v="142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x v="142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x v="700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x v="700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x v="198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x v="198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x v="198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x v="198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x v="150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x v="150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x v="372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x v="626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x v="82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x v="82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x v="82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x v="82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x v="712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x v="527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x v="527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x v="419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x v="86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x v="86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x v="363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x v="363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x v="363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x v="54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x v="470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x v="470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x v="470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x v="470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x v="636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x v="414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x v="549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x v="86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x v="86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x v="267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x v="506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x v="125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x v="125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x v="366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x v="413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x v="713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x v="713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x v="274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x v="274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x v="274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x v="242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x v="461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x v="334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x v="334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x v="334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x v="714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x v="437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x v="437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x v="34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x v="34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x v="209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x v="267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x v="267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x v="267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x v="64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x v="64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x v="547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x v="547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x v="98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x v="566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x v="566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x v="715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x v="715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x v="452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x v="452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x v="452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x v="665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x v="665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x v="507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x v="507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x v="203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x v="203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x v="203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x v="203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x v="219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x v="291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x v="587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x v="494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x v="494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x v="494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x v="687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x v="337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x v="86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x v="86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x v="621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x v="621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x v="621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x v="621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x v="621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x v="621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x v="621"/>
    <x v="0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x v="621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x v="258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x v="258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x v="586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x v="586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x v="588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x v="537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x v="537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x v="209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x v="203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x v="157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x v="157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x v="135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x v="135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x v="135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x v="135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x v="425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x v="425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x v="425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x v="679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x v="21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x v="57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x v="556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x v="716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x v="704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x v="704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x v="704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x v="704"/>
    <x v="1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x v="633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x v="164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x v="164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x v="164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x v="276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x v="276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x v="527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x v="527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x v="600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x v="600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x v="270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x v="236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x v="236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x v="29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x v="437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x v="437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x v="383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x v="716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x v="193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x v="64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x v="538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x v="538"/>
    <x v="0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x v="538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x v="175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x v="175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x v="175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x v="175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x v="175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x v="717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x v="717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x v="718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x v="718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x v="109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x v="109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x v="109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x v="576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x v="576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x v="576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x v="275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x v="154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x v="154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x v="684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x v="684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x v="48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x v="334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x v="334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x v="334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x v="237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x v="378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x v="378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x v="659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x v="678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x v="678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x v="342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x v="10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x v="10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x v="380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x v="524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x v="288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x v="271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x v="271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x v="271"/>
    <x v="0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x v="271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x v="674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x v="43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x v="166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x v="563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x v="430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x v="438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x v="438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x v="258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x v="426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x v="63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x v="582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x v="582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x v="680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x v="503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x v="387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x v="387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x v="188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x v="648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x v="126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x v="126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x v="7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x v="159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x v="9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x v="9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x v="508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x v="508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x v="508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x v="530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x v="530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x v="530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x v="189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x v="459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x v="459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x v="459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x v="459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x v="721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x v="721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x v="501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x v="501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x v="487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x v="487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x v="27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x v="27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x v="27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x v="27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x v="722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x v="449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x v="32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x v="32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x v="99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x v="723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x v="150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x v="689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x v="689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x v="661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x v="661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x v="661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x v="646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x v="451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x v="451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x v="720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x v="720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x v="195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x v="62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x v="543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x v="253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x v="661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x v="661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x v="661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x v="661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x v="212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x v="189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x v="189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x v="724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x v="724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x v="724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x v="724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x v="694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x v="242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x v="113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x v="647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x v="647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x v="647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x v="133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x v="133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x v="133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x v="474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x v="679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x v="319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x v="103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x v="103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x v="561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x v="129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x v="245"/>
    <x v="1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x v="67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x v="37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x v="455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x v="152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x v="152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x v="586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x v="586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x v="586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x v="586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x v="586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x v="470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x v="470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x v="288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x v="253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x v="253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x v="365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x v="365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x v="365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x v="500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x v="500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x v="497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x v="497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x v="497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x v="721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x v="721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x v="721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x v="708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x v="358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x v="358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x v="13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x v="726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x v="157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x v="578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x v="578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x v="17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x v="17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x v="17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x v="17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x v="373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x v="21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x v="183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x v="384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x v="384"/>
    <x v="0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x v="35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x v="181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x v="181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x v="181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x v="468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x v="468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x v="525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x v="525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x v="617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x v="664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x v="386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x v="258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x v="722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x v="722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x v="727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x v="390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x v="49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x v="49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x v="49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x v="49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x v="518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x v="435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x v="435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x v="260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x v="260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x v="484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x v="666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x v="666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x v="666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x v="341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x v="580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x v="580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x v="728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x v="481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x v="474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x v="106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x v="106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x v="106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x v="729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x v="729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x v="729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x v="729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x v="729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x v="172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x v="656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x v="656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x v="417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x v="417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x v="417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x v="730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x v="730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x v="730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x v="149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x v="56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x v="693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x v="693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x v="457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x v="651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x v="731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x v="731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x v="731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x v="705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x v="705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x v="245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x v="245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x v="245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x v="245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x v="394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x v="394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x v="17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x v="17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x v="17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x v="487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x v="487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x v="651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x v="535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x v="688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x v="727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x v="722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x v="722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x v="654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x v="654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x v="213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x v="62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x v="62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x v="190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x v="688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x v="420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x v="658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x v="658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x v="175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x v="175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x v="175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x v="175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x v="599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x v="599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x v="599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x v="472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x v="649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x v="729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x v="729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x v="416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x v="416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x v="416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x v="201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x v="722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x v="722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x v="637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x v="637"/>
    <x v="1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x v="656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x v="18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x v="18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x v="18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x v="23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x v="533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x v="533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x v="533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x v="622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x v="147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x v="147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x v="147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x v="233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x v="233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x v="233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x v="46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x v="271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x v="271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x v="732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x v="507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x v="507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x v="393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x v="393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x v="393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x v="393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x v="544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x v="544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x v="549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x v="462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x v="221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x v="221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x v="221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x v="410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x v="207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x v="47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x v="252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x v="252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x v="157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x v="448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x v="41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x v="41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x v="74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x v="74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x v="391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x v="391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x v="732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x v="470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x v="267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x v="267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x v="196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x v="581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x v="258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x v="258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x v="258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x v="599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x v="713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x v="713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x v="713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x v="713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x v="90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x v="90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x v="90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x v="172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x v="172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x v="573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x v="573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x v="416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x v="275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x v="733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x v="733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x v="212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x v="212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x v="734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x v="734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x v="255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x v="66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x v="66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x v="707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x v="707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x v="271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x v="282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x v="282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x v="282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x v="735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x v="276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x v="276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x v="217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x v="408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x v="300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x v="736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x v="736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x v="736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x v="636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x v="380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x v="737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x v="737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x v="737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x v="728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x v="332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x v="661"/>
    <x v="0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x v="96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x v="96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x v="696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x v="242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x v="288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x v="170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x v="170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x v="15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x v="15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x v="15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x v="15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x v="738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x v="724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x v="724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x v="724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x v="502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x v="145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x v="448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x v="714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x v="714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x v="483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x v="483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x v="483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x v="483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x v="483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x v="695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x v="225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x v="576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x v="256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x v="500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x v="322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x v="322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x v="322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x v="322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x v="322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x v="15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x v="15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x v="739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x v="550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x v="595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x v="33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x v="671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x v="671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x v="467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x v="467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x v="63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x v="60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x v="60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x v="60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x v="81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x v="81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x v="740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x v="267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x v="267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x v="267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x v="59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x v="59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x v="59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x v="10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x v="152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x v="628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x v="602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x v="693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x v="409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x v="661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x v="212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x v="212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x v="212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x v="212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x v="212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x v="562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x v="741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x v="156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x v="227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x v="227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x v="122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x v="634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x v="376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x v="740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x v="740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x v="740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x v="84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x v="84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x v="455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x v="455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x v="662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x v="662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x v="662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x v="382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x v="21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x v="21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x v="401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x v="401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x v="401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x v="12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x v="694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x v="93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x v="260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x v="138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x v="138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x v="138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x v="138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x v="138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x v="368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x v="373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x v="738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x v="738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x v="294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x v="294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x v="407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x v="269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x v="269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x v="269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x v="66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x v="290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x v="461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x v="461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x v="41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x v="41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x v="41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x v="41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x v="41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x v="422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x v="422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x v="547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x v="138"/>
    <x v="0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x v="138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x v="286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x v="286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x v="742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x v="742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x v="47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x v="47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x v="17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x v="17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x v="729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x v="718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x v="673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x v="570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x v="570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x v="597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x v="597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x v="691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x v="691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x v="743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x v="743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x v="550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x v="197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x v="197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x v="625"/>
    <x v="0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x v="625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x v="625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x v="291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x v="328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x v="66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x v="66"/>
    <x v="0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x v="671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x v="671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x v="671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x v="23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x v="23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x v="115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x v="457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x v="457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x v="457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x v="28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x v="28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x v="577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x v="577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x v="162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x v="162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x v="10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x v="10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x v="573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x v="573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x v="706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x v="252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x v="252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x v="47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x v="47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x v="47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x v="116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x v="52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x v="596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x v="596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x v="541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x v="541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x v="541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x v="17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x v="17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x v="509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x v="509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x v="509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x v="80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x v="117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x v="117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x v="107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x v="708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x v="685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x v="348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x v="183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x v="694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x v="52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x v="299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x v="275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x v="275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x v="275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x v="275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x v="275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x v="558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x v="558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x v="558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x v="363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x v="363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x v="589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x v="589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x v="589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x v="589"/>
    <x v="0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x v="109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x v="109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x v="109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x v="731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x v="731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x v="731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x v="731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x v="357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x v="357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x v="430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x v="339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x v="284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x v="284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x v="284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x v="284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x v="284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x v="284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x v="374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x v="567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x v="567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x v="567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x v="567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x v="137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x v="67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x v="67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x v="67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x v="67"/>
    <x v="2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x v="67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x v="67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x v="379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x v="379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x v="303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x v="402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x v="402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x v="402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x v="49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x v="300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x v="300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x v="300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x v="300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x v="113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x v="113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x v="543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x v="744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x v="524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x v="524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x v="99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x v="99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x v="745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x v="366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x v="366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x v="431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x v="696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x v="572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x v="28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x v="262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x v="262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x v="493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x v="540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x v="18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x v="18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x v="162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x v="742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x v="742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x v="336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x v="336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x v="336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x v="276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x v="110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x v="93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x v="93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x v="184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x v="184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x v="305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x v="665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x v="665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x v="665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x v="665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x v="20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x v="20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x v="149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x v="746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x v="210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x v="210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x v="210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x v="210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x v="210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x v="210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x v="210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x v="392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x v="136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x v="223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x v="223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x v="518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x v="495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x v="495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x v="444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x v="698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x v="12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x v="447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x v="447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x v="447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x v="319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x v="678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x v="430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x v="430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x v="430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x v="551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x v="376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x v="134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x v="134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x v="437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x v="377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x v="377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x v="377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x v="377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x v="339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x v="326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x v="442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x v="153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x v="399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x v="677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x v="747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x v="644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x v="679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x v="377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x v="377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x v="450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x v="450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x v="450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x v="474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x v="474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x v="474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x v="474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x v="32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x v="428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x v="212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x v="212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x v="689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x v="689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x v="103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x v="274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x v="274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x v="84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x v="84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x v="245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x v="2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x v="2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x v="2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x v="2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x v="315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x v="232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x v="232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x v="103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x v="103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x v="510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x v="275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x v="275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x v="275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x v="535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x v="535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x v="456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x v="456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x v="476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x v="476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x v="604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x v="225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x v="748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x v="10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x v="10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x v="571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x v="571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x v="689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x v="689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x v="409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x v="542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x v="138"/>
    <x v="0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x v="549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x v="549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x v="10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x v="10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x v="587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x v="587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x v="587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x v="107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x v="107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x v="107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x v="107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x v="8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x v="639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x v="639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x v="639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x v="639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x v="639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x v="681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x v="160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x v="334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x v="334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x v="334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x v="334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x v="332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x v="669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x v="564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x v="564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x v="564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x v="564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x v="564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x v="252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x v="252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x v="252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x v="252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x v="252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x v="451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x v="451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x v="451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x v="451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x v="704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x v="151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x v="151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x v="151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x v="123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x v="719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x v="719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x v="455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x v="398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x v="475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x v="75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x v="249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x v="368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x v="368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x v="749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x v="278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x v="223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x v="697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x v="697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x v="486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x v="486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x v="23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x v="603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x v="114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x v="390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x v="390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x v="390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x v="150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x v="150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x v="394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x v="394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x v="394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x v="148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x v="148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x v="148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x v="148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x v="378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x v="378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x v="296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x v="393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x v="12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x v="301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x v="102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x v="618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x v="618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x v="12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x v="679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x v="611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x v="611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x v="611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x v="298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x v="298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x v="749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x v="310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x v="489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x v="374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x v="374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x v="750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x v="254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x v="254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x v="549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x v="200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x v="200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x v="200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x v="735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x v="316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x v="316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x v="7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x v="659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x v="56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x v="56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x v="56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x v="673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x v="514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x v="751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x v="242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x v="708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x v="708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x v="159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x v="159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x v="159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x v="536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x v="681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x v="681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x v="686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x v="686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x v="686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x v="577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x v="752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x v="724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x v="724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x v="125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x v="237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x v="237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x v="237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x v="531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x v="705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x v="705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x v="627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x v="333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x v="333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x v="333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x v="333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x v="651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x v="651"/>
    <x v="0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x v="651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x v="337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x v="392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x v="123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x v="693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x v="89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x v="234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x v="136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x v="136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x v="136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x v="507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x v="507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x v="507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x v="507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x v="109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x v="109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x v="109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x v="171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x v="171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x v="171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x v="164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x v="136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x v="39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x v="64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x v="64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x v="56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x v="74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x v="74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x v="74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x v="74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x v="464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x v="464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x v="107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x v="107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x v="107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x v="107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x v="471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x v="359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x v="359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x v="617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x v="533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x v="533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x v="533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x v="533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x v="117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x v="117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x v="281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x v="575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x v="575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x v="575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x v="575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x v="663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x v="663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x v="495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x v="119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x v="119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x v="129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x v="129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x v="204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x v="531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x v="531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x v="652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x v="652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x v="250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x v="250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x v="93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x v="93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x v="606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x v="606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x v="623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x v="414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x v="414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x v="414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x v="414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x v="753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x v="373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x v="57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x v="57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x v="44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x v="44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x v="524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x v="233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x v="233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x v="233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x v="754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x v="503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x v="205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x v="205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x v="205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x v="582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x v="582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x v="582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x v="431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x v="98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x v="98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x v="98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x v="557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x v="217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x v="217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x v="658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x v="720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x v="127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x v="99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x v="131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x v="131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x v="131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x v="300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x v="300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x v="426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x v="426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x v="755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x v="755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x v="755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x v="24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x v="388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x v="534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x v="534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x v="534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x v="534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x v="126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x v="126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x v="126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x v="126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x v="390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x v="335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x v="117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x v="117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x v="117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x v="338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x v="338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x v="338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x v="340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x v="5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x v="316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x v="369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x v="642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x v="642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x v="642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x v="585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x v="585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x v="428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x v="516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x v="516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x v="516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x v="449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x v="754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x v="754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x v="337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x v="337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x v="144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x v="258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x v="258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x v="693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x v="612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x v="281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x v="656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x v="656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x v="756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x v="756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x v="756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x v="477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x v="680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x v="680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x v="680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x v="513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x v="513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x v="757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x v="757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x v="757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x v="89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x v="188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x v="188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x v="188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x v="288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x v="288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x v="288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x v="288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x v="610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x v="179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x v="179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x v="367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x v="609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x v="609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x v="283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x v="477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x v="477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x v="477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x v="732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x v="732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x v="144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x v="208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x v="547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x v="733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x v="733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x v="733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x v="392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x v="392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x v="229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x v="236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x v="236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x v="351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x v="351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x v="351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x v="244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x v="618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x v="618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x v="499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x v="15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x v="15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x v="15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x v="15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x v="15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x v="594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x v="469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x v="277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x v="277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x v="277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x v="344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x v="214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x v="214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x v="82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x v="758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x v="758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x v="554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x v="467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x v="471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x v="471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x v="471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x v="447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x v="447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x v="758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x v="120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x v="318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x v="318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x v="318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x v="318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x v="318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x v="318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x v="43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x v="616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x v="616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x v="616"/>
    <x v="0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x v="421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x v="421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x v="298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x v="468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x v="43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x v="43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x v="553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x v="553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x v="553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x v="456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x v="492"/>
    <x v="0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x v="333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x v="732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x v="363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x v="421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x v="421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x v="421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x v="10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x v="10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x v="10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x v="10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x v="661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x v="661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x v="661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x v="661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x v="661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x v="661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x v="661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x v="130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x v="212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x v="435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x v="435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x v="437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x v="502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x v="747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x v="350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x v="350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x v="517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x v="224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x v="224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x v="224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x v="252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x v="252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x v="252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x v="311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x v="311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x v="506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x v="64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x v="624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x v="750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x v="750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x v="608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x v="608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x v="689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x v="689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x v="689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x v="122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x v="122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x v="747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x v="219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x v="695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x v="710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x v="156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x v="156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x v="156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x v="712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x v="244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x v="244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x v="98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x v="295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x v="387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x v="387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x v="387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x v="137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x v="137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x v="165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x v="165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x v="479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x v="258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x v="233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x v="233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x v="190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x v="190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x v="213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x v="294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x v="294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x v="294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x v="294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x v="482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x v="482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x v="397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x v="397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x v="397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x v="397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x v="681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x v="681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x v="453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x v="616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x v="320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x v="320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x v="320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x v="320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x v="677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x v="374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x v="18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x v="222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x v="676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x v="452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x v="452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x v="452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x v="622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x v="548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x v="548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x v="548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x v="60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x v="193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x v="193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x v="193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x v="193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x v="624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x v="746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x v="640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x v="35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x v="35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x v="35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x v="686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x v="686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x v="698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x v="447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x v="454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x v="292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x v="292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x v="292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x v="32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x v="412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x v="272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x v="685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x v="685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x v="627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x v="472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x v="124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x v="124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x v="230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x v="111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x v="190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x v="15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x v="449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x v="449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x v="449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x v="449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x v="449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x v="688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x v="688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x v="688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x v="414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x v="90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x v="90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x v="705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x v="705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x v="50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x v="647"/>
    <x v="0"/>
    <s v="United States"/>
    <s v="Burlington"/>
    <s v="Vermont"/>
    <s v="0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x v="126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x v="126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x v="604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x v="138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x v="165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x v="203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x v="133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x v="133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x v="114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x v="114"/>
    <x v="1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x v="293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x v="293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x v="293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x v="57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x v="446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x v="446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x v="446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x v="307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x v="498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x v="635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x v="24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x v="746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x v="746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x v="1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x v="1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x v="706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x v="706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x v="706"/>
    <x v="1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x v="269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x v="185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x v="296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x v="296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x v="296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x v="720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x v="720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x v="720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x v="711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x v="711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x v="137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x v="137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x v="297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x v="656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x v="656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x v="656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x v="656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x v="656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x v="656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x v="656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x v="612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x v="356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x v="356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x v="609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x v="721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x v="160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x v="379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x v="610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x v="610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x v="610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x v="41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x v="41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x v="41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x v="545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x v="321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x v="231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x v="231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x v="231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x v="231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x v="759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x v="759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x v="129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x v="56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x v="56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x v="56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x v="294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x v="294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x v="23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x v="289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x v="289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x v="388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x v="692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x v="692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x v="481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x v="196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x v="196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x v="196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x v="61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x v="544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x v="303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x v="303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x v="694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x v="552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x v="217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x v="217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x v="217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x v="175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x v="468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x v="468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x v="122"/>
    <x v="1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x v="122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x v="122"/>
    <x v="1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x v="532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x v="532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x v="240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x v="240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x v="758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x v="758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x v="760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x v="760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x v="760"/>
    <x v="1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x v="417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x v="417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x v="315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x v="51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x v="51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x v="51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x v="714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x v="189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x v="494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x v="204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x v="312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x v="520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x v="761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x v="761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x v="124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x v="124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x v="356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x v="356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x v="356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x v="700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x v="700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x v="577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x v="48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x v="48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x v="48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x v="87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x v="555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x v="555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x v="229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x v="229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x v="418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x v="601"/>
    <x v="1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x v="223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x v="392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x v="392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x v="762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x v="449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x v="701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x v="763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x v="763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x v="763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x v="405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x v="84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x v="84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x v="760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x v="760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x v="760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x v="699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x v="646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x v="482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x v="341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x v="341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x v="341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x v="336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x v="112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x v="112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x v="638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x v="638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x v="638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x v="638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x v="607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x v="601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x v="204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x v="204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x v="94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x v="94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x v="7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x v="7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x v="131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x v="232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x v="358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x v="358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x v="358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x v="358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x v="461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x v="203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x v="580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x v="580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x v="594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x v="700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x v="700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x v="700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x v="289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x v="656"/>
    <x v="2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x v="656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x v="656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x v="81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x v="208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x v="12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x v="171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x v="192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x v="0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x v="723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x v="723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x v="723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x v="464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x v="643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x v="764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x v="764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x v="764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x v="764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x v="32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x v="310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x v="93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x v="557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x v="557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x v="371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x v="371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x v="633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x v="633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x v="633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x v="346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x v="237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x v="237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x v="319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x v="105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x v="450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x v="437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x v="609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x v="422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x v="765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x v="242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x v="242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x v="242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x v="242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x v="242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x v="242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x v="242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x v="196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x v="97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x v="97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x v="97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x v="20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x v="20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x v="20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x v="450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x v="594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x v="594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x v="495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x v="495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x v="715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x v="715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x v="715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x v="715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x v="715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x v="478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x v="470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x v="470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x v="582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x v="582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x v="582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x v="531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x v="531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x v="531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x v="711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x v="711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x v="711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x v="711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x v="711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x v="711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x v="711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x v="105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x v="105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x v="105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x v="105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x v="105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x v="167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x v="167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x v="702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x v="702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x v="702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x v="28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x v="28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x v="123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x v="163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x v="163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x v="163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x v="315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x v="670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x v="140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x v="140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x v="504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x v="504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x v="371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x v="162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x v="162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x v="766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x v="647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x v="647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x v="157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x v="157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x v="157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x v="422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x v="422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x v="510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x v="524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x v="524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x v="252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x v="578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x v="767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x v="93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x v="304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x v="304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x v="455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x v="687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x v="687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x v="687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x v="1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x v="496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x v="100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x v="100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x v="452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x v="452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x v="112"/>
    <x v="1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x v="112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x v="46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x v="173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x v="173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x v="173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x v="615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x v="711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x v="337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x v="337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x v="614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x v="306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x v="306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x v="82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x v="401"/>
    <x v="2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x v="626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x v="706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x v="319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x v="447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x v="122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x v="677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x v="152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x v="260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x v="571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x v="571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x v="571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x v="571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x v="571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x v="571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x v="571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x v="642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x v="642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x v="684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x v="684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x v="684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x v="684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x v="339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x v="339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x v="339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x v="228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x v="228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x v="64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x v="64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x v="507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x v="601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x v="601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x v="233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x v="649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x v="649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x v="546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x v="546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x v="361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x v="361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x v="361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x v="107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x v="237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x v="237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x v="237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x v="42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x v="733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x v="326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x v="326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x v="432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x v="38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x v="402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x v="402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x v="286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x v="286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x v="286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x v="261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x v="464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x v="147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x v="367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x v="151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x v="312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x v="312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x v="312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x v="312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x v="742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x v="10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x v="10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x v="10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x v="61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x v="500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x v="112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x v="706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x v="187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x v="187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x v="187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x v="187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x v="187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x v="112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x v="112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x v="112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x v="600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x v="597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x v="597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x v="669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x v="704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x v="704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x v="704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x v="54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x v="757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x v="224"/>
    <x v="0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x v="224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x v="702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x v="238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x v="643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x v="643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x v="768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x v="3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x v="655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x v="655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x v="594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x v="594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x v="92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x v="430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x v="12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x v="327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x v="753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x v="286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x v="286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x v="464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x v="464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x v="105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x v="236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x v="443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x v="443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x v="215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x v="446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x v="275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x v="275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x v="479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x v="190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x v="190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x v="190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x v="765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x v="765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x v="765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x v="765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x v="769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x v="769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x v="436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x v="436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x v="436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x v="436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x v="257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x v="438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x v="438"/>
    <x v="0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x v="76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x v="655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x v="722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x v="722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x v="111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x v="111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x v="111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x v="208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x v="251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x v="251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x v="251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x v="256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x v="549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x v="201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x v="201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x v="201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x v="201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x v="201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x v="239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x v="683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x v="683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x v="683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x v="683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x v="462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x v="462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x v="288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x v="443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x v="443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x v="77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x v="77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x v="77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x v="770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x v="597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x v="675"/>
    <x v="2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x v="675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x v="526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x v="706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x v="706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x v="706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x v="706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x v="300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x v="652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x v="82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x v="632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x v="632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x v="632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x v="602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x v="602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x v="602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x v="130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x v="130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x v="671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x v="182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x v="76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x v="467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x v="382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x v="382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x v="86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x v="435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x v="435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x v="435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x v="597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x v="478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x v="478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x v="478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x v="553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x v="553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x v="201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x v="201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x v="771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x v="417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x v="758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x v="742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x v="742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x v="742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x v="757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x v="470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x v="484"/>
    <x v="2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x v="484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x v="9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x v="9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x v="322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x v="583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x v="331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x v="86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x v="86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x v="86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x v="86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x v="86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x v="470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x v="470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x v="470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x v="470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x v="649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x v="61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x v="158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x v="579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x v="241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x v="19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x v="587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x v="587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x v="46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x v="46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x v="46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x v="639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x v="639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x v="355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x v="355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x v="364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x v="534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x v="118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x v="118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x v="118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x v="118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x v="174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x v="737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x v="747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x v="747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x v="504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x v="15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x v="15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x v="15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x v="756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x v="756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x v="756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x v="336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x v="230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x v="230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x v="230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x v="230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x v="420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x v="82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x v="140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x v="645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x v="645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x v="603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x v="46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x v="46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x v="46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x v="46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x v="160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x v="699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x v="301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x v="301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x v="301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x v="374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x v="374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x v="374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x v="374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x v="374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x v="64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x v="64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x v="64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x v="575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x v="575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x v="297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x v="369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x v="573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x v="471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x v="334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x v="580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x v="580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x v="672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x v="672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x v="672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x v="672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x v="631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x v="643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x v="643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x v="90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x v="322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x v="661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x v="661"/>
    <x v="0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x v="556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x v="556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x v="299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x v="621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x v="738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x v="164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x v="143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x v="452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x v="310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x v="310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x v="731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x v="731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x v="731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x v="731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x v="135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x v="135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x v="14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x v="340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x v="340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x v="434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x v="682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x v="291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x v="291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x v="201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x v="772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x v="772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x v="185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x v="185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x v="185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x v="173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x v="173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x v="607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x v="607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x v="315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x v="258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x v="258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x v="267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x v="267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x v="267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x v="74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x v="733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x v="254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x v="254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x v="254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x v="470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x v="767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x v="767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x v="767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x v="92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x v="92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x v="310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x v="310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x v="310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x v="310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x v="125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x v="180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x v="188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x v="188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x v="188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x v="188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x v="188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x v="13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x v="541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x v="331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x v="656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x v="403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x v="576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x v="576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x v="548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x v="548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x v="727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x v="727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x v="727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x v="727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x v="727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x v="70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x v="475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x v="475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x v="335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x v="335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x v="335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x v="335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x v="558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x v="174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x v="164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x v="164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x v="164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x v="552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x v="692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x v="773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x v="773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x v="353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x v="269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x v="774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x v="627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x v="607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x v="607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x v="383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x v="315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x v="720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x v="218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x v="730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x v="601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x v="601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x v="663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x v="684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x v="528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x v="735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x v="361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x v="743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x v="743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x v="306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x v="204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x v="204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x v="204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x v="204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x v="204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x v="204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x v="204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x v="301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x v="459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x v="462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x v="775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x v="775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x v="489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x v="600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x v="186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x v="186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x v="186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x v="562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x v="341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x v="596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x v="743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x v="743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x v="743"/>
    <x v="0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x v="380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x v="380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x v="154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x v="154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x v="154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x v="766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x v="766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x v="7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x v="603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x v="377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x v="320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x v="320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x v="320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x v="545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x v="453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x v="453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x v="453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x v="93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x v="93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x v="238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x v="466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x v="466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x v="310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x v="559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x v="559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x v="559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x v="677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x v="213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x v="213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x v="213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x v="223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x v="223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x v="138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x v="404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x v="404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x v="508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x v="226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x v="226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x v="226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x v="226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x v="226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x v="141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x v="509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x v="456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x v="456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x v="109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x v="628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x v="503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x v="615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x v="683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x v="683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x v="683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x v="586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x v="586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x v="586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x v="586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x v="430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x v="91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x v="91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x v="100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x v="136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x v="401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x v="255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x v="581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x v="267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x v="197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x v="756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x v="149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x v="453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x v="101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x v="247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x v="247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x v="84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x v="84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x v="179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x v="179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x v="179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x v="155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x v="589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x v="589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x v="589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x v="589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x v="589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x v="589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x v="589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x v="101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x v="523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x v="523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x v="553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x v="553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x v="100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x v="344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x v="182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x v="182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x v="376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x v="376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x v="250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x v="616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x v="616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x v="575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x v="245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x v="595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x v="641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x v="641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x v="117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x v="71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x v="482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x v="734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x v="734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x v="734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x v="734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x v="734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x v="734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x v="752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x v="243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x v="243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x v="494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x v="494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x v="133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x v="259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x v="176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x v="551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x v="240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x v="240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x v="190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x v="190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x v="708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x v="708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x v="696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x v="696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x v="477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x v="477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x v="477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x v="551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x v="670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x v="670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x v="670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x v="670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x v="46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x v="138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x v="138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x v="138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x v="151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x v="667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x v="668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x v="29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x v="29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x v="557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x v="763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x v="339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x v="237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x v="237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x v="237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x v="284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x v="284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x v="284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x v="193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x v="734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x v="451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x v="254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x v="254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x v="254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x v="156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x v="156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x v="585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x v="546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x v="748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x v="748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x v="480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x v="180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x v="180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x v="621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x v="621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x v="621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x v="621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x v="160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x v="160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x v="460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x v="460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x v="571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x v="39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x v="39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x v="39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x v="232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x v="232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x v="232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x v="528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x v="308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x v="308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x v="218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x v="218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x v="218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x v="218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x v="218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x v="571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x v="571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x v="660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x v="393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x v="379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x v="379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x v="304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x v="304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x v="304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x v="304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x v="705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x v="372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x v="770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x v="129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x v="129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x v="129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x v="129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x v="712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x v="712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x v="506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x v="506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x v="506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x v="62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x v="417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x v="370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x v="499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x v="499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x v="499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x v="552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x v="552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x v="552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x v="701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x v="537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x v="685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x v="685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x v="70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x v="70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x v="321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x v="321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x v="357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x v="211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x v="13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x v="489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x v="489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x v="489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x v="385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x v="385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x v="725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x v="72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x v="29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x v="471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x v="471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x v="471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x v="493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x v="493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x v="493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x v="341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x v="751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x v="135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x v="135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x v="135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x v="168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x v="168"/>
    <x v="0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x v="168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x v="702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x v="702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x v="702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x v="100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x v="777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x v="259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x v="259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x v="83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x v="83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x v="83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x v="763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x v="763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x v="763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x v="763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x v="481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x v="481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x v="481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x v="662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x v="404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x v="675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x v="675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x v="236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x v="236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x v="236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x v="218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x v="218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x v="92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x v="92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x v="96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x v="96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x v="417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x v="417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x v="417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x v="417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x v="24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x v="24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x v="24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x v="665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x v="665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x v="689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x v="423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x v="46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x v="46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x v="60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x v="60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x v="60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x v="60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x v="60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x v="494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x v="460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x v="460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x v="609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x v="564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x v="564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x v="564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x v="564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x v="90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x v="90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x v="27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x v="27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x v="27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x v="27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x v="742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x v="771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x v="771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x v="719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x v="719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x v="197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x v="596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x v="652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x v="652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x v="652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x v="61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x v="562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x v="562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x v="562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x v="696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x v="10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x v="10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x v="218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x v="458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x v="55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x v="55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x v="647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x v="647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x v="21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x v="21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x v="21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x v="21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x v="362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x v="10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x v="122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x v="160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x v="160"/>
    <x v="0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x v="160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x v="778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x v="778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x v="400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x v="400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x v="483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x v="552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x v="543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x v="472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x v="555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x v="555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x v="534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x v="196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x v="469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x v="469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x v="469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x v="261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x v="261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x v="321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x v="22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x v="22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x v="22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x v="576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x v="576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x v="576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x v="486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x v="486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x v="292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x v="292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x v="292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x v="292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x v="292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x v="292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x v="454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x v="454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x v="454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x v="454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x v="454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x v="454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x v="591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x v="591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x v="591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x v="220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x v="220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x v="365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x v="222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x v="222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x v="222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x v="222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x v="414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x v="516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x v="115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x v="69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x v="658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x v="658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x v="658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x v="658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x v="174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x v="26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x v="26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x v="26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x v="503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x v="368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x v="498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x v="498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x v="498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x v="643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x v="698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x v="532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x v="624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x v="624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x v="660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x v="693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x v="776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x v="440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x v="440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x v="440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x v="517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x v="517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x v="517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x v="495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x v="495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x v="394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x v="394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x v="394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x v="281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x v="408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x v="47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x v="47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x v="70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x v="307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x v="72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x v="72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x v="72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x v="72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x v="278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x v="278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x v="278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x v="11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x v="317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x v="317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x v="317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x v="718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x v="227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x v="227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x v="227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x v="281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x v="716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x v="296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x v="296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x v="296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x v="722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x v="722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x v="773"/>
    <x v="2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x v="514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x v="514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x v="514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x v="138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x v="133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x v="394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x v="394"/>
    <x v="0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x v="33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x v="211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x v="211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x v="211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x v="669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x v="767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x v="157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x v="715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x v="210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x v="210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x v="210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x v="695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x v="695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x v="695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x v="728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x v="655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x v="714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x v="714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x v="194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x v="194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x v="194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x v="441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x v="690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x v="642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x v="520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x v="520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x v="520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x v="520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x v="101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x v="101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x v="566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x v="780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x v="408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x v="394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x v="204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x v="204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x v="204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x v="498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x v="498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x v="498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x v="429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x v="429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x v="168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x v="516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x v="241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x v="182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x v="182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x v="485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x v="485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x v="485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x v="628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x v="473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x v="453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x v="453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x v="568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x v="568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x v="568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x v="568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x v="568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x v="463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x v="750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x v="273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x v="307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x v="606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x v="393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x v="393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x v="541"/>
    <x v="1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x v="712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x v="712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x v="486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x v="604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x v="602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x v="73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x v="590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x v="546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x v="705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x v="705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x v="199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x v="575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x v="65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x v="14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x v="14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x v="462"/>
    <x v="0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x v="462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x v="0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x v="0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x v="69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x v="69"/>
    <x v="2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x v="69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x v="69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x v="69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x v="217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x v="456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x v="456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x v="328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x v="328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x v="164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x v="164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x v="164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x v="237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x v="745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x v="745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x v="184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x v="403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x v="329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x v="329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x v="329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x v="272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x v="153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x v="517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x v="68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x v="23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x v="364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x v="75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x v="605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x v="101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x v="413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x v="413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x v="413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x v="741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x v="298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x v="428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x v="78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x v="390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x v="384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x v="384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x v="538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x v="538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x v="730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x v="162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x v="638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x v="519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x v="413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x v="709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x v="764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x v="411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x v="270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x v="233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x v="233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x v="399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x v="399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x v="136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x v="31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x v="31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x v="31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x v="322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x v="781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x v="781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x v="563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x v="563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x v="563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x v="353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x v="172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x v="677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x v="455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x v="455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x v="455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x v="455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x v="230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x v="388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x v="388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x v="212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x v="111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x v="2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x v="162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x v="162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x v="350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x v="179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x v="589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x v="584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x v="584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x v="584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x v="584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x v="584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x v="636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x v="80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x v="80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x v="604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x v="169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x v="169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x v="660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x v="694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x v="694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x v="545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x v="223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x v="133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x v="471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x v="471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x v="471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x v="218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x v="218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x v="218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x v="626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x v="524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x v="524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x v="524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x v="524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x v="325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x v="275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x v="275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x v="259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x v="259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x v="361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x v="430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x v="531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x v="750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x v="287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x v="287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x v="247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x v="247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x v="247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x v="277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x v="277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x v="277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x v="601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x v="134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x v="134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x v="309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x v="593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x v="576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x v="576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x v="576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x v="576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x v="576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x v="576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x v="576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x v="576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x v="576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x v="576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x v="576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x v="175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x v="107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x v="450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x v="282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x v="276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x v="644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x v="155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x v="155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x v="421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x v="711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x v="237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x v="237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x v="237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x v="237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x v="237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x v="758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x v="255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x v="255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x v="340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x v="340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x v="654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x v="226"/>
    <x v="0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x v="120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x v="535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x v="261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x v="261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x v="261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x v="263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x v="650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x v="325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x v="737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x v="405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x v="412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x v="542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x v="542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x v="542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x v="352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x v="352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x v="490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x v="490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x v="687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x v="55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x v="152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x v="2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x v="2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x v="751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x v="751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x v="506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x v="506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x v="594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x v="594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x v="7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x v="7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x v="499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x v="499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x v="499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x v="499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x v="499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x v="286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x v="286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x v="286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x v="286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x v="228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x v="228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x v="6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x v="558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x v="558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x v="104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x v="676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x v="743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x v="162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x v="493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x v="23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x v="23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x v="409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x v="417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x v="417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x v="408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x v="408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x v="474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x v="474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x v="692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x v="692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x v="242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x v="306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x v="611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x v="96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x v="96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x v="96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x v="96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x v="96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x v="501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x v="501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x v="53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x v="705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x v="596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x v="125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x v="49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x v="525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x v="525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x v="525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x v="525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x v="525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x v="108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x v="108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x v="523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x v="523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x v="365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x v="365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x v="178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x v="762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x v="762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x v="178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x v="178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x v="520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x v="520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x v="146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x v="450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x v="491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x v="441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x v="441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x v="18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x v="18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x v="18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x v="507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x v="304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x v="304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x v="48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x v="48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x v="48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x v="48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x v="443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x v="592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x v="498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x v="181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x v="181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x v="181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x v="20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x v="20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x v="742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x v="742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x v="618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x v="618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x v="618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x v="673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x v="673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x v="673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x v="224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x v="105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x v="253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x v="253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x v="282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x v="282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x v="282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x v="599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x v="210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x v="641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x v="329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x v="329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x v="329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x v="669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x v="669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x v="605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x v="281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x v="433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x v="504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x v="504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x v="38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x v="460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x v="695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x v="695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x v="165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x v="165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x v="470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x v="470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x v="424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x v="424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x v="585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x v="585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x v="451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x v="426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x v="426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x v="260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x v="617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x v="689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x v="300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x v="95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x v="95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x v="318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x v="740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x v="740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x v="132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x v="56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x v="56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x v="56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x v="235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x v="558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x v="76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x v="396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x v="396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x v="240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x v="300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x v="300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x v="300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x v="300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x v="300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x v="770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x v="770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x v="207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x v="109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x v="109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x v="109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x v="152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x v="217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x v="623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x v="623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x v="623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x v="184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x v="233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x v="240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x v="542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x v="542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x v="438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x v="438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x v="501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x v="501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x v="229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x v="229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x v="266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x v="266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x v="337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x v="337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x v="337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x v="70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x v="464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x v="464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x v="701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x v="701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x v="600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x v="600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x v="606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x v="416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x v="346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x v="495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x v="495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x v="495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x v="14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x v="710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x v="80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x v="80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x v="485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x v="377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x v="372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x v="381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x v="706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x v="595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x v="595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x v="753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x v="753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x v="639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x v="639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x v="639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x v="162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x v="592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x v="387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x v="440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x v="440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x v="440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x v="440"/>
    <x v="0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x v="149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x v="55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x v="305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x v="761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x v="8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x v="8"/>
    <x v="0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x v="8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x v="8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x v="8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x v="8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x v="8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x v="8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x v="8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x v="8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x v="74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x v="74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x v="398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x v="732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x v="732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x v="732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x v="715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x v="715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x v="678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x v="250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x v="250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x v="309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x v="309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x v="129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x v="586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x v="684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x v="365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x v="8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x v="450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x v="450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x v="450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x v="94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x v="94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x v="95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x v="95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x v="742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x v="742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x v="162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x v="162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x v="162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x v="292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x v="434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x v="538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x v="538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x v="189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x v="778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x v="778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x v="279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x v="279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x v="279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x v="279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x v="659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x v="319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x v="319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x v="319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x v="319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x v="248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x v="347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x v="347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x v="328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x v="328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x v="328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x v="328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x v="481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x v="481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x v="73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x v="431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x v="431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x v="431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x v="706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x v="353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x v="397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x v="397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x v="556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x v="556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x v="670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x v="425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x v="697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x v="655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x v="182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x v="37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x v="37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x v="327"/>
    <x v="2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x v="327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x v="327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x v="731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x v="135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x v="496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x v="693"/>
    <x v="0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x v="693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x v="693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x v="483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x v="483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x v="759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x v="572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x v="129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x v="129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x v="252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x v="252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x v="252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x v="252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x v="198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x v="198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x v="198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x v="52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x v="52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x v="19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x v="62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x v="62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x v="573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x v="573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x v="428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x v="597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x v="218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x v="510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x v="510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x v="510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x v="510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x v="510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x v="510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x v="510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x v="782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x v="782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x v="782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x v="782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x v="605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x v="314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x v="314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x v="335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x v="335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x v="351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x v="351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x v="351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x v="205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x v="262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x v="176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x v="621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x v="621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x v="471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x v="471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x v="210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x v="210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x v="210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x v="395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x v="395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x v="395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x v="453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x v="453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x v="406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x v="406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x v="43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x v="247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x v="247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x v="719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x v="664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x v="469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x v="729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x v="610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x v="610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x v="136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x v="764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x v="574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x v="574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x v="574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x v="515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x v="177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x v="177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x v="193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x v="3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x v="3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x v="3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x v="618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x v="575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x v="632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x v="632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x v="487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x v="487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x v="579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x v="579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x v="579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x v="776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x v="134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x v="134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x v="313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x v="313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x v="313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x v="88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x v="88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x v="88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x v="347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x v="347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x v="587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x v="587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x v="587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x v="587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x v="697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x v="697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x v="697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x v="697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x v="662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x v="351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x v="712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x v="712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x v="106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x v="106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x v="237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x v="237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x v="783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x v="622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x v="622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x v="28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x v="28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x v="679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x v="51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x v="745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x v="745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x v="623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x v="611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x v="630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x v="660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x v="660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x v="660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x v="15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x v="15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x v="15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x v="15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x v="15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x v="15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x v="15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x v="772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x v="161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x v="174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x v="174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x v="74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x v="74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x v="179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x v="179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x v="179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x v="602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x v="602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x v="602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x v="482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x v="482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x v="507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x v="571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x v="571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x v="4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x v="4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x v="4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x v="4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x v="4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x v="458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x v="699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x v="699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x v="139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x v="49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x v="49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x v="49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x v="102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x v="287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x v="407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x v="407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x v="204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x v="410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x v="410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x v="410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x v="270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x v="753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x v="700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x v="700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x v="700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x v="82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x v="654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x v="184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x v="69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x v="50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x v="479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x v="438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x v="421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x v="375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x v="506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x v="743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x v="282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x v="649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x v="649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x v="619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x v="409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x v="291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x v="291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x v="291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x v="735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x v="194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x v="448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x v="340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x v="242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x v="242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x v="407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x v="407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x v="687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x v="767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x v="142"/>
    <x v="0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x v="359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x v="383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x v="179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x v="179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x v="179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x v="157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x v="445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x v="131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x v="131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x v="473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x v="473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x v="473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x v="727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x v="167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x v="167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x v="383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x v="45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x v="45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x v="45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x v="171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x v="560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x v="560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x v="560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x v="560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x v="435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x v="771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x v="133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x v="63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x v="63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x v="248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x v="172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x v="403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x v="403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x v="403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x v="768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x v="384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x v="745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x v="745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x v="745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x v="54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x v="54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x v="54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x v="54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x v="67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x v="67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x v="503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x v="503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x v="503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x v="170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x v="194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x v="543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x v="452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x v="452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x v="463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x v="463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x v="388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x v="388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x v="308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x v="308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x v="308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x v="308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x v="469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x v="736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x v="686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x v="686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x v="64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x v="64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x v="64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x v="610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x v="610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x v="247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x v="369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x v="369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x v="421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x v="523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x v="523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x v="386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x v="548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x v="548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x v="548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x v="131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x v="131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x v="598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x v="3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x v="3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x v="429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x v="429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x v="429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x v="429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x v="350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x v="567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x v="567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x v="592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x v="592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x v="592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x v="592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x v="748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x v="201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x v="657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x v="662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x v="626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x v="626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x v="626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x v="626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x v="460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x v="460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x v="432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x v="660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x v="40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x v="48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x v="48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x v="48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x v="48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x v="48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x v="48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x v="48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x v="48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x v="187"/>
    <x v="0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x v="134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x v="258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x v="258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x v="258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x v="419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x v="419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x v="419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x v="770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x v="60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x v="60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x v="338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x v="742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x v="742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x v="742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x v="742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x v="262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x v="555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x v="256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x v="256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x v="285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x v="451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x v="655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x v="656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x v="656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x v="677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x v="452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x v="452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x v="167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x v="167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x v="542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x v="542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x v="542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x v="773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x v="460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x v="466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x v="466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x v="103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x v="103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x v="315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x v="315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x v="618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x v="618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x v="618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x v="618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x v="44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x v="44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x v="542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x v="542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x v="55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x v="55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x v="55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x v="40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x v="40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x v="40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x v="40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x v="40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x v="162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x v="566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x v="566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x v="566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x v="600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x v="600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x v="385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x v="24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x v="11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x v="11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x v="553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x v="553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x v="35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x v="307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x v="718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x v="718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x v="514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x v="514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x v="514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x v="615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x v="615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x v="740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x v="740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x v="361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x v="30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x v="30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x v="731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x v="731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x v="731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x v="498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x v="731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x v="731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x v="731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x v="425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x v="594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x v="577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x v="577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x v="577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x v="577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x v="376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x v="376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x v="292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x v="73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x v="73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x v="447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x v="447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x v="447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x v="447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x v="535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x v="392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x v="392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x v="597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x v="597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x v="597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x v="597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x v="8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x v="667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x v="547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x v="698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x v="698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x v="698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x v="391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x v="391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x v="770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x v="456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x v="129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x v="594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x v="158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x v="782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x v="782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x v="782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x v="541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x v="245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x v="568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x v="568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x v="560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x v="560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x v="560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x v="560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x v="560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x v="374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x v="374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x v="49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x v="49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x v="575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x v="575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x v="575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x v="402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x v="784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x v="691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x v="678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x v="160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x v="374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x v="357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x v="363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x v="676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x v="589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x v="589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x v="589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x v="589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x v="603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x v="603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x v="563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x v="563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x v="736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x v="736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x v="736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x v="283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x v="709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x v="709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x v="622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x v="622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x v="622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x v="429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x v="459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x v="410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x v="627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x v="518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x v="221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x v="221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x v="221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x v="224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x v="224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x v="350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x v="772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x v="772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x v="772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x v="24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x v="63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x v="63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x v="63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x v="63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x v="16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x v="361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x v="361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x v="703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x v="682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x v="71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x v="71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x v="71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x v="616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x v="616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x v="616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x v="616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x v="476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x v="476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x v="165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x v="670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x v="662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x v="662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x v="181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x v="181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x v="181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x v="742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x v="742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x v="234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x v="310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x v="208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x v="46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x v="479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x v="370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x v="370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x v="299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x v="299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x v="299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x v="299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x v="706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x v="144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x v="144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x v="144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x v="248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x v="689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x v="689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x v="689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x v="785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x v="449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x v="441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x v="592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x v="213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x v="757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x v="757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x v="606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x v="606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x v="199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x v="151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x v="151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x v="308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x v="495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x v="495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x v="666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x v="666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x v="235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x v="235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x v="235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x v="106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x v="578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x v="578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x v="470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x v="470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x v="470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x v="470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x v="470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x v="193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x v="193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x v="767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x v="767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x v="678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x v="266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x v="266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x v="504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x v="504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x v="504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x v="504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x v="709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x v="709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x v="709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x v="709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x v="709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x v="755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x v="105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x v="105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x v="11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x v="11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x v="604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x v="604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x v="604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x v="58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x v="58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x v="339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x v="339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x v="170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x v="170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x v="170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x v="690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x v="690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x v="690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x v="690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x v="23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x v="23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x v="572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x v="572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x v="740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x v="503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x v="503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x v="37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x v="333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x v="333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x v="333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x v="333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x v="381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x v="381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x v="381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x v="679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x v="562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x v="195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x v="195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x v="347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x v="431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x v="431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x v="431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x v="431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x v="555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x v="501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x v="763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x v="540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x v="748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x v="784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x v="784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x v="784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x v="232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x v="204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x v="204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x v="723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x v="62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x v="705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x v="363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x v="494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x v="494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x v="276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x v="276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x v="579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x v="220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x v="433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x v="433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x v="644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x v="696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x v="192"/>
    <x v="2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x v="192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x v="192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x v="604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x v="543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x v="543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x v="214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x v="214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x v="391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x v="391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x v="391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x v="391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x v="31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x v="31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x v="191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x v="11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x v="618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x v="444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x v="444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x v="763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x v="763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x v="126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x v="126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x v="190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x v="190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x v="224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x v="519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x v="519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x v="519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x v="519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x v="194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x v="347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x v="568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x v="568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x v="453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x v="417"/>
    <x v="0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x v="9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x v="271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x v="306"/>
    <x v="0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x v="306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x v="306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x v="190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x v="514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x v="514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x v="514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x v="772"/>
    <x v="0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x v="772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x v="772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x v="772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x v="538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x v="449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x v="756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x v="756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x v="756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x v="277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x v="450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x v="720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x v="649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x v="197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x v="311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x v="311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x v="463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x v="751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x v="751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x v="751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x v="417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x v="663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x v="775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x v="522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x v="522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x v="51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x v="577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x v="577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x v="375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x v="279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x v="294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x v="674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x v="412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x v="412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x v="412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x v="412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x v="379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x v="280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x v="676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x v="513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x v="631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x v="631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x v="631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x v="416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x v="785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x v="785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x v="785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x v="785"/>
    <x v="1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x v="785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x v="82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x v="21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x v="513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x v="198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x v="340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x v="340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x v="529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x v="697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x v="697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x v="697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x v="697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x v="697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x v="73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x v="73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x v="73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x v="73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x v="494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x v="261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x v="419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x v="137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x v="52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x v="396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x v="634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x v="609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x v="609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x v="609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x v="609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x v="562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x v="362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x v="570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x v="272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x v="674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x v="140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x v="674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x v="674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x v="674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x v="340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x v="340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x v="482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x v="764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x v="764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x v="764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x v="531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x v="260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x v="260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x v="555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x v="555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x v="247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x v="247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x v="581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x v="660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x v="269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x v="498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x v="490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x v="395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x v="155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x v="421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x v="544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x v="544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x v="69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x v="292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x v="499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x v="573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x v="310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x v="503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x v="137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x v="633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x v="171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x v="786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x v="786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x v="786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x v="339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x v="339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x v="339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x v="247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x v="530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x v="530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x v="530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x v="127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x v="492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x v="492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x v="492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x v="492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x v="492"/>
    <x v="0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x v="704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x v="704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x v="256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x v="749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x v="319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x v="319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x v="319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x v="222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x v="222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x v="222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x v="62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x v="374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x v="374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x v="428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x v="428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x v="227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x v="191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x v="770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x v="770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x v="770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x v="88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x v="501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x v="140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x v="727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x v="727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x v="727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x v="727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x v="727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x v="467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x v="94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x v="94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x v="94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x v="94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x v="754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x v="693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x v="787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x v="787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x v="787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x v="41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x v="41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x v="403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x v="403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x v="577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x v="103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x v="103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x v="103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x v="334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x v="334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x v="334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x v="146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x v="146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x v="466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x v="90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x v="400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x v="290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x v="290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x v="156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x v="156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x v="156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x v="156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x v="156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x v="249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x v="414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x v="414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x v="767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x v="767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x v="277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x v="256"/>
    <x v="2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x v="537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x v="474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x v="82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x v="461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x v="700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x v="496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x v="496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x v="527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x v="565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x v="565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x v="565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x v="565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x v="775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x v="742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x v="208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x v="208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x v="712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x v="420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x v="92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x v="2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x v="2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x v="327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x v="327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x v="241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x v="241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x v="50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x v="624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x v="624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x v="624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x v="624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x v="311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x v="119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x v="119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x v="119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x v="380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x v="590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x v="590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x v="590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x v="590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x v="339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x v="428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x v="58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x v="387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x v="313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x v="702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x v="395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x v="632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x v="248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x v="248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x v="428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x v="220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x v="220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x v="220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x v="277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x v="594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x v="594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x v="31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x v="178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x v="169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x v="106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x v="603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x v="708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x v="645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x v="653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x v="653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x v="261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x v="261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x v="261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x v="261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x v="261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x v="261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x v="261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x v="261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x v="33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x v="588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x v="521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x v="506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x v="506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x v="506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x v="269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x v="707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x v="788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x v="525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x v="525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x v="482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x v="41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x v="41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x v="559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x v="559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x v="559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x v="559"/>
    <x v="0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x v="559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x v="138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x v="279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x v="279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x v="63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x v="63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x v="256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x v="356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x v="184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x v="463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x v="340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x v="340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x v="340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x v="672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x v="70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x v="70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x v="70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x v="525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x v="128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x v="37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x v="261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x v="582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x v="739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x v="452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x v="452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x v="251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x v="251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x v="251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x v="412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x v="617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x v="747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x v="747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x v="312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x v="585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x v="585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x v="585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x v="585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x v="585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x v="585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x v="585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x v="762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x v="762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x v="349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x v="281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x v="463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x v="463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x v="463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x v="294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x v="532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x v="728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x v="77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x v="77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x v="506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x v="326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x v="237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x v="237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x v="787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x v="787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x v="635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x v="635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x v="635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x v="62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x v="62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x v="46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x v="46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x v="557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x v="557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x v="557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x v="716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x v="716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x v="716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x v="716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x v="408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x v="408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x v="383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x v="383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x v="582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x v="178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x v="178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x v="587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x v="587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x v="784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x v="784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x v="486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x v="105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x v="105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x v="162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x v="298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x v="782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x v="782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x v="251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x v="251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x v="357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x v="698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x v="698"/>
    <x v="1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x v="698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x v="555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x v="555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x v="132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x v="627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x v="77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x v="77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x v="91"/>
    <x v="2"/>
    <s v="United States"/>
    <s v="Burlington"/>
    <s v="Vermont"/>
    <s v="0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x v="409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x v="294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x v="755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x v="755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x v="692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x v="692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x v="157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x v="565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x v="440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x v="440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x v="440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x v="416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x v="70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x v="70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x v="316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x v="617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x v="432"/>
    <x v="0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x v="54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x v="54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x v="54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x v="54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x v="26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x v="151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x v="710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x v="710"/>
    <x v="0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x v="179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x v="778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x v="345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x v="723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x v="517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x v="395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x v="395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x v="395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x v="335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x v="335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x v="36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x v="443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x v="443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x v="443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x v="443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x v="135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x v="135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x v="135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x v="135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x v="35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x v="383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x v="383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x v="317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x v="478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x v="478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x v="478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x v="499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x v="622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x v="766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x v="766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x v="693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x v="64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x v="64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x v="64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x v="579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x v="579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x v="646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x v="564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x v="564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x v="47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x v="47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x v="87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x v="87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x v="571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x v="501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x v="501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x v="29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x v="29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x v="29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x v="121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x v="529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x v="763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x v="763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x v="128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x v="784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x v="47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x v="313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x v="313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x v="443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x v="443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x v="443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x v="443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x v="711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x v="711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x v="711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x v="672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x v="605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x v="193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x v="244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x v="244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x v="244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x v="244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x v="51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x v="51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x v="51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x v="51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x v="51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x v="706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x v="103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x v="706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x v="706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x v="233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x v="650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x v="650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x v="650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x v="164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x v="224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x v="224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x v="224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x v="785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x v="785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x v="259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x v="130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x v="130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x v="187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x v="508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x v="508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x v="573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x v="382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x v="609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x v="714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x v="714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x v="548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x v="691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x v="691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x v="691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x v="691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x v="691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x v="364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x v="428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x v="371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x v="371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x v="197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x v="197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x v="197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x v="197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x v="752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x v="752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x v="752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x v="666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x v="655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x v="655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x v="732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x v="20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x v="20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x v="597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x v="76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x v="210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x v="687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x v="687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x v="687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x v="687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x v="664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x v="750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x v="111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x v="48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x v="48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x v="48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x v="48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x v="161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x v="161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x v="161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x v="161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x v="447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x v="447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x v="184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x v="778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x v="778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x v="394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x v="394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x v="310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x v="668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x v="668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x v="414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x v="509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x v="605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x v="605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x v="226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x v="226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x v="240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x v="240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x v="240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x v="240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x v="750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x v="540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x v="525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x v="105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x v="771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x v="771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x v="374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x v="374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x v="597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x v="597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x v="97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x v="97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x v="778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x v="679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x v="495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x v="778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x v="778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x v="778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x v="22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x v="22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x v="691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x v="459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x v="459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x v="46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x v="183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x v="75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x v="75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x v="261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x v="261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x v="521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x v="455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x v="540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x v="190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x v="152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x v="504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x v="359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x v="321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x v="460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x v="460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x v="460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x v="318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x v="113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x v="525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x v="647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x v="647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x v="255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x v="294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x v="294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x v="645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x v="214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x v="214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x v="214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x v="298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x v="333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x v="78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x v="78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x v="722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x v="449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x v="469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x v="469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x v="587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x v="558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x v="558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x v="70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x v="543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x v="543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x v="175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x v="175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x v="767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x v="628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x v="628"/>
    <x v="1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x v="231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x v="756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x v="756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x v="645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x v="59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x v="117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x v="61"/>
    <x v="1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x v="61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x v="219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x v="219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x v="219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x v="219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x v="647"/>
    <x v="0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x v="377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x v="377"/>
    <x v="2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x v="377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x v="455"/>
    <x v="0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x v="455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x v="455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x v="455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x v="455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x v="455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x v="152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x v="152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x v="152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x v="671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x v="671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x v="671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x v="671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x v="424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x v="176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x v="176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x v="759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x v="701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x v="13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x v="15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x v="15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x v="671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x v="145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x v="442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x v="419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x v="419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x v="550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x v="550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x v="563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x v="533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x v="533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x v="533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x v="518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x v="518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x v="298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x v="404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x v="783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x v="502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x v="502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x v="502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x v="236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x v="118"/>
    <x v="1"/>
    <s v="United States"/>
    <s v="Burlington"/>
    <s v="Vermont"/>
    <s v="0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x v="118"/>
    <x v="1"/>
    <s v="United States"/>
    <s v="Burlington"/>
    <s v="Vermont"/>
    <s v="0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x v="118"/>
    <x v="1"/>
    <s v="United States"/>
    <s v="Burlington"/>
    <s v="Vermont"/>
    <s v="0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x v="425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x v="425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x v="27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x v="27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x v="27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x v="730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x v="780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x v="504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x v="504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x v="504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x v="689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x v="689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x v="151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x v="151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x v="726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x v="726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x v="77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x v="77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x v="77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x v="319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x v="319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x v="697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x v="697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x v="697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x v="697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x v="766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x v="766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x v="566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x v="24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x v="24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x v="121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x v="121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x v="171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x v="171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x v="749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x v="749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x v="553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x v="553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x v="92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x v="537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x v="537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x v="455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x v="554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x v="789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x v="789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x v="482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x v="249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x v="249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x v="541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x v="260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x v="684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x v="585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x v="527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x v="527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x v="659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x v="659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x v="659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x v="86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x v="86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x v="86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x v="86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x v="433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x v="426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x v="14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x v="14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x v="261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x v="570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x v="240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x v="240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x v="240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x v="665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x v="665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x v="349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x v="349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x v="463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x v="629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x v="770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x v="770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x v="315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x v="315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x v="145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x v="711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x v="248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x v="248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x v="199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x v="199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x v="134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x v="229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x v="229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x v="7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x v="7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x v="447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x v="447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x v="117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x v="712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x v="434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x v="434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x v="253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x v="253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x v="253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x v="707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x v="90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x v="699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x v="560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x v="149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x v="581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x v="489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x v="489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x v="577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x v="134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x v="627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x v="627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x v="276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x v="577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x v="87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x v="87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x v="172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x v="172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x v="172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x v="172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x v="172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x v="172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x v="172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x v="172"/>
    <x v="1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x v="172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x v="762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x v="629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x v="386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x v="386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x v="122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x v="122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x v="423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x v="423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x v="54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x v="255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x v="255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x v="255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x v="325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x v="325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x v="551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x v="551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x v="551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x v="418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x v="418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x v="418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x v="219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x v="686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x v="20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x v="757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x v="757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x v="151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x v="151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x v="388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x v="748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x v="278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x v="278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x v="278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x v="278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x v="278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x v="35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x v="35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x v="317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x v="317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x v="197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x v="197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x v="15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x v="15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x v="15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x v="28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x v="28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x v="28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x v="28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x v="226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x v="502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x v="502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x v="20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x v="471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x v="778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x v="778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x v="778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x v="229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x v="33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x v="219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x v="22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x v="317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x v="421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x v="113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x v="113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x v="113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x v="113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x v="113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x v="319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x v="227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x v="528"/>
    <x v="0"/>
    <s v="United States"/>
    <s v="Burlington"/>
    <s v="Vermont"/>
    <s v="0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x v="528"/>
    <x v="0"/>
    <s v="United States"/>
    <s v="Burlington"/>
    <s v="Vermont"/>
    <s v="0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x v="528"/>
    <x v="0"/>
    <s v="United States"/>
    <s v="Burlington"/>
    <s v="Vermont"/>
    <s v="0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x v="528"/>
    <x v="0"/>
    <s v="United States"/>
    <s v="Burlington"/>
    <s v="Vermont"/>
    <s v="0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x v="454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x v="395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x v="375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x v="790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x v="214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x v="221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x v="413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x v="413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x v="317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x v="46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x v="46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x v="95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x v="95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x v="576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x v="576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x v="186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x v="253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x v="588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x v="547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x v="547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x v="547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x v="279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x v="279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x v="281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x v="281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x v="560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x v="738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x v="705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x v="100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x v="130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x v="130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x v="452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x v="56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x v="56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x v="56"/>
    <x v="0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x v="56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x v="298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x v="303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x v="411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x v="771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x v="768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x v="791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x v="367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x v="367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x v="734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x v="41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x v="663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x v="35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x v="254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x v="358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x v="246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x v="532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x v="532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x v="532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x v="532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x v="311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x v="308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x v="308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x v="81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x v="81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x v="435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x v="258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x v="29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x v="559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x v="547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x v="25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x v="25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x v="25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x v="25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x v="25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x v="757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x v="757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x v="757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x v="668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x v="604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x v="437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x v="501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x v="501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x v="173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x v="240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x v="75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x v="716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x v="200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x v="200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x v="685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x v="635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x v="635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x v="718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x v="718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x v="144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x v="144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x v="144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x v="632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x v="608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x v="462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x v="462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x v="463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x v="463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x v="76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x v="76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x v="76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x v="76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x v="215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x v="688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x v="409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x v="648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x v="739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x v="111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x v="384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x v="384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x v="384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x v="514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x v="80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x v="611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x v="611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x v="611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x v="583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x v="583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x v="583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x v="583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x v="583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x v="556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x v="280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x v="682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x v="59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x v="442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x v="211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x v="211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x v="28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x v="345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x v="345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x v="345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x v="345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x v="544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x v="544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x v="34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x v="34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x v="34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x v="376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x v="710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x v="786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x v="416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x v="686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x v="686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x v="6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x v="432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x v="792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x v="792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x v="792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x v="792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x v="792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x v="792"/>
    <x v="0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x v="344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x v="228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x v="228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x v="228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x v="460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x v="93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x v="93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x v="93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x v="93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x v="93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x v="11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x v="519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x v="519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x v="519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x v="42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x v="42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x v="42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x v="42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x v="789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x v="766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x v="707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x v="458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x v="648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x v="606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x v="616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x v="787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x v="787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x v="593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x v="593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x v="521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x v="521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x v="470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x v="470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x v="470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x v="763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x v="236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x v="182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x v="187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x v="143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x v="664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x v="283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x v="428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x v="428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x v="569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x v="569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x v="183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x v="183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x v="229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x v="217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x v="89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x v="89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x v="89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x v="463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x v="510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x v="510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x v="510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x v="526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x v="526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x v="526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x v="250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x v="250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x v="250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x v="186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x v="590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x v="462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x v="462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x v="392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x v="392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x v="708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x v="646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x v="646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x v="646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x v="186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x v="186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x v="212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x v="98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x v="782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x v="782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x v="782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x v="782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x v="383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x v="383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x v="383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x v="596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x v="596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x v="6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x v="6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x v="473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x v="467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x v="467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x v="467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x v="474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x v="120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x v="62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x v="62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x v="578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x v="578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x v="733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x v="136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x v="107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x v="86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x v="86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x v="139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x v="421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x v="637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x v="703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x v="703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x v="692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x v="692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x v="783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x v="567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x v="337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x v="38"/>
    <x v="0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x v="38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x v="638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x v="138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x v="416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x v="71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x v="71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x v="281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x v="96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x v="389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x v="730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x v="730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x v="730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x v="727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x v="697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x v="697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x v="697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x v="559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x v="436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x v="489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x v="247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x v="247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x v="589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x v="294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x v="535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x v="535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x v="69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x v="621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x v="618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x v="27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x v="27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x v="27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x v="432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x v="432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x v="555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x v="714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x v="714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x v="714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x v="57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x v="739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x v="425"/>
    <x v="1"/>
    <s v="United States"/>
    <s v="Burlington"/>
    <s v="Vermont"/>
    <s v="0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x v="212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x v="370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x v="648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x v="443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x v="443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x v="3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x v="3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x v="613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x v="212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x v="212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x v="125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x v="48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x v="48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x v="245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x v="454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x v="504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x v="504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x v="504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x v="498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x v="551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x v="551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x v="560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x v="426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x v="337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x v="337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x v="337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x v="524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x v="418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x v="166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x v="166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x v="52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x v="52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x v="605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x v="605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x v="605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x v="250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x v="767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x v="170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x v="170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x v="170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x v="170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x v="347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x v="347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x v="347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x v="347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x v="64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x v="703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x v="703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x v="703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x v="703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x v="703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x v="300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x v="307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x v="307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x v="307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x v="399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x v="399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x v="527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x v="690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x v="180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x v="180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x v="40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x v="40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x v="173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x v="253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x v="253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x v="654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x v="388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x v="576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x v="576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x v="681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x v="681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x v="681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x v="762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x v="762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x v="762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x v="553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x v="553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x v="553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x v="553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x v="553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x v="654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x v="654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x v="654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x v="225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x v="367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x v="367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x v="367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x v="367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x v="416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x v="416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x v="105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x v="105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x v="105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x v="708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x v="708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x v="359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x v="472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x v="167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x v="534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x v="534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x v="534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x v="271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x v="385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x v="328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x v="328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x v="722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x v="722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x v="722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x v="611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x v="244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x v="361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x v="500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x v="64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x v="64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x v="64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x v="64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x v="64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x v="462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x v="226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x v="431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x v="431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x v="486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x v="790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x v="790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x v="790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x v="24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x v="24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x v="629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x v="629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x v="532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x v="471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x v="471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x v="612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x v="612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x v="612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x v="612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x v="440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x v="501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x v="501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x v="401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x v="223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x v="780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x v="780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x v="168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x v="168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x v="168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x v="523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x v="238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x v="238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x v="623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x v="291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x v="374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x v="374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x v="374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x v="252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x v="198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x v="198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x v="372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x v="468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x v="468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x v="607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x v="607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x v="607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x v="219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x v="642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x v="475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x v="475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x v="238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x v="785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x v="785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x v="785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x v="579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x v="579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x v="579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x v="88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x v="88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x v="53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x v="517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x v="26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x v="53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x v="53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x v="231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x v="231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x v="586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x v="19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x v="19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x v="483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x v="417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321EB-0739-4AE6-8AE7-EFC762A7467B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D45:E5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154"/>
    </i>
    <i>
      <x v="165"/>
    </i>
    <i>
      <x v="307"/>
    </i>
    <i>
      <x v="329"/>
    </i>
    <i>
      <x v="477"/>
    </i>
    <i>
      <x v="557"/>
    </i>
    <i>
      <x v="559"/>
    </i>
    <i>
      <x v="684"/>
    </i>
    <i>
      <x v="686"/>
    </i>
    <i>
      <x v="693"/>
    </i>
    <i t="grand">
      <x/>
    </i>
  </rowItems>
  <colItems count="1">
    <i/>
  </colItems>
  <dataFields count="1">
    <dataField name="Sum of Profit" fld="20" baseField="0" baseItem="0"/>
  </dataFields>
  <chartFormats count="2">
    <chartFormat chart="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3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6C1EC-70F2-41B1-BECA-76BF669D0B07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26:Y30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Quantity" fld="18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5D548-36FA-4985-8C37-0AF4924EF628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P20:Q25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79E84-10FB-40FD-8E10-D9204B1EF9C7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5:M33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8"/>
    </i>
    <i>
      <x v="10"/>
    </i>
    <i>
      <x v="7"/>
    </i>
    <i>
      <x v="2"/>
    </i>
    <i>
      <x v="15"/>
    </i>
    <i>
      <x v="12"/>
    </i>
    <i>
      <x v="9"/>
    </i>
    <i>
      <x v="1"/>
    </i>
    <i>
      <x v="4"/>
    </i>
    <i>
      <x v="6"/>
    </i>
    <i>
      <x/>
    </i>
    <i>
      <x v="11"/>
    </i>
    <i>
      <x v="3"/>
    </i>
    <i>
      <x v="16"/>
    </i>
    <i>
      <x v="14"/>
    </i>
    <i>
      <x v="5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Quantity" fld="18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EE7A0-C223-417F-B6FE-4C637930A6B4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J6:K10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2B346-1D3A-46D5-8EDB-1A39D95E5405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:H2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ADCA4-EAE3-44E3-BE5A-E403F91A61E7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4:E27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92F0C-00A2-4F3C-8CE2-1DA213EB358E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5:E10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3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S1" sqref="A1:U9995"/>
    </sheetView>
  </sheetViews>
  <sheetFormatPr defaultRowHeight="14.4" x14ac:dyDescent="0.3"/>
  <cols>
    <col min="1" max="1" width="8.5546875" bestFit="1" customWidth="1"/>
    <col min="2" max="2" width="14.6640625" bestFit="1" customWidth="1"/>
    <col min="3" max="3" width="12.88671875" bestFit="1" customWidth="1"/>
    <col min="4" max="4" width="11.21875" bestFit="1" customWidth="1"/>
    <col min="5" max="5" width="12.77734375" bestFit="1" customWidth="1"/>
    <col min="6" max="6" width="14.21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44140625" bestFit="1" customWidth="1"/>
    <col min="13" max="13" width="8.33203125" bestFit="1" customWidth="1"/>
    <col min="14" max="14" width="16.33203125" bestFit="1" customWidth="1"/>
    <col min="15" max="15" width="13.109375" bestFit="1" customWidth="1"/>
    <col min="16" max="16" width="15.21875" bestFit="1" customWidth="1"/>
    <col min="17" max="17" width="108.88671875" bestFit="1" customWidth="1"/>
    <col min="18" max="18" width="10" bestFit="1" customWidth="1"/>
    <col min="19" max="20" width="10.33203125" bestFit="1" customWidth="1"/>
    <col min="21" max="21" width="10.6640625" bestFit="1" customWidth="1"/>
  </cols>
  <sheetData>
    <row r="1" spans="1:21" s="3" customFormat="1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2B13-E70D-4DE2-AE3A-1D5F297760A3}">
  <dimension ref="A1:AC56"/>
  <sheetViews>
    <sheetView topLeftCell="F2" zoomScale="81" zoomScaleNormal="81" workbookViewId="0">
      <selection activeCell="P5" sqref="P5"/>
    </sheetView>
  </sheetViews>
  <sheetFormatPr defaultColWidth="12.44140625" defaultRowHeight="14.4" x14ac:dyDescent="0.3"/>
  <cols>
    <col min="4" max="4" width="13.77734375" bestFit="1" customWidth="1"/>
    <col min="5" max="5" width="12.109375" bestFit="1" customWidth="1"/>
    <col min="6" max="7" width="14.88671875" bestFit="1" customWidth="1"/>
    <col min="8" max="8" width="12.109375" bestFit="1" customWidth="1"/>
    <col min="10" max="10" width="13.21875" bestFit="1" customWidth="1"/>
    <col min="11" max="11" width="12.109375" bestFit="1" customWidth="1"/>
    <col min="12" max="12" width="14.88671875" bestFit="1" customWidth="1"/>
    <col min="13" max="13" width="12.109375" bestFit="1" customWidth="1"/>
    <col min="16" max="16" width="13.109375" bestFit="1" customWidth="1"/>
    <col min="17" max="17" width="12.109375" bestFit="1" customWidth="1"/>
    <col min="18" max="19" width="14.88671875" bestFit="1" customWidth="1"/>
    <col min="20" max="20" width="14.33203125" bestFit="1" customWidth="1"/>
    <col min="21" max="21" width="12.6640625" bestFit="1" customWidth="1"/>
    <col min="22" max="22" width="12.5546875" bestFit="1" customWidth="1"/>
    <col min="23" max="23" width="12" bestFit="1" customWidth="1"/>
    <col min="24" max="24" width="14.88671875" bestFit="1" customWidth="1"/>
    <col min="25" max="25" width="12.109375" bestFit="1" customWidth="1"/>
  </cols>
  <sheetData>
    <row r="1" spans="1:21" x14ac:dyDescent="0.3">
      <c r="A1" s="4" t="s">
        <v>10940</v>
      </c>
      <c r="B1" s="6" t="s">
        <v>10941</v>
      </c>
    </row>
    <row r="2" spans="1:21" ht="28.8" x14ac:dyDescent="0.3">
      <c r="A2" s="7" t="s">
        <v>10942</v>
      </c>
      <c r="B2" s="5">
        <f>SUM(Raw_Data!R2:R9995)</f>
        <v>2297200.8602999551</v>
      </c>
    </row>
    <row r="3" spans="1:21" ht="28.8" x14ac:dyDescent="0.3">
      <c r="A3" s="7" t="s">
        <v>10943</v>
      </c>
      <c r="B3" s="5">
        <f>SUM(Raw_Data!U2:U9995)</f>
        <v>286397.02170000132</v>
      </c>
    </row>
    <row r="4" spans="1:21" ht="28.8" x14ac:dyDescent="0.3">
      <c r="A4" s="7" t="s">
        <v>10944</v>
      </c>
      <c r="B4" s="5">
        <f>SUM(Raw_Data!S2:S9995)</f>
        <v>37873</v>
      </c>
    </row>
    <row r="5" spans="1:21" x14ac:dyDescent="0.3">
      <c r="A5" s="7" t="s">
        <v>10945</v>
      </c>
      <c r="B5" s="5">
        <f>ROWS(_xlfn.UNIQUE(Raw_Data!B2:B9995))</f>
        <v>5009</v>
      </c>
      <c r="D5" s="9" t="s">
        <v>10950</v>
      </c>
      <c r="E5" t="s">
        <v>10956</v>
      </c>
      <c r="T5" s="4" t="s">
        <v>12</v>
      </c>
      <c r="U5" s="6" t="s">
        <v>10948</v>
      </c>
    </row>
    <row r="6" spans="1:21" ht="28.8" x14ac:dyDescent="0.3">
      <c r="A6" s="7" t="s">
        <v>10946</v>
      </c>
      <c r="B6" s="5">
        <f>ROWS(_xlfn.UNIQUE(Raw_Data!F2:F9995))</f>
        <v>793</v>
      </c>
      <c r="D6" s="10" t="s">
        <v>10952</v>
      </c>
      <c r="E6" s="11">
        <v>484247.4981000009</v>
      </c>
      <c r="J6" s="9" t="s">
        <v>10950</v>
      </c>
      <c r="K6" t="s">
        <v>10957</v>
      </c>
      <c r="T6" s="7" t="s">
        <v>104</v>
      </c>
      <c r="U6" s="8" t="e">
        <f>Q21/R21</f>
        <v>#DIV/0!</v>
      </c>
    </row>
    <row r="7" spans="1:21" ht="28.8" x14ac:dyDescent="0.3">
      <c r="A7" s="7" t="s">
        <v>10947</v>
      </c>
      <c r="B7" s="5">
        <f>ROWS(_xlfn.UNIQUE(Raw_Data!N2:N9995))</f>
        <v>1862</v>
      </c>
      <c r="D7" s="10" t="s">
        <v>10953</v>
      </c>
      <c r="E7" s="11">
        <v>470532.50899999985</v>
      </c>
      <c r="J7" s="10" t="s">
        <v>31</v>
      </c>
      <c r="K7" s="11">
        <v>18451.272799999999</v>
      </c>
      <c r="T7" s="7" t="s">
        <v>147</v>
      </c>
      <c r="U7" s="8" t="e">
        <f t="shared" ref="U7:U9" si="0">Q22/R22</f>
        <v>#DIV/0!</v>
      </c>
    </row>
    <row r="8" spans="1:21" x14ac:dyDescent="0.3">
      <c r="A8" s="7" t="s">
        <v>10948</v>
      </c>
      <c r="B8" s="8">
        <f>B3/B2</f>
        <v>0.12467217240315906</v>
      </c>
      <c r="D8" s="10" t="s">
        <v>10954</v>
      </c>
      <c r="E8" s="11">
        <v>609205.59800000081</v>
      </c>
      <c r="J8" s="10" t="s">
        <v>45</v>
      </c>
      <c r="K8" s="11">
        <v>122490.80080000011</v>
      </c>
      <c r="O8" s="4" t="s">
        <v>14</v>
      </c>
      <c r="P8" s="6" t="s">
        <v>10948</v>
      </c>
      <c r="T8" s="7" t="s">
        <v>29</v>
      </c>
      <c r="U8" s="8" t="e">
        <f t="shared" si="0"/>
        <v>#DIV/0!</v>
      </c>
    </row>
    <row r="9" spans="1:21" ht="28.8" x14ac:dyDescent="0.3">
      <c r="A9" s="7" t="s">
        <v>10949</v>
      </c>
      <c r="B9" s="5">
        <f>B2/B5</f>
        <v>458.61466566179979</v>
      </c>
      <c r="D9" s="10" t="s">
        <v>10955</v>
      </c>
      <c r="E9" s="11">
        <v>733215.2551999999</v>
      </c>
      <c r="J9" s="10" t="s">
        <v>70</v>
      </c>
      <c r="K9" s="11">
        <v>145454.94809999989</v>
      </c>
      <c r="O9" s="7" t="s">
        <v>31</v>
      </c>
      <c r="P9" s="8">
        <f>18451.2728/741999.7953</f>
        <v>2.4866951334588865E-2</v>
      </c>
      <c r="T9" s="7" t="s">
        <v>43</v>
      </c>
      <c r="U9" s="8" t="e">
        <f t="shared" si="0"/>
        <v>#DIV/0!</v>
      </c>
    </row>
    <row r="10" spans="1:21" ht="28.8" x14ac:dyDescent="0.3">
      <c r="D10" s="10" t="s">
        <v>10951</v>
      </c>
      <c r="E10" s="11">
        <v>2297200.8603000017</v>
      </c>
      <c r="J10" s="10" t="s">
        <v>10951</v>
      </c>
      <c r="K10" s="11">
        <v>286397.02170000004</v>
      </c>
      <c r="O10" s="7" t="s">
        <v>45</v>
      </c>
      <c r="P10" s="8">
        <f>122490.8008/719047.032</f>
        <v>0.17035158390028651</v>
      </c>
    </row>
    <row r="11" spans="1:21" x14ac:dyDescent="0.3">
      <c r="O11" s="7" t="s">
        <v>70</v>
      </c>
      <c r="P11" s="8">
        <f>145454.9481/836154.033</f>
        <v>0.17395712076891937</v>
      </c>
    </row>
    <row r="14" spans="1:21" x14ac:dyDescent="0.3">
      <c r="D14" s="9" t="s">
        <v>10950</v>
      </c>
      <c r="E14" t="s">
        <v>10956</v>
      </c>
      <c r="G14" s="9" t="s">
        <v>10950</v>
      </c>
      <c r="H14" t="s">
        <v>10957</v>
      </c>
    </row>
    <row r="15" spans="1:21" x14ac:dyDescent="0.3">
      <c r="D15" s="10" t="s">
        <v>10958</v>
      </c>
      <c r="E15" s="11">
        <v>94924.835599999977</v>
      </c>
      <c r="G15" s="10" t="s">
        <v>10958</v>
      </c>
      <c r="H15" s="11">
        <v>9134.4460999999992</v>
      </c>
      <c r="J15" s="9" t="s">
        <v>10950</v>
      </c>
      <c r="K15" t="s">
        <v>10956</v>
      </c>
      <c r="L15" t="s">
        <v>10970</v>
      </c>
      <c r="M15" t="s">
        <v>10957</v>
      </c>
    </row>
    <row r="16" spans="1:21" x14ac:dyDescent="0.3">
      <c r="D16" s="10" t="s">
        <v>10959</v>
      </c>
      <c r="E16" s="11">
        <v>59751.251400000016</v>
      </c>
      <c r="G16" s="10" t="s">
        <v>10959</v>
      </c>
      <c r="H16" s="11">
        <v>10294.610699999992</v>
      </c>
      <c r="J16" s="10" t="s">
        <v>268</v>
      </c>
      <c r="K16" s="11">
        <v>3024.2799999999997</v>
      </c>
      <c r="L16" s="11">
        <v>914</v>
      </c>
      <c r="M16" s="11">
        <v>949.51819999999975</v>
      </c>
    </row>
    <row r="17" spans="4:29" x14ac:dyDescent="0.3">
      <c r="D17" s="10" t="s">
        <v>10960</v>
      </c>
      <c r="E17" s="11">
        <v>205005.48879999988</v>
      </c>
      <c r="G17" s="10" t="s">
        <v>10960</v>
      </c>
      <c r="H17" s="11">
        <v>28594.687200000015</v>
      </c>
      <c r="J17" s="10" t="s">
        <v>46</v>
      </c>
      <c r="K17" s="11">
        <v>12486.312</v>
      </c>
      <c r="L17" s="11">
        <v>1400</v>
      </c>
      <c r="M17" s="11">
        <v>5546.2539999999981</v>
      </c>
    </row>
    <row r="18" spans="4:29" x14ac:dyDescent="0.3">
      <c r="D18" s="10" t="s">
        <v>10961</v>
      </c>
      <c r="E18" s="11">
        <v>137762.12859999997</v>
      </c>
      <c r="G18" s="10" t="s">
        <v>10961</v>
      </c>
      <c r="H18" s="11">
        <v>11587.436300000003</v>
      </c>
      <c r="J18" s="10" t="s">
        <v>172</v>
      </c>
      <c r="K18" s="11">
        <v>16476.401999999998</v>
      </c>
      <c r="L18" s="11">
        <v>906</v>
      </c>
      <c r="M18" s="11">
        <v>6964.1767000000027</v>
      </c>
    </row>
    <row r="19" spans="4:29" x14ac:dyDescent="0.3">
      <c r="D19" s="10" t="s">
        <v>10962</v>
      </c>
      <c r="E19" s="11">
        <v>155028.81169999993</v>
      </c>
      <c r="G19" s="10" t="s">
        <v>10962</v>
      </c>
      <c r="H19" s="11">
        <v>22411.307799999995</v>
      </c>
      <c r="J19" s="10" t="s">
        <v>67</v>
      </c>
      <c r="K19" s="11">
        <v>27118.791999999954</v>
      </c>
      <c r="L19" s="11">
        <v>3000</v>
      </c>
      <c r="M19" s="11">
        <v>6527.7869999999984</v>
      </c>
    </row>
    <row r="20" spans="4:29" x14ac:dyDescent="0.3">
      <c r="D20" s="10" t="s">
        <v>10963</v>
      </c>
      <c r="E20" s="11">
        <v>152718.67930000011</v>
      </c>
      <c r="G20" s="10" t="s">
        <v>10963</v>
      </c>
      <c r="H20" s="11">
        <v>21285.795400000025</v>
      </c>
      <c r="J20" s="10" t="s">
        <v>578</v>
      </c>
      <c r="K20" s="11">
        <v>46673.538000000015</v>
      </c>
      <c r="L20" s="11">
        <v>647</v>
      </c>
      <c r="M20" s="11">
        <v>-1189.0994999999984</v>
      </c>
      <c r="P20" s="9" t="s">
        <v>10950</v>
      </c>
      <c r="Q20" t="s">
        <v>10957</v>
      </c>
      <c r="AA20" s="4" t="s">
        <v>7</v>
      </c>
      <c r="AB20" s="6" t="s">
        <v>10948</v>
      </c>
    </row>
    <row r="21" spans="4:29" x14ac:dyDescent="0.3">
      <c r="D21" s="10" t="s">
        <v>10964</v>
      </c>
      <c r="E21" s="11">
        <v>147238.0970000003</v>
      </c>
      <c r="G21" s="10" t="s">
        <v>10964</v>
      </c>
      <c r="H21" s="11">
        <v>13832.664799999979</v>
      </c>
      <c r="J21" s="10" t="s">
        <v>89</v>
      </c>
      <c r="K21" s="11">
        <v>78479.20600000002</v>
      </c>
      <c r="L21" s="11">
        <v>5178</v>
      </c>
      <c r="M21" s="11">
        <v>34053.569299999966</v>
      </c>
      <c r="P21" s="10" t="s">
        <v>104</v>
      </c>
      <c r="Q21" s="11">
        <v>39706.362499999981</v>
      </c>
      <c r="AA21" s="7" t="s">
        <v>25</v>
      </c>
      <c r="AB21" s="8">
        <f>GETPIVOTDATA("Sum of Profit",$V$26,"Segment","Consumer")/GETPIVOTDATA("Sum of Sales",$V$26,"Segment","Consumer")</f>
        <v>0.11548050101491919</v>
      </c>
      <c r="AC21" s="12"/>
    </row>
    <row r="22" spans="4:29" x14ac:dyDescent="0.3">
      <c r="D22" s="10" t="s">
        <v>10965</v>
      </c>
      <c r="E22" s="11">
        <v>159044.06299999976</v>
      </c>
      <c r="G22" s="10" t="s">
        <v>10965</v>
      </c>
      <c r="H22" s="11">
        <v>21776.938399999999</v>
      </c>
      <c r="J22" s="10" t="s">
        <v>64</v>
      </c>
      <c r="K22" s="11">
        <v>91705.164000000048</v>
      </c>
      <c r="L22" s="11">
        <v>3563</v>
      </c>
      <c r="M22" s="11">
        <v>13059.143599999983</v>
      </c>
      <c r="P22" s="10" t="s">
        <v>147</v>
      </c>
      <c r="Q22" s="11">
        <v>91522.780000000261</v>
      </c>
      <c r="AA22" s="7" t="s">
        <v>40</v>
      </c>
      <c r="AB22" s="8">
        <f>GETPIVOTDATA("Sum of Profit",$V$26,"Segment","Corporate")/GETPIVOTDATA("Sum of Sales",$V$26,"Segment","Corporate")</f>
        <v>0.13025505521867425</v>
      </c>
      <c r="AC22" s="12"/>
    </row>
    <row r="23" spans="4:29" x14ac:dyDescent="0.3">
      <c r="D23" s="10" t="s">
        <v>10966</v>
      </c>
      <c r="E23" s="11">
        <v>307649.94570000016</v>
      </c>
      <c r="G23" s="10" t="s">
        <v>10966</v>
      </c>
      <c r="H23" s="11">
        <v>36857.475300000049</v>
      </c>
      <c r="J23" s="10" t="s">
        <v>77</v>
      </c>
      <c r="K23" s="11">
        <v>107532.16099999999</v>
      </c>
      <c r="L23" s="11">
        <v>1729</v>
      </c>
      <c r="M23" s="11">
        <v>18138.005399999995</v>
      </c>
      <c r="P23" s="10" t="s">
        <v>29</v>
      </c>
      <c r="Q23" s="11">
        <v>46749.430300000065</v>
      </c>
      <c r="AA23" s="7" t="s">
        <v>101</v>
      </c>
      <c r="AB23" s="8">
        <f>GETPIVOTDATA("Sum of Profit",$V$26,"Segment","Home Office")/GETPIVOTDATA("Sum of Sales",$V$26,"Segment","Home Office")</f>
        <v>0.14034268970334343</v>
      </c>
      <c r="AC23" s="12"/>
    </row>
    <row r="24" spans="4:29" x14ac:dyDescent="0.3">
      <c r="D24" s="10" t="s">
        <v>10967</v>
      </c>
      <c r="E24" s="11">
        <v>200322.98470000012</v>
      </c>
      <c r="G24" s="10" t="s">
        <v>10967</v>
      </c>
      <c r="H24" s="11">
        <v>31784.041300000037</v>
      </c>
      <c r="J24" s="10" t="s">
        <v>32</v>
      </c>
      <c r="K24" s="11">
        <v>114879.99629999997</v>
      </c>
      <c r="L24" s="11">
        <v>868</v>
      </c>
      <c r="M24" s="11">
        <v>-3472.5559999999978</v>
      </c>
      <c r="P24" s="10" t="s">
        <v>43</v>
      </c>
      <c r="Q24" s="11">
        <v>108418.44890000018</v>
      </c>
      <c r="AB24" s="12"/>
      <c r="AC24" s="12"/>
    </row>
    <row r="25" spans="4:29" x14ac:dyDescent="0.3">
      <c r="D25" s="10" t="s">
        <v>10968</v>
      </c>
      <c r="E25" s="11">
        <v>352461.07100000011</v>
      </c>
      <c r="G25" s="10" t="s">
        <v>10968</v>
      </c>
      <c r="H25" s="11">
        <v>35468.426499999936</v>
      </c>
      <c r="J25" s="10" t="s">
        <v>1218</v>
      </c>
      <c r="K25" s="11">
        <v>149528.02999999994</v>
      </c>
      <c r="L25" s="11">
        <v>234</v>
      </c>
      <c r="M25" s="11">
        <v>55617.824900000007</v>
      </c>
      <c r="P25" s="10" t="s">
        <v>10951</v>
      </c>
      <c r="Q25" s="11">
        <v>286397.02170000051</v>
      </c>
    </row>
    <row r="26" spans="4:29" x14ac:dyDescent="0.3">
      <c r="D26" s="10" t="s">
        <v>10969</v>
      </c>
      <c r="E26" s="11">
        <v>325293.50350000011</v>
      </c>
      <c r="G26" s="10" t="s">
        <v>10969</v>
      </c>
      <c r="H26" s="11">
        <v>43369.191900000027</v>
      </c>
      <c r="J26" s="10" t="s">
        <v>160</v>
      </c>
      <c r="K26" s="11">
        <v>167380.31800000009</v>
      </c>
      <c r="L26" s="11">
        <v>2976</v>
      </c>
      <c r="M26" s="11">
        <v>41936.635699999933</v>
      </c>
      <c r="V26" s="9" t="s">
        <v>10950</v>
      </c>
      <c r="W26" t="s">
        <v>10956</v>
      </c>
      <c r="X26" t="s">
        <v>10970</v>
      </c>
      <c r="Y26" t="s">
        <v>10957</v>
      </c>
    </row>
    <row r="27" spans="4:29" x14ac:dyDescent="0.3">
      <c r="D27" s="10" t="s">
        <v>10951</v>
      </c>
      <c r="E27" s="11">
        <v>2297200.8603000008</v>
      </c>
      <c r="G27" s="10" t="s">
        <v>10951</v>
      </c>
      <c r="H27" s="11">
        <v>286397.02170000004</v>
      </c>
      <c r="J27" s="10" t="s">
        <v>683</v>
      </c>
      <c r="K27" s="11">
        <v>189238.63099999996</v>
      </c>
      <c r="L27" s="11">
        <v>440</v>
      </c>
      <c r="M27" s="11">
        <v>3384.7568999999999</v>
      </c>
      <c r="V27" s="10" t="s">
        <v>25</v>
      </c>
      <c r="W27" s="11">
        <v>1161401.3449999888</v>
      </c>
      <c r="X27" s="11">
        <v>19521</v>
      </c>
      <c r="Y27" s="11">
        <v>134119.20919999972</v>
      </c>
    </row>
    <row r="28" spans="4:29" x14ac:dyDescent="0.3">
      <c r="J28" s="10" t="s">
        <v>74</v>
      </c>
      <c r="K28" s="11">
        <v>203412.73300000009</v>
      </c>
      <c r="L28" s="11">
        <v>5974</v>
      </c>
      <c r="M28" s="11">
        <v>30221.763299999995</v>
      </c>
      <c r="V28" s="10" t="s">
        <v>40</v>
      </c>
      <c r="W28" s="11">
        <v>706146.36680000008</v>
      </c>
      <c r="X28" s="11">
        <v>11608</v>
      </c>
      <c r="Y28" s="11">
        <v>91979.134000000209</v>
      </c>
    </row>
    <row r="29" spans="4:29" x14ac:dyDescent="0.3">
      <c r="J29" s="10" t="s">
        <v>55</v>
      </c>
      <c r="K29" s="11">
        <v>206965.53200000009</v>
      </c>
      <c r="L29" s="11">
        <v>1241</v>
      </c>
      <c r="M29" s="11">
        <v>-17725.481100000008</v>
      </c>
      <c r="V29" s="10" t="s">
        <v>101</v>
      </c>
      <c r="W29" s="11">
        <v>429653.1485000003</v>
      </c>
      <c r="X29" s="11">
        <v>6744</v>
      </c>
      <c r="Y29" s="11">
        <v>60298.678500000075</v>
      </c>
    </row>
    <row r="30" spans="4:29" x14ac:dyDescent="0.3">
      <c r="J30" s="10" t="s">
        <v>58</v>
      </c>
      <c r="K30" s="11">
        <v>223843.60800000012</v>
      </c>
      <c r="L30" s="11">
        <v>3158</v>
      </c>
      <c r="M30" s="11">
        <v>21278.826399999998</v>
      </c>
      <c r="V30" s="10" t="s">
        <v>10951</v>
      </c>
      <c r="W30" s="11">
        <v>2297200.8602999891</v>
      </c>
      <c r="X30" s="11">
        <v>37873</v>
      </c>
      <c r="Y30" s="11">
        <v>286397.02170000004</v>
      </c>
    </row>
    <row r="31" spans="4:29" x14ac:dyDescent="0.3">
      <c r="J31" s="10" t="s">
        <v>35</v>
      </c>
      <c r="K31" s="11">
        <v>328449.10300000076</v>
      </c>
      <c r="L31" s="11">
        <v>2356</v>
      </c>
      <c r="M31" s="11">
        <v>26590.166300000026</v>
      </c>
    </row>
    <row r="32" spans="4:29" x14ac:dyDescent="0.3">
      <c r="J32" s="10" t="s">
        <v>71</v>
      </c>
      <c r="K32" s="11">
        <v>330007.05400000012</v>
      </c>
      <c r="L32" s="11">
        <v>3289</v>
      </c>
      <c r="M32" s="11">
        <v>44515.730600000003</v>
      </c>
    </row>
    <row r="33" spans="4:13" x14ac:dyDescent="0.3">
      <c r="J33" s="10" t="s">
        <v>10951</v>
      </c>
      <c r="K33" s="11">
        <v>2297200.8603000008</v>
      </c>
      <c r="L33" s="11">
        <v>37873</v>
      </c>
      <c r="M33" s="11">
        <v>286397.02169999987</v>
      </c>
    </row>
    <row r="45" spans="4:13" x14ac:dyDescent="0.3">
      <c r="D45" s="9" t="s">
        <v>10950</v>
      </c>
      <c r="E45" t="s">
        <v>10957</v>
      </c>
    </row>
    <row r="46" spans="4:13" x14ac:dyDescent="0.3">
      <c r="D46" s="10" t="s">
        <v>2412</v>
      </c>
      <c r="E46" s="11">
        <v>-1850.3029000000004</v>
      </c>
    </row>
    <row r="47" spans="4:13" x14ac:dyDescent="0.3">
      <c r="D47" s="10" t="s">
        <v>3977</v>
      </c>
      <c r="E47" s="11">
        <v>-6626.3895000000002</v>
      </c>
    </row>
    <row r="48" spans="4:13" x14ac:dyDescent="0.3">
      <c r="D48" s="10" t="s">
        <v>2224</v>
      </c>
      <c r="E48" s="11">
        <v>-4108.6589000000004</v>
      </c>
    </row>
    <row r="49" spans="4:5" x14ac:dyDescent="0.3">
      <c r="D49" s="10" t="s">
        <v>3639</v>
      </c>
      <c r="E49" s="11">
        <v>-2797.9635000000007</v>
      </c>
    </row>
    <row r="50" spans="4:5" x14ac:dyDescent="0.3">
      <c r="D50" s="10" t="s">
        <v>1421</v>
      </c>
      <c r="E50" s="11">
        <v>-3583.9770000000003</v>
      </c>
    </row>
    <row r="51" spans="4:5" x14ac:dyDescent="0.3">
      <c r="D51" s="10" t="s">
        <v>1490</v>
      </c>
      <c r="E51" s="11">
        <v>-1695.9714000000001</v>
      </c>
    </row>
    <row r="52" spans="4:5" x14ac:dyDescent="0.3">
      <c r="D52" s="10" t="s">
        <v>6960</v>
      </c>
      <c r="E52" s="11">
        <v>-2204.8072000000002</v>
      </c>
    </row>
    <row r="53" spans="4:5" x14ac:dyDescent="0.3">
      <c r="D53" s="10" t="s">
        <v>982</v>
      </c>
      <c r="E53" s="11">
        <v>-2082.7451000000001</v>
      </c>
    </row>
    <row r="54" spans="4:5" x14ac:dyDescent="0.3">
      <c r="D54" s="10" t="s">
        <v>5263</v>
      </c>
      <c r="E54" s="11">
        <v>-1980.7392999999997</v>
      </c>
    </row>
    <row r="55" spans="4:5" x14ac:dyDescent="0.3">
      <c r="D55" s="10" t="s">
        <v>6221</v>
      </c>
      <c r="E55" s="11">
        <v>-3333.9144000000006</v>
      </c>
    </row>
    <row r="56" spans="4:5" x14ac:dyDescent="0.3">
      <c r="D56" s="10" t="s">
        <v>10951</v>
      </c>
      <c r="E56" s="11">
        <v>-30265.4692</v>
      </c>
    </row>
  </sheetData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FFD3-1DE5-496A-823F-9F8047772883}">
  <dimension ref="A1:P52"/>
  <sheetViews>
    <sheetView tabSelected="1" topLeftCell="A31" zoomScale="65" zoomScaleNormal="100" workbookViewId="0">
      <selection activeCell="J5" sqref="J5"/>
    </sheetView>
  </sheetViews>
  <sheetFormatPr defaultColWidth="19.33203125" defaultRowHeight="14.4" x14ac:dyDescent="0.3"/>
  <cols>
    <col min="5" max="5" width="23.5546875" customWidth="1"/>
    <col min="7" max="7" width="25.109375" customWidth="1"/>
    <col min="9" max="9" width="22.21875" customWidth="1"/>
    <col min="11" max="11" width="22.6640625" customWidth="1"/>
  </cols>
  <sheetData>
    <row r="1" spans="1:16" x14ac:dyDescent="0.3">
      <c r="A1" s="4"/>
      <c r="B1" s="4"/>
    </row>
    <row r="2" spans="1:16" x14ac:dyDescent="0.3">
      <c r="A2" s="7"/>
    </row>
    <row r="3" spans="1:16" x14ac:dyDescent="0.3">
      <c r="A3" s="7"/>
    </row>
    <row r="4" spans="1:16" ht="46.2" x14ac:dyDescent="0.85">
      <c r="A4" s="7"/>
      <c r="G4" s="18" t="s">
        <v>10971</v>
      </c>
      <c r="H4" s="37"/>
      <c r="I4" s="38"/>
    </row>
    <row r="5" spans="1:16" x14ac:dyDescent="0.3">
      <c r="A5" s="7"/>
      <c r="P5" t="s">
        <v>10974</v>
      </c>
    </row>
    <row r="6" spans="1:16" ht="50.4" x14ac:dyDescent="0.3">
      <c r="A6" s="7"/>
      <c r="B6" s="17"/>
      <c r="C6" s="33" t="s">
        <v>10973</v>
      </c>
      <c r="D6" s="33"/>
      <c r="E6" s="34" t="s">
        <v>10943</v>
      </c>
      <c r="F6" s="33"/>
      <c r="G6" s="34" t="s">
        <v>10945</v>
      </c>
      <c r="H6" s="33"/>
      <c r="I6" s="34" t="s">
        <v>10972</v>
      </c>
      <c r="J6" s="33"/>
      <c r="K6" s="34" t="s">
        <v>10948</v>
      </c>
      <c r="L6" s="35"/>
    </row>
    <row r="7" spans="1:16" ht="25.2" x14ac:dyDescent="0.3">
      <c r="A7" s="7"/>
      <c r="B7" s="17"/>
      <c r="C7" s="33">
        <v>2297200.86</v>
      </c>
      <c r="D7" s="33"/>
      <c r="E7" s="33">
        <v>286397.02</v>
      </c>
      <c r="F7" s="33"/>
      <c r="G7" s="33">
        <v>5009</v>
      </c>
      <c r="H7" s="33"/>
      <c r="I7" s="33">
        <v>793</v>
      </c>
      <c r="J7" s="33"/>
      <c r="K7" s="36">
        <v>0.12470000000000001</v>
      </c>
      <c r="L7" s="35"/>
    </row>
    <row r="8" spans="1:16" x14ac:dyDescent="0.3">
      <c r="A8" s="7"/>
      <c r="B8" s="13"/>
      <c r="D8" s="16"/>
    </row>
    <row r="9" spans="1:16" ht="15" x14ac:dyDescent="0.3">
      <c r="A9" s="7"/>
      <c r="B9" s="14"/>
    </row>
    <row r="10" spans="1:16" ht="15" x14ac:dyDescent="0.3">
      <c r="A10" s="7"/>
      <c r="B10" s="14"/>
    </row>
    <row r="11" spans="1:16" ht="15" x14ac:dyDescent="0.3">
      <c r="A11" s="7"/>
      <c r="B11" s="14"/>
    </row>
    <row r="12" spans="1:16" ht="15" x14ac:dyDescent="0.3">
      <c r="A12" s="7"/>
      <c r="B12" s="15"/>
    </row>
    <row r="42" spans="9:15" ht="31.2" x14ac:dyDescent="0.6">
      <c r="I42" s="22"/>
      <c r="J42" s="23"/>
      <c r="K42" s="24" t="s">
        <v>10975</v>
      </c>
      <c r="L42" s="23"/>
      <c r="M42" s="25"/>
      <c r="N42" s="25"/>
      <c r="O42" s="26"/>
    </row>
    <row r="43" spans="9:15" x14ac:dyDescent="0.3">
      <c r="I43" s="27"/>
      <c r="J43" s="19"/>
      <c r="K43" s="19"/>
      <c r="L43" s="19"/>
      <c r="M43" s="19"/>
      <c r="N43" s="19"/>
      <c r="O43" s="28"/>
    </row>
    <row r="44" spans="9:15" x14ac:dyDescent="0.3">
      <c r="I44" s="29" t="s">
        <v>10976</v>
      </c>
      <c r="J44" s="20"/>
      <c r="K44" s="20"/>
      <c r="L44" s="20"/>
      <c r="M44" s="20"/>
      <c r="N44" s="20"/>
      <c r="O44" s="30"/>
    </row>
    <row r="45" spans="9:15" x14ac:dyDescent="0.3">
      <c r="I45" s="29"/>
      <c r="J45" s="20"/>
      <c r="K45" s="20"/>
      <c r="L45" s="20"/>
      <c r="M45" s="20"/>
      <c r="N45" s="20"/>
      <c r="O45" s="30"/>
    </row>
    <row r="46" spans="9:15" x14ac:dyDescent="0.3">
      <c r="I46" s="29" t="s">
        <v>10977</v>
      </c>
      <c r="J46" s="20"/>
      <c r="K46" s="20"/>
      <c r="L46" s="20"/>
      <c r="M46" s="20"/>
      <c r="N46" s="20"/>
      <c r="O46" s="30"/>
    </row>
    <row r="47" spans="9:15" x14ac:dyDescent="0.3">
      <c r="I47" s="29"/>
      <c r="J47" s="20" t="s">
        <v>10974</v>
      </c>
      <c r="K47" s="20"/>
      <c r="L47" s="20"/>
      <c r="M47" s="20"/>
      <c r="N47" s="20"/>
      <c r="O47" s="30"/>
    </row>
    <row r="48" spans="9:15" x14ac:dyDescent="0.3">
      <c r="I48" s="29" t="s">
        <v>10978</v>
      </c>
      <c r="J48" s="20"/>
      <c r="K48" s="20"/>
      <c r="L48" s="20"/>
      <c r="M48" s="20"/>
      <c r="N48" s="20"/>
      <c r="O48" s="30"/>
    </row>
    <row r="49" spans="9:15" x14ac:dyDescent="0.3">
      <c r="I49" s="29"/>
      <c r="J49" s="20"/>
      <c r="K49" s="20"/>
      <c r="L49" s="20"/>
      <c r="M49" s="20"/>
      <c r="N49" s="20"/>
      <c r="O49" s="30"/>
    </row>
    <row r="50" spans="9:15" x14ac:dyDescent="0.3">
      <c r="I50" s="29" t="s">
        <v>10979</v>
      </c>
      <c r="J50" s="20"/>
      <c r="K50" s="20"/>
      <c r="L50" s="20"/>
      <c r="M50" s="20"/>
      <c r="N50" s="20"/>
      <c r="O50" s="30"/>
    </row>
    <row r="51" spans="9:15" x14ac:dyDescent="0.3">
      <c r="I51" s="29"/>
      <c r="J51" s="20"/>
      <c r="K51" s="20"/>
      <c r="L51" s="20"/>
      <c r="M51" s="20"/>
      <c r="N51" s="20"/>
      <c r="O51" s="30"/>
    </row>
    <row r="52" spans="9:15" x14ac:dyDescent="0.3">
      <c r="I52" s="31" t="s">
        <v>10980</v>
      </c>
      <c r="J52" s="21"/>
      <c r="K52" s="21"/>
      <c r="L52" s="21"/>
      <c r="M52" s="21"/>
      <c r="N52" s="21"/>
      <c r="O52" s="3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    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khush</dc:creator>
  <cp:lastModifiedBy>syed khush</cp:lastModifiedBy>
  <dcterms:created xsi:type="dcterms:W3CDTF">2015-06-05T18:17:20Z</dcterms:created>
  <dcterms:modified xsi:type="dcterms:W3CDTF">2026-09-01T10:09:58Z</dcterms:modified>
</cp:coreProperties>
</file>