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<sst xmlns="http://schemas.openxmlformats.org/spreadsheetml/2006/main" count="108" uniqueCount="20">
  <si>
    <t>Source</t>
  </si>
  <si>
    <t>Campaign Name</t>
  </si>
  <si>
    <t>Ad Group</t>
  </si>
  <si>
    <t>Impressions</t>
  </si>
  <si>
    <t>Clicks</t>
  </si>
  <si>
    <t>Cost</t>
  </si>
  <si>
    <t>Regex</t>
  </si>
  <si>
    <t>Bing</t>
  </si>
  <si>
    <t>Remarketing</t>
  </si>
  <si>
    <t>Sweater Buyers</t>
  </si>
  <si>
    <t>Sweater.*</t>
  </si>
  <si>
    <t>Google</t>
  </si>
  <si>
    <t>Python Brand</t>
  </si>
  <si>
    <t>Mug Buyers</t>
  </si>
  <si>
    <t>Mug.*</t>
  </si>
  <si>
    <t>pandas Brand</t>
  </si>
  <si>
    <t>Tee Shirt Buyers</t>
  </si>
  <si>
    <t>Tee.*</t>
  </si>
  <si>
    <t>Competitors</t>
  </si>
  <si>
    <t>DataCamp 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</si>
</sst>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b/>
      <sz val="11.0"/>
      <name val="Arial"/>
    </font>
    <font>
      <name val="Arial"/>
    </font>
    <font>
      <b/>
    </font>
    <font/>
    <font>
      <sz val="11.0"/>
    </font>
    <font>
      <sz val="10.0"/>
      <color rgb="FF000000"/>
      <name val="Inconsolata"/>
    </font>
    <font>
      <sz val="10.0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vertical="bottom"/>
    </xf>
    <xf borderId="0" fillId="0" fontId="3" numFmtId="0" xfId="0" applyFont="1"/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3" fontId="2" numFmtId="164" xfId="0" applyAlignment="1" applyFont="1" applyNumberFormat="1">
      <alignment horizontal="center" vertical="bottom"/>
    </xf>
    <xf borderId="2" fillId="0" fontId="2" numFmtId="0" xfId="0" applyBorder="1" applyFont="1"/>
    <xf borderId="3" fillId="0" fontId="4" numFmtId="0" xfId="0" applyBorder="1" applyFont="1"/>
    <xf borderId="0" fillId="0" fontId="2" numFmtId="164" xfId="0" applyAlignment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vertical="bottom"/>
    </xf>
    <xf borderId="0" fillId="4" fontId="2" numFmtId="164" xfId="0" applyAlignment="1" applyFont="1" applyNumberFormat="1">
      <alignment horizontal="center" vertical="bottom"/>
    </xf>
    <xf borderId="4" fillId="0" fontId="4" numFmtId="0" xfId="0" applyBorder="1" applyFont="1"/>
    <xf borderId="5" fillId="0" fontId="4" numFmtId="0" xfId="0" applyBorder="1" applyFont="1"/>
    <xf borderId="0" fillId="0" fontId="5" numFmtId="0" xfId="0" applyFont="1"/>
    <xf borderId="0" fillId="3" fontId="6" numFmtId="0" xfId="0" applyFont="1"/>
    <xf borderId="0" fillId="0" fontId="7" numFmtId="0" xfId="0" applyFont="1"/>
    <xf borderId="0" fillId="0" fontId="7" numFmtId="164" xfId="0" applyFont="1" applyNumberFormat="1"/>
    <xf borderId="0" fillId="0" fontId="4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Sheet1!$K$1:$K$4</c:f>
            </c:strRef>
          </c:cat>
          <c:val>
            <c:numRef>
              <c:f>Sheet1!$M$1:$M$4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Sheet1!$M$1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Sheet1!$K$2:$K$4</c:f>
            </c:strRef>
          </c:cat>
          <c:val>
            <c:numRef>
              <c:f>Sheet1!$M$2:$M$4</c:f>
              <c:numCache/>
            </c:numRef>
          </c:val>
        </c:ser>
        <c:ser>
          <c:idx val="1"/>
          <c:order val="1"/>
          <c:tx>
            <c:strRef>
              <c:f>Sheet1!$N$1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Sheet1!$K$2:$K$4</c:f>
            </c:strRef>
          </c:cat>
          <c:val>
            <c:numRef>
              <c:f>Sheet1!$N$2:$N$4</c:f>
              <c:numCache/>
            </c:numRef>
          </c:val>
        </c:ser>
        <c:ser>
          <c:idx val="2"/>
          <c:order val="2"/>
          <c:tx>
            <c:strRef>
              <c:f>Sheet1!$O$1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Sheet1!$K$2:$K$4</c:f>
            </c:strRef>
          </c:cat>
          <c:val>
            <c:numRef>
              <c:f>Sheet1!$O$2:$O$4</c:f>
              <c:numCache/>
            </c:numRef>
          </c:val>
        </c:ser>
        <c:axId val="90177815"/>
        <c:axId val="142374722"/>
      </c:barChart>
      <c:catAx>
        <c:axId val="901778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2374722"/>
      </c:catAx>
      <c:valAx>
        <c:axId val="1423747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1778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Sheet1!$L$18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Sheet1!$K$18</c:f>
            </c:strRef>
          </c:xVal>
          <c:yVal>
            <c:numRef>
              <c:f>Sheet1!$J$18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Sheet1!$L$19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Sheet1!$K$19</c:f>
            </c:strRef>
          </c:xVal>
          <c:yVal>
            <c:numRef>
              <c:f>Sheet1!$J$19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Sheet1!$L$20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Sheet1!$K$20</c:f>
            </c:strRef>
          </c:xVal>
          <c:yVal>
            <c:numRef>
              <c:f>Sheet1!$J$20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Sheet1!$L$21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Sheet1!$K$21</c:f>
            </c:strRef>
          </c:xVal>
          <c:yVal>
            <c:numRef>
              <c:f>Sheet1!$J$21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Sheet1!$L$22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Sheet1!$K$22</c:f>
            </c:strRef>
          </c:xVal>
          <c:yVal>
            <c:numRef>
              <c:f>Sheet1!$J$22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Sheet1!$L$23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Sheet1!$K$23</c:f>
            </c:strRef>
          </c:xVal>
          <c:yVal>
            <c:numRef>
              <c:f>Sheet1!$J$23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Sheet1!$L$24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Sheet1!$K$24</c:f>
            </c:strRef>
          </c:xVal>
          <c:yVal>
            <c:numRef>
              <c:f>Sheet1!$J$24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Sheet1!$L$25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Sheet1!$K$25</c:f>
            </c:strRef>
          </c:xVal>
          <c:yVal>
            <c:numRef>
              <c:f>Sheet1!$J$25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Sheet1!$L$26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Sheet1!$K$26</c:f>
            </c:strRef>
          </c:xVal>
          <c:yVal>
            <c:numRef>
              <c:f>Sheet1!$J$26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Sheet1!$L$27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Sheet1!$K$27</c:f>
            </c:strRef>
          </c:xVal>
          <c:yVal>
            <c:numRef>
              <c:f>Sheet1!$J$27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Sheet1!$L$28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Sheet1!$K$28</c:f>
            </c:strRef>
          </c:xVal>
          <c:yVal>
            <c:numRef>
              <c:f>Sheet1!$J$28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Sheet1!$L$29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Sheet1!$K$29</c:f>
            </c:strRef>
          </c:xVal>
          <c:yVal>
            <c:numRef>
              <c:f>Sheet1!$J$29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Sheet1!$L$30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Sheet1!$K$30</c:f>
            </c:strRef>
          </c:xVal>
          <c:yVal>
            <c:numRef>
              <c:f>Sheet1!$J$30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Sheet1!$L$31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Sheet1!$K$31</c:f>
            </c:strRef>
          </c:xVal>
          <c:yVal>
            <c:numRef>
              <c:f>Sheet1!$J$31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Sheet1!$L$32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Sheet1!$K$32</c:f>
            </c:strRef>
          </c:xVal>
          <c:yVal>
            <c:numRef>
              <c:f>Sheet1!$J$32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38823181"/>
        <c:axId val="2132757031"/>
      </c:bubbleChart>
      <c:valAx>
        <c:axId val="388231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2757031"/>
      </c:valAx>
      <c:valAx>
        <c:axId val="2132757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823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476250</xdr:colOff>
      <xdr:row>6</xdr:row>
      <xdr:rowOff>142875</xdr:rowOff>
    </xdr:from>
    <xdr:ext cx="4972050" cy="2533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28575</xdr:colOff>
      <xdr:row>4</xdr:row>
      <xdr:rowOff>19050</xdr:rowOff>
    </xdr:from>
    <xdr:ext cx="4972050" cy="2533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28575</xdr:colOff>
      <xdr:row>17</xdr:row>
      <xdr:rowOff>28575</xdr:rowOff>
    </xdr:from>
    <xdr:ext cx="4962525" cy="29146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F29" displayName="Table_1" id="1">
  <tableColumns count="6">
    <tableColumn name="Source" id="1"/>
    <tableColumn name="Campaign Name" id="2"/>
    <tableColumn name="Ad Group" id="3"/>
    <tableColumn name="Impressions" id="4"/>
    <tableColumn name="Clicks" id="5"/>
    <tableColumn name="Cost" id="6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7.0"/>
    <col customWidth="1" hidden="1" min="2" max="2" width="15.0"/>
    <col customWidth="1" hidden="1" min="3" max="3" width="12.88"/>
    <col customWidth="1" hidden="1" min="4" max="4" width="11.5"/>
    <col customWidth="1" hidden="1" min="5" max="5" width="6.25"/>
    <col customWidth="1" hidden="1" min="6" max="6" width="6.0"/>
    <col customWidth="1" min="7" max="7" width="11.25"/>
    <col customWidth="1" min="8" max="8" width="6.63"/>
    <col customWidth="1" min="9" max="9" width="14.38"/>
    <col customWidth="1" min="10" max="11" width="13.38"/>
    <col customWidth="1" min="12" max="12" width="8.0"/>
    <col customWidth="1" min="13" max="13" width="10.5"/>
    <col customWidth="1" min="14" max="14" width="9.5"/>
    <col customWidth="1" min="15" max="15" width="11.0"/>
    <col customWidth="1" min="16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3"/>
      <c r="J1" s="4"/>
      <c r="K1" s="5" t="s">
        <v>2</v>
      </c>
      <c r="L1" s="5" t="s">
        <v>6</v>
      </c>
      <c r="M1" s="5" t="s">
        <v>3</v>
      </c>
      <c r="N1" s="5" t="s">
        <v>4</v>
      </c>
      <c r="O1" s="5" t="s">
        <v>5</v>
      </c>
      <c r="P1" s="4"/>
      <c r="Q1" s="4"/>
      <c r="R1" s="4"/>
      <c r="S1" s="4"/>
    </row>
    <row r="2" ht="15.75" customHeight="1">
      <c r="A2" s="6" t="s">
        <v>7</v>
      </c>
      <c r="B2" s="6" t="s">
        <v>8</v>
      </c>
      <c r="C2" s="6" t="s">
        <v>9</v>
      </c>
      <c r="D2" s="7">
        <v>161.0</v>
      </c>
      <c r="E2" s="7">
        <v>15.0</v>
      </c>
      <c r="F2" s="8">
        <v>46.9092</v>
      </c>
      <c r="G2" s="2"/>
      <c r="H2" s="9" t="s">
        <v>7</v>
      </c>
      <c r="I2" s="10"/>
      <c r="K2" s="5" t="s">
        <v>9</v>
      </c>
      <c r="L2" s="5" t="s">
        <v>10</v>
      </c>
      <c r="M2" s="2">
        <f>IFERROR(__xludf.DUMMYFUNCTION("IFERROR(SUM(FILTER(K18:K32,REGEXMATCH($J$18:$J$32,$L$2))), """")"),962.0)</f>
        <v>962</v>
      </c>
      <c r="N2" s="2">
        <f>IFERROR(__xludf.DUMMYFUNCTION("IFERROR(SUM(FILTER(L18:L32,REGEXMATCH($J$18:$J$32,$L$2))), """")"),68.0)</f>
        <v>68</v>
      </c>
      <c r="O2" s="11">
        <f>IFERROR(__xludf.DUMMYFUNCTION("IFERROR(SUM(FILTER(M18:M32,REGEXMATCH($J$18:$J$32,$L$2))), """")"),132.6065)</f>
        <v>132.6065</v>
      </c>
    </row>
    <row r="3" ht="15.75" customHeight="1">
      <c r="A3" s="12" t="s">
        <v>11</v>
      </c>
      <c r="B3" s="12" t="s">
        <v>12</v>
      </c>
      <c r="C3" s="12" t="s">
        <v>13</v>
      </c>
      <c r="D3" s="13">
        <v>114.0</v>
      </c>
      <c r="E3" s="13">
        <v>27.0</v>
      </c>
      <c r="F3" s="14">
        <v>45.6996</v>
      </c>
      <c r="G3" s="2"/>
      <c r="H3" s="15"/>
      <c r="I3" s="16"/>
      <c r="K3" s="5" t="s">
        <v>13</v>
      </c>
      <c r="L3" s="5" t="s">
        <v>14</v>
      </c>
      <c r="M3" s="2">
        <f>IFERROR(__xludf.DUMMYFUNCTION("IFERROR(SUM(FILTER(K18:K32,REGEXMATCH($J$18:$J$32,$L$3))), """")"),846.0)</f>
        <v>846</v>
      </c>
      <c r="N3" s="2">
        <f>IFERROR(__xludf.DUMMYFUNCTION("IFERROR(SUM(FILTER(L18:L32,REGEXMATCH($J$18:$J$32,$L$3))), """")"),52.0)</f>
        <v>52</v>
      </c>
      <c r="O3" s="11">
        <f>IFERROR(__xludf.DUMMYFUNCTION("IFERROR(SUM(FILTER(M18:M32,REGEXMATCH($J$18:$J$32,$L$3))), """")"),136.906)</f>
        <v>136.906</v>
      </c>
    </row>
    <row r="4" ht="15.75" customHeight="1">
      <c r="A4" s="6" t="s">
        <v>7</v>
      </c>
      <c r="B4" s="6" t="s">
        <v>15</v>
      </c>
      <c r="C4" s="6" t="s">
        <v>13</v>
      </c>
      <c r="D4" s="7">
        <v>115.0</v>
      </c>
      <c r="E4" s="7">
        <v>9.0</v>
      </c>
      <c r="F4" s="8">
        <v>43.7671</v>
      </c>
      <c r="G4" s="2"/>
      <c r="H4" s="5"/>
      <c r="I4" s="5"/>
      <c r="K4" s="5" t="s">
        <v>16</v>
      </c>
      <c r="L4" s="5" t="s">
        <v>17</v>
      </c>
      <c r="M4" s="2">
        <f>IFERROR(__xludf.DUMMYFUNCTION("IFERROR(SUM(FILTER(K18:K32,REGEXMATCH($J$18:$J$32,$L$4))), """")"),1160.0)</f>
        <v>1160</v>
      </c>
      <c r="N4" s="2">
        <f>IFERROR(__xludf.DUMMYFUNCTION("IFERROR(SUM(FILTER(L18:L32,REGEXMATCH($J$18:$J$32,$L$4))), """")"),63.0)</f>
        <v>63</v>
      </c>
      <c r="O4" s="11">
        <f>IFERROR(__xludf.DUMMYFUNCTION("IFERROR(SUM(FILTER(M18:M32,REGEXMATCH($J$18:$J$32,$L$4))), """")"),89.80709999999999)</f>
        <v>89.8071</v>
      </c>
    </row>
    <row r="5" ht="15.75" customHeight="1">
      <c r="A5" s="12" t="s">
        <v>11</v>
      </c>
      <c r="B5" s="12" t="s">
        <v>18</v>
      </c>
      <c r="C5" s="12" t="s">
        <v>16</v>
      </c>
      <c r="D5" s="13">
        <v>462.0</v>
      </c>
      <c r="E5" s="13">
        <v>26.0</v>
      </c>
      <c r="F5" s="14">
        <v>43.3946</v>
      </c>
      <c r="G5" s="2"/>
      <c r="I5" s="17"/>
      <c r="K5" s="17"/>
    </row>
    <row r="6" ht="15.75" customHeight="1">
      <c r="A6" s="6" t="s">
        <v>11</v>
      </c>
      <c r="B6" s="6" t="s">
        <v>18</v>
      </c>
      <c r="C6" s="6" t="s">
        <v>13</v>
      </c>
      <c r="D6" s="7">
        <v>169.0</v>
      </c>
      <c r="E6" s="7">
        <v>20.0</v>
      </c>
      <c r="F6" s="8">
        <v>42.2263</v>
      </c>
      <c r="G6" s="2"/>
      <c r="I6" s="17"/>
      <c r="K6" s="17"/>
    </row>
    <row r="7" ht="15.75" customHeight="1">
      <c r="A7" s="12" t="s">
        <v>11</v>
      </c>
      <c r="B7" s="12" t="s">
        <v>19</v>
      </c>
      <c r="C7" s="12" t="s">
        <v>9</v>
      </c>
      <c r="D7" s="13">
        <v>189.0</v>
      </c>
      <c r="E7" s="13">
        <v>13.0</v>
      </c>
      <c r="F7" s="14">
        <v>39.6847</v>
      </c>
      <c r="G7" s="2"/>
      <c r="I7" s="17"/>
      <c r="K7" s="17"/>
    </row>
    <row r="8" ht="15.75" customHeight="1">
      <c r="A8" s="6" t="s">
        <v>7</v>
      </c>
      <c r="B8" s="6" t="s">
        <v>12</v>
      </c>
      <c r="C8" s="6" t="s">
        <v>13</v>
      </c>
      <c r="D8" s="7">
        <v>294.0</v>
      </c>
      <c r="E8" s="7">
        <v>19.0</v>
      </c>
      <c r="F8" s="8">
        <v>39.0598</v>
      </c>
      <c r="G8" s="2"/>
      <c r="I8" s="17"/>
      <c r="K8" s="17"/>
    </row>
    <row r="9" ht="15.75" customHeight="1">
      <c r="A9" s="12" t="s">
        <v>7</v>
      </c>
      <c r="B9" s="12" t="s">
        <v>18</v>
      </c>
      <c r="C9" s="12" t="s">
        <v>13</v>
      </c>
      <c r="D9" s="13">
        <v>248.0</v>
      </c>
      <c r="E9" s="13">
        <v>11.0</v>
      </c>
      <c r="F9" s="14">
        <v>38.9272</v>
      </c>
      <c r="G9" s="2"/>
      <c r="I9" s="17"/>
      <c r="K9" s="17"/>
    </row>
    <row r="10" ht="15.75" customHeight="1">
      <c r="A10" s="6" t="s">
        <v>11</v>
      </c>
      <c r="B10" s="6" t="s">
        <v>18</v>
      </c>
      <c r="C10" s="6" t="s">
        <v>9</v>
      </c>
      <c r="D10" s="7">
        <v>296.0</v>
      </c>
      <c r="E10" s="7">
        <v>16.0</v>
      </c>
      <c r="F10" s="8">
        <v>36.5866</v>
      </c>
      <c r="G10" s="2"/>
      <c r="I10" s="17"/>
      <c r="K10" s="17"/>
    </row>
    <row r="11" ht="15.75" customHeight="1">
      <c r="A11" s="12" t="s">
        <v>11</v>
      </c>
      <c r="B11" s="12" t="s">
        <v>12</v>
      </c>
      <c r="C11" s="12" t="s">
        <v>16</v>
      </c>
      <c r="D11" s="13">
        <v>143.0</v>
      </c>
      <c r="E11" s="13">
        <v>15.0</v>
      </c>
      <c r="F11" s="14">
        <v>35.5526</v>
      </c>
      <c r="G11" s="2"/>
      <c r="I11" s="17"/>
      <c r="K11" s="17"/>
    </row>
    <row r="12" ht="15.75" customHeight="1">
      <c r="A12" s="6" t="s">
        <v>11</v>
      </c>
      <c r="B12" s="6" t="s">
        <v>15</v>
      </c>
      <c r="C12" s="6" t="s">
        <v>9</v>
      </c>
      <c r="D12" s="7">
        <v>219.0</v>
      </c>
      <c r="E12" s="7">
        <v>14.0</v>
      </c>
      <c r="F12" s="8">
        <v>32.5252</v>
      </c>
      <c r="G12" s="2"/>
      <c r="I12" s="17"/>
      <c r="K12" s="17"/>
    </row>
    <row r="13" ht="15.75" customHeight="1">
      <c r="A13" s="12" t="s">
        <v>7</v>
      </c>
      <c r="B13" s="12" t="s">
        <v>12</v>
      </c>
      <c r="C13" s="12" t="s">
        <v>9</v>
      </c>
      <c r="D13" s="13">
        <v>177.0</v>
      </c>
      <c r="E13" s="13">
        <v>14.0</v>
      </c>
      <c r="F13" s="14">
        <v>31.8942</v>
      </c>
      <c r="G13" s="2"/>
      <c r="I13" s="17"/>
      <c r="K13" s="17"/>
    </row>
    <row r="14" ht="15.75" customHeight="1">
      <c r="A14" s="6" t="s">
        <v>11</v>
      </c>
      <c r="B14" s="6" t="s">
        <v>8</v>
      </c>
      <c r="C14" s="6" t="s">
        <v>16</v>
      </c>
      <c r="D14" s="7">
        <v>483.0</v>
      </c>
      <c r="E14" s="7">
        <v>27.0</v>
      </c>
      <c r="F14" s="8">
        <v>30.7636</v>
      </c>
      <c r="G14" s="2"/>
      <c r="I14" s="17"/>
      <c r="K14" s="17"/>
      <c r="N14" s="17"/>
    </row>
    <row r="15" ht="15.75" customHeight="1">
      <c r="A15" s="12" t="s">
        <v>11</v>
      </c>
      <c r="B15" s="12" t="s">
        <v>15</v>
      </c>
      <c r="C15" s="12" t="s">
        <v>13</v>
      </c>
      <c r="D15" s="13">
        <v>320.0</v>
      </c>
      <c r="E15" s="13">
        <v>21.0</v>
      </c>
      <c r="F15" s="14">
        <v>29.9169</v>
      </c>
      <c r="G15" s="2"/>
      <c r="I15" s="17"/>
      <c r="K15" s="17"/>
    </row>
    <row r="16" ht="15.75" customHeight="1">
      <c r="A16" s="6" t="s">
        <v>7</v>
      </c>
      <c r="B16" s="6" t="s">
        <v>18</v>
      </c>
      <c r="C16" s="6" t="s">
        <v>16</v>
      </c>
      <c r="D16" s="7">
        <v>207.0</v>
      </c>
      <c r="E16" s="7">
        <v>13.0</v>
      </c>
      <c r="F16" s="8">
        <v>29.4528</v>
      </c>
      <c r="G16" s="2"/>
      <c r="I16" s="17"/>
      <c r="K16" s="17"/>
    </row>
    <row r="17" ht="15.75" customHeight="1">
      <c r="A17" s="12" t="s">
        <v>11</v>
      </c>
      <c r="B17" s="12" t="s">
        <v>15</v>
      </c>
      <c r="C17" s="12" t="s">
        <v>16</v>
      </c>
      <c r="D17" s="13">
        <v>158.0</v>
      </c>
      <c r="E17" s="13">
        <v>22.0</v>
      </c>
      <c r="F17" s="14">
        <v>29.1933</v>
      </c>
      <c r="G17" s="2"/>
      <c r="I17" s="17"/>
      <c r="K17" s="17"/>
    </row>
    <row r="18" ht="15.75" customHeight="1">
      <c r="A18" s="6" t="s">
        <v>11</v>
      </c>
      <c r="B18" s="6" t="s">
        <v>8</v>
      </c>
      <c r="C18" s="6" t="s">
        <v>9</v>
      </c>
      <c r="D18" s="7">
        <v>323.0</v>
      </c>
      <c r="E18" s="7">
        <v>15.0</v>
      </c>
      <c r="F18" s="8">
        <v>24.7452</v>
      </c>
      <c r="G18" s="2"/>
      <c r="H18" s="17" t="s">
        <v>0</v>
      </c>
      <c r="I18" s="17" t="s">
        <v>1</v>
      </c>
      <c r="J18" s="17" t="s">
        <v>2</v>
      </c>
      <c r="K18" s="17" t="s">
        <v>3</v>
      </c>
      <c r="L18" s="17" t="s">
        <v>4</v>
      </c>
      <c r="M18" s="17" t="s">
        <v>5</v>
      </c>
    </row>
    <row r="19" ht="15.75" customHeight="1">
      <c r="A19" s="12" t="s">
        <v>7</v>
      </c>
      <c r="B19" s="12" t="s">
        <v>15</v>
      </c>
      <c r="C19" s="12" t="s">
        <v>16</v>
      </c>
      <c r="D19" s="13">
        <v>144.0</v>
      </c>
      <c r="E19" s="13">
        <v>7.0</v>
      </c>
      <c r="F19" s="14">
        <v>24.0371</v>
      </c>
      <c r="G19" s="2"/>
      <c r="H19" s="18" t="str">
        <f>IFERROR(__xludf.DUMMYFUNCTION("IF(len(H2) &gt; 1, FILTER(A1:F29, REGEXMATCH(A1:A29, H2)), A2:F29)"),"Bing")</f>
        <v>Bing</v>
      </c>
      <c r="I19" s="19" t="str">
        <f>IFERROR(__xludf.DUMMYFUNCTION("""COMPUTED_VALUE"""),"Remarketing")</f>
        <v>Remarketing</v>
      </c>
      <c r="J19" s="19" t="str">
        <f>IFERROR(__xludf.DUMMYFUNCTION("""COMPUTED_VALUE"""),"Sweater Buyers")</f>
        <v>Sweater Buyers</v>
      </c>
      <c r="K19" s="19">
        <f>IFERROR(__xludf.DUMMYFUNCTION("""COMPUTED_VALUE"""),161.0)</f>
        <v>161</v>
      </c>
      <c r="L19" s="19">
        <f>IFERROR(__xludf.DUMMYFUNCTION("""COMPUTED_VALUE"""),15.0)</f>
        <v>15</v>
      </c>
      <c r="M19" s="20">
        <f>IFERROR(__xludf.DUMMYFUNCTION("""COMPUTED_VALUE"""),46.9092)</f>
        <v>46.9092</v>
      </c>
    </row>
    <row r="20" ht="15.75" customHeight="1">
      <c r="A20" s="6" t="s">
        <v>7</v>
      </c>
      <c r="B20" s="6" t="s">
        <v>19</v>
      </c>
      <c r="C20" s="6" t="s">
        <v>9</v>
      </c>
      <c r="D20" s="7">
        <v>182.0</v>
      </c>
      <c r="E20" s="7">
        <v>8.0</v>
      </c>
      <c r="F20" s="8">
        <v>23.0395</v>
      </c>
      <c r="G20" s="2"/>
      <c r="H20" s="19" t="str">
        <f>IFERROR(__xludf.DUMMYFUNCTION("""COMPUTED_VALUE"""),"Bing")</f>
        <v>Bing</v>
      </c>
      <c r="I20" s="19" t="str">
        <f>IFERROR(__xludf.DUMMYFUNCTION("""COMPUTED_VALUE"""),"pandas Brand")</f>
        <v>pandas Brand</v>
      </c>
      <c r="J20" s="19" t="str">
        <f>IFERROR(__xludf.DUMMYFUNCTION("""COMPUTED_VALUE"""),"Mug Buyers")</f>
        <v>Mug Buyers</v>
      </c>
      <c r="K20" s="19">
        <f>IFERROR(__xludf.DUMMYFUNCTION("""COMPUTED_VALUE"""),115.0)</f>
        <v>115</v>
      </c>
      <c r="L20" s="19">
        <f>IFERROR(__xludf.DUMMYFUNCTION("""COMPUTED_VALUE"""),9.0)</f>
        <v>9</v>
      </c>
      <c r="M20" s="20">
        <f>IFERROR(__xludf.DUMMYFUNCTION("""COMPUTED_VALUE"""),43.7671)</f>
        <v>43.7671</v>
      </c>
    </row>
    <row r="21" ht="15.75" customHeight="1">
      <c r="A21" s="12" t="s">
        <v>11</v>
      </c>
      <c r="B21" s="12" t="s">
        <v>19</v>
      </c>
      <c r="C21" s="12" t="s">
        <v>16</v>
      </c>
      <c r="D21" s="13">
        <v>321.0</v>
      </c>
      <c r="E21" s="13">
        <v>11.0</v>
      </c>
      <c r="F21" s="14">
        <v>22.753</v>
      </c>
      <c r="G21" s="2"/>
      <c r="H21" s="19" t="str">
        <f>IFERROR(__xludf.DUMMYFUNCTION("""COMPUTED_VALUE"""),"Bing")</f>
        <v>Bing</v>
      </c>
      <c r="I21" s="19" t="str">
        <f>IFERROR(__xludf.DUMMYFUNCTION("""COMPUTED_VALUE"""),"Python Brand")</f>
        <v>Python Brand</v>
      </c>
      <c r="J21" s="19" t="str">
        <f>IFERROR(__xludf.DUMMYFUNCTION("""COMPUTED_VALUE"""),"Mug Buyers")</f>
        <v>Mug Buyers</v>
      </c>
      <c r="K21" s="19">
        <f>IFERROR(__xludf.DUMMYFUNCTION("""COMPUTED_VALUE"""),294.0)</f>
        <v>294</v>
      </c>
      <c r="L21" s="19">
        <f>IFERROR(__xludf.DUMMYFUNCTION("""COMPUTED_VALUE"""),19.0)</f>
        <v>19</v>
      </c>
      <c r="M21" s="20">
        <f>IFERROR(__xludf.DUMMYFUNCTION("""COMPUTED_VALUE"""),39.0598)</f>
        <v>39.0598</v>
      </c>
    </row>
    <row r="22" ht="15.75" customHeight="1">
      <c r="A22" s="6" t="s">
        <v>7</v>
      </c>
      <c r="B22" s="6" t="s">
        <v>15</v>
      </c>
      <c r="C22" s="6" t="s">
        <v>9</v>
      </c>
      <c r="D22" s="7">
        <v>277.0</v>
      </c>
      <c r="E22" s="7">
        <v>19.0</v>
      </c>
      <c r="F22" s="8">
        <v>17.7971</v>
      </c>
      <c r="G22" s="2"/>
      <c r="H22" s="19" t="str">
        <f>IFERROR(__xludf.DUMMYFUNCTION("""COMPUTED_VALUE"""),"Bing")</f>
        <v>Bing</v>
      </c>
      <c r="I22" s="19" t="str">
        <f>IFERROR(__xludf.DUMMYFUNCTION("""COMPUTED_VALUE"""),"Competitors")</f>
        <v>Competitors</v>
      </c>
      <c r="J22" s="19" t="str">
        <f>IFERROR(__xludf.DUMMYFUNCTION("""COMPUTED_VALUE"""),"Mug Buyers")</f>
        <v>Mug Buyers</v>
      </c>
      <c r="K22" s="19">
        <f>IFERROR(__xludf.DUMMYFUNCTION("""COMPUTED_VALUE"""),248.0)</f>
        <v>248</v>
      </c>
      <c r="L22" s="19">
        <f>IFERROR(__xludf.DUMMYFUNCTION("""COMPUTED_VALUE"""),11.0)</f>
        <v>11</v>
      </c>
      <c r="M22" s="20">
        <f>IFERROR(__xludf.DUMMYFUNCTION("""COMPUTED_VALUE"""),38.9272)</f>
        <v>38.9272</v>
      </c>
    </row>
    <row r="23" ht="15.75" customHeight="1">
      <c r="A23" s="12" t="s">
        <v>7</v>
      </c>
      <c r="B23" s="12" t="s">
        <v>19</v>
      </c>
      <c r="C23" s="12" t="s">
        <v>13</v>
      </c>
      <c r="D23" s="13">
        <v>189.0</v>
      </c>
      <c r="E23" s="13">
        <v>13.0</v>
      </c>
      <c r="F23" s="14">
        <v>15.1519</v>
      </c>
      <c r="G23" s="2"/>
      <c r="H23" s="19" t="str">
        <f>IFERROR(__xludf.DUMMYFUNCTION("""COMPUTED_VALUE"""),"Bing")</f>
        <v>Bing</v>
      </c>
      <c r="I23" s="19" t="str">
        <f>IFERROR(__xludf.DUMMYFUNCTION("""COMPUTED_VALUE"""),"Python Brand")</f>
        <v>Python Brand</v>
      </c>
      <c r="J23" s="19" t="str">
        <f>IFERROR(__xludf.DUMMYFUNCTION("""COMPUTED_VALUE"""),"Sweater Buyers")</f>
        <v>Sweater Buyers</v>
      </c>
      <c r="K23" s="19">
        <f>IFERROR(__xludf.DUMMYFUNCTION("""COMPUTED_VALUE"""),177.0)</f>
        <v>177</v>
      </c>
      <c r="L23" s="19">
        <f>IFERROR(__xludf.DUMMYFUNCTION("""COMPUTED_VALUE"""),14.0)</f>
        <v>14</v>
      </c>
      <c r="M23" s="20">
        <f>IFERROR(__xludf.DUMMYFUNCTION("""COMPUTED_VALUE"""),31.8942)</f>
        <v>31.8942</v>
      </c>
    </row>
    <row r="24" ht="15.75" customHeight="1">
      <c r="A24" s="6" t="s">
        <v>7</v>
      </c>
      <c r="B24" s="6" t="s">
        <v>8</v>
      </c>
      <c r="C24" s="6" t="s">
        <v>16</v>
      </c>
      <c r="D24" s="7">
        <v>257.0</v>
      </c>
      <c r="E24" s="7">
        <v>20.0</v>
      </c>
      <c r="F24" s="8">
        <v>13.0666</v>
      </c>
      <c r="G24" s="2"/>
      <c r="H24" s="19" t="str">
        <f>IFERROR(__xludf.DUMMYFUNCTION("""COMPUTED_VALUE"""),"Bing")</f>
        <v>Bing</v>
      </c>
      <c r="I24" s="19" t="str">
        <f>IFERROR(__xludf.DUMMYFUNCTION("""COMPUTED_VALUE"""),"Competitors")</f>
        <v>Competitors</v>
      </c>
      <c r="J24" s="19" t="str">
        <f>IFERROR(__xludf.DUMMYFUNCTION("""COMPUTED_VALUE"""),"Tee Shirt Buyers")</f>
        <v>Tee Shirt Buyers</v>
      </c>
      <c r="K24" s="19">
        <f>IFERROR(__xludf.DUMMYFUNCTION("""COMPUTED_VALUE"""),207.0)</f>
        <v>207</v>
      </c>
      <c r="L24" s="19">
        <f>IFERROR(__xludf.DUMMYFUNCTION("""COMPUTED_VALUE"""),13.0)</f>
        <v>13</v>
      </c>
      <c r="M24" s="20">
        <f>IFERROR(__xludf.DUMMYFUNCTION("""COMPUTED_VALUE"""),29.4528)</f>
        <v>29.4528</v>
      </c>
    </row>
    <row r="25" ht="15.75" customHeight="1">
      <c r="A25" s="12" t="s">
        <v>7</v>
      </c>
      <c r="B25" s="12" t="s">
        <v>18</v>
      </c>
      <c r="C25" s="12" t="s">
        <v>9</v>
      </c>
      <c r="D25" s="13">
        <v>165.0</v>
      </c>
      <c r="E25" s="13">
        <v>12.0</v>
      </c>
      <c r="F25" s="14">
        <v>12.9665</v>
      </c>
      <c r="G25" s="2"/>
      <c r="H25" s="19" t="str">
        <f>IFERROR(__xludf.DUMMYFUNCTION("""COMPUTED_VALUE"""),"Bing")</f>
        <v>Bing</v>
      </c>
      <c r="I25" s="19" t="str">
        <f>IFERROR(__xludf.DUMMYFUNCTION("""COMPUTED_VALUE"""),"pandas Brand")</f>
        <v>pandas Brand</v>
      </c>
      <c r="J25" s="19" t="str">
        <f>IFERROR(__xludf.DUMMYFUNCTION("""COMPUTED_VALUE"""),"Tee Shirt Buyers")</f>
        <v>Tee Shirt Buyers</v>
      </c>
      <c r="K25" s="19">
        <f>IFERROR(__xludf.DUMMYFUNCTION("""COMPUTED_VALUE"""),144.0)</f>
        <v>144</v>
      </c>
      <c r="L25" s="19">
        <f>IFERROR(__xludf.DUMMYFUNCTION("""COMPUTED_VALUE"""),7.0)</f>
        <v>7</v>
      </c>
      <c r="M25" s="20">
        <f>IFERROR(__xludf.DUMMYFUNCTION("""COMPUTED_VALUE"""),24.0371)</f>
        <v>24.0371</v>
      </c>
    </row>
    <row r="26" ht="15.75" customHeight="1">
      <c r="A26" s="6" t="s">
        <v>11</v>
      </c>
      <c r="B26" s="6" t="s">
        <v>12</v>
      </c>
      <c r="C26" s="6" t="s">
        <v>9</v>
      </c>
      <c r="D26" s="7">
        <v>183.0</v>
      </c>
      <c r="E26" s="7">
        <v>27.0</v>
      </c>
      <c r="F26" s="8">
        <v>12.9213</v>
      </c>
      <c r="G26" s="2"/>
      <c r="H26" s="19" t="str">
        <f>IFERROR(__xludf.DUMMYFUNCTION("""COMPUTED_VALUE"""),"Bing")</f>
        <v>Bing</v>
      </c>
      <c r="I26" s="19" t="str">
        <f>IFERROR(__xludf.DUMMYFUNCTION("""COMPUTED_VALUE"""),"DataCamp Brand")</f>
        <v>DataCamp Brand</v>
      </c>
      <c r="J26" s="19" t="str">
        <f>IFERROR(__xludf.DUMMYFUNCTION("""COMPUTED_VALUE"""),"Sweater Buyers")</f>
        <v>Sweater Buyers</v>
      </c>
      <c r="K26" s="19">
        <f>IFERROR(__xludf.DUMMYFUNCTION("""COMPUTED_VALUE"""),182.0)</f>
        <v>182</v>
      </c>
      <c r="L26" s="19">
        <f>IFERROR(__xludf.DUMMYFUNCTION("""COMPUTED_VALUE"""),8.0)</f>
        <v>8</v>
      </c>
      <c r="M26" s="20">
        <f>IFERROR(__xludf.DUMMYFUNCTION("""COMPUTED_VALUE"""),23.0395)</f>
        <v>23.0395</v>
      </c>
    </row>
    <row r="27" ht="15.75" customHeight="1">
      <c r="A27" s="12" t="s">
        <v>11</v>
      </c>
      <c r="B27" s="12" t="s">
        <v>19</v>
      </c>
      <c r="C27" s="12" t="s">
        <v>13</v>
      </c>
      <c r="D27" s="13">
        <v>464.0</v>
      </c>
      <c r="E27" s="13">
        <v>24.0</v>
      </c>
      <c r="F27" s="14">
        <v>12.7234</v>
      </c>
      <c r="G27" s="2"/>
      <c r="H27" s="19" t="str">
        <f>IFERROR(__xludf.DUMMYFUNCTION("""COMPUTED_VALUE"""),"Bing")</f>
        <v>Bing</v>
      </c>
      <c r="I27" s="19" t="str">
        <f>IFERROR(__xludf.DUMMYFUNCTION("""COMPUTED_VALUE"""),"pandas Brand")</f>
        <v>pandas Brand</v>
      </c>
      <c r="J27" s="19" t="str">
        <f>IFERROR(__xludf.DUMMYFUNCTION("""COMPUTED_VALUE"""),"Sweater Buyers")</f>
        <v>Sweater Buyers</v>
      </c>
      <c r="K27" s="19">
        <f>IFERROR(__xludf.DUMMYFUNCTION("""COMPUTED_VALUE"""),277.0)</f>
        <v>277</v>
      </c>
      <c r="L27" s="19">
        <f>IFERROR(__xludf.DUMMYFUNCTION("""COMPUTED_VALUE"""),19.0)</f>
        <v>19</v>
      </c>
      <c r="M27" s="20">
        <f>IFERROR(__xludf.DUMMYFUNCTION("""COMPUTED_VALUE"""),17.7971)</f>
        <v>17.7971</v>
      </c>
    </row>
    <row r="28" ht="15.75" customHeight="1">
      <c r="A28" s="6" t="s">
        <v>7</v>
      </c>
      <c r="B28" s="6" t="s">
        <v>19</v>
      </c>
      <c r="C28" s="6" t="s">
        <v>16</v>
      </c>
      <c r="D28" s="7">
        <v>273.0</v>
      </c>
      <c r="E28" s="7">
        <v>8.0</v>
      </c>
      <c r="F28" s="8">
        <v>11.7426</v>
      </c>
      <c r="G28" s="2"/>
      <c r="H28" s="19" t="str">
        <f>IFERROR(__xludf.DUMMYFUNCTION("""COMPUTED_VALUE"""),"Bing")</f>
        <v>Bing</v>
      </c>
      <c r="I28" s="19" t="str">
        <f>IFERROR(__xludf.DUMMYFUNCTION("""COMPUTED_VALUE"""),"DataCamp Brand")</f>
        <v>DataCamp Brand</v>
      </c>
      <c r="J28" s="19" t="str">
        <f>IFERROR(__xludf.DUMMYFUNCTION("""COMPUTED_VALUE"""),"Mug Buyers")</f>
        <v>Mug Buyers</v>
      </c>
      <c r="K28" s="19">
        <f>IFERROR(__xludf.DUMMYFUNCTION("""COMPUTED_VALUE"""),189.0)</f>
        <v>189</v>
      </c>
      <c r="L28" s="19">
        <f>IFERROR(__xludf.DUMMYFUNCTION("""COMPUTED_VALUE"""),13.0)</f>
        <v>13</v>
      </c>
      <c r="M28" s="20">
        <f>IFERROR(__xludf.DUMMYFUNCTION("""COMPUTED_VALUE"""),15.1519)</f>
        <v>15.1519</v>
      </c>
    </row>
    <row r="29" ht="15.75" customHeight="1">
      <c r="A29" s="12" t="s">
        <v>7</v>
      </c>
      <c r="B29" s="12" t="s">
        <v>12</v>
      </c>
      <c r="C29" s="12" t="s">
        <v>16</v>
      </c>
      <c r="D29" s="13">
        <v>279.0</v>
      </c>
      <c r="E29" s="13">
        <v>15.0</v>
      </c>
      <c r="F29" s="14">
        <v>11.508</v>
      </c>
      <c r="G29" s="2"/>
      <c r="H29" s="19" t="str">
        <f>IFERROR(__xludf.DUMMYFUNCTION("""COMPUTED_VALUE"""),"Bing")</f>
        <v>Bing</v>
      </c>
      <c r="I29" s="19" t="str">
        <f>IFERROR(__xludf.DUMMYFUNCTION("""COMPUTED_VALUE"""),"Remarketing")</f>
        <v>Remarketing</v>
      </c>
      <c r="J29" s="19" t="str">
        <f>IFERROR(__xludf.DUMMYFUNCTION("""COMPUTED_VALUE"""),"Tee Shirt Buyers")</f>
        <v>Tee Shirt Buyers</v>
      </c>
      <c r="K29" s="19">
        <f>IFERROR(__xludf.DUMMYFUNCTION("""COMPUTED_VALUE"""),257.0)</f>
        <v>257</v>
      </c>
      <c r="L29" s="19">
        <f>IFERROR(__xludf.DUMMYFUNCTION("""COMPUTED_VALUE"""),20.0)</f>
        <v>20</v>
      </c>
      <c r="M29" s="20">
        <f>IFERROR(__xludf.DUMMYFUNCTION("""COMPUTED_VALUE"""),13.0666)</f>
        <v>13.0666</v>
      </c>
    </row>
    <row r="30" ht="15.75" customHeight="1">
      <c r="A30" s="21"/>
      <c r="B30" s="5"/>
      <c r="C30" s="2"/>
      <c r="D30" s="2"/>
      <c r="E30" s="2"/>
      <c r="F30" s="2"/>
      <c r="G30" s="2"/>
      <c r="H30" s="19" t="str">
        <f>IFERROR(__xludf.DUMMYFUNCTION("""COMPUTED_VALUE"""),"Bing")</f>
        <v>Bing</v>
      </c>
      <c r="I30" s="19" t="str">
        <f>IFERROR(__xludf.DUMMYFUNCTION("""COMPUTED_VALUE"""),"Competitors")</f>
        <v>Competitors</v>
      </c>
      <c r="J30" s="19" t="str">
        <f>IFERROR(__xludf.DUMMYFUNCTION("""COMPUTED_VALUE"""),"Sweater Buyers")</f>
        <v>Sweater Buyers</v>
      </c>
      <c r="K30" s="19">
        <f>IFERROR(__xludf.DUMMYFUNCTION("""COMPUTED_VALUE"""),165.0)</f>
        <v>165</v>
      </c>
      <c r="L30" s="19">
        <f>IFERROR(__xludf.DUMMYFUNCTION("""COMPUTED_VALUE"""),12.0)</f>
        <v>12</v>
      </c>
      <c r="M30" s="20">
        <f>IFERROR(__xludf.DUMMYFUNCTION("""COMPUTED_VALUE"""),12.9665)</f>
        <v>12.9665</v>
      </c>
    </row>
    <row r="31" ht="15.75" customHeight="1">
      <c r="A31" s="21"/>
      <c r="B31" s="5"/>
      <c r="C31" s="2"/>
      <c r="D31" s="2"/>
      <c r="E31" s="2"/>
      <c r="F31" s="2"/>
      <c r="G31" s="2"/>
      <c r="H31" s="19" t="str">
        <f>IFERROR(__xludf.DUMMYFUNCTION("""COMPUTED_VALUE"""),"Bing")</f>
        <v>Bing</v>
      </c>
      <c r="I31" s="19" t="str">
        <f>IFERROR(__xludf.DUMMYFUNCTION("""COMPUTED_VALUE"""),"DataCamp Brand")</f>
        <v>DataCamp Brand</v>
      </c>
      <c r="J31" s="19" t="str">
        <f>IFERROR(__xludf.DUMMYFUNCTION("""COMPUTED_VALUE"""),"Tee Shirt Buyers")</f>
        <v>Tee Shirt Buyers</v>
      </c>
      <c r="K31" s="19">
        <f>IFERROR(__xludf.DUMMYFUNCTION("""COMPUTED_VALUE"""),273.0)</f>
        <v>273</v>
      </c>
      <c r="L31" s="19">
        <f>IFERROR(__xludf.DUMMYFUNCTION("""COMPUTED_VALUE"""),8.0)</f>
        <v>8</v>
      </c>
      <c r="M31" s="20">
        <f>IFERROR(__xludf.DUMMYFUNCTION("""COMPUTED_VALUE"""),11.7426)</f>
        <v>11.7426</v>
      </c>
    </row>
    <row r="32" ht="15.75" customHeight="1">
      <c r="A32" s="21"/>
      <c r="B32" s="5"/>
      <c r="C32" s="2"/>
      <c r="D32" s="2"/>
      <c r="E32" s="2"/>
      <c r="F32" s="2"/>
      <c r="G32" s="2"/>
      <c r="H32" s="19" t="str">
        <f>IFERROR(__xludf.DUMMYFUNCTION("""COMPUTED_VALUE"""),"Bing")</f>
        <v>Bing</v>
      </c>
      <c r="I32" s="19" t="str">
        <f>IFERROR(__xludf.DUMMYFUNCTION("""COMPUTED_VALUE"""),"Python Brand")</f>
        <v>Python Brand</v>
      </c>
      <c r="J32" s="19" t="str">
        <f>IFERROR(__xludf.DUMMYFUNCTION("""COMPUTED_VALUE"""),"Tee Shirt Buyers")</f>
        <v>Tee Shirt Buyers</v>
      </c>
      <c r="K32" s="19">
        <f>IFERROR(__xludf.DUMMYFUNCTION("""COMPUTED_VALUE"""),279.0)</f>
        <v>279</v>
      </c>
      <c r="L32" s="19">
        <f>IFERROR(__xludf.DUMMYFUNCTION("""COMPUTED_VALUE"""),15.0)</f>
        <v>15</v>
      </c>
      <c r="M32" s="20">
        <f>IFERROR(__xludf.DUMMYFUNCTION("""COMPUTED_VALUE"""),11.508)</f>
        <v>11.508</v>
      </c>
    </row>
    <row r="33" ht="15.75" customHeight="1">
      <c r="A33" s="21"/>
      <c r="B33" s="5"/>
      <c r="C33" s="2"/>
      <c r="D33" s="2"/>
      <c r="E33" s="2"/>
      <c r="F33" s="2"/>
      <c r="G33" s="2"/>
      <c r="H33" s="19"/>
      <c r="I33" s="19"/>
      <c r="J33" s="19"/>
      <c r="K33" s="19"/>
      <c r="L33" s="19"/>
      <c r="M33" s="19"/>
    </row>
    <row r="34" ht="15.75" customHeight="1">
      <c r="A34" s="21"/>
      <c r="B34" s="5"/>
      <c r="C34" s="2"/>
      <c r="D34" s="2"/>
      <c r="E34" s="2"/>
      <c r="F34" s="2"/>
      <c r="G34" s="2"/>
      <c r="H34" s="19"/>
      <c r="I34" s="19"/>
      <c r="J34" s="19"/>
      <c r="K34" s="19"/>
      <c r="L34" s="19"/>
      <c r="M34" s="19"/>
    </row>
    <row r="35" ht="15.75" customHeight="1">
      <c r="A35" s="21"/>
      <c r="B35" s="5"/>
      <c r="C35" s="2"/>
      <c r="D35" s="2"/>
      <c r="E35" s="2"/>
      <c r="F35" s="2"/>
      <c r="G35" s="2"/>
      <c r="H35" s="19"/>
      <c r="I35" s="19"/>
      <c r="J35" s="19"/>
      <c r="K35" s="19"/>
      <c r="L35" s="19"/>
      <c r="M35" s="19"/>
    </row>
    <row r="36" ht="15.75" customHeight="1">
      <c r="A36" s="21"/>
      <c r="B36" s="5"/>
      <c r="C36" s="2"/>
      <c r="D36" s="2"/>
      <c r="E36" s="2"/>
      <c r="F36" s="2"/>
      <c r="G36" s="2"/>
      <c r="H36" s="19"/>
      <c r="I36" s="19"/>
      <c r="J36" s="19"/>
      <c r="K36" s="19"/>
      <c r="L36" s="19"/>
      <c r="M36" s="19"/>
    </row>
    <row r="37" ht="15.75" customHeight="1">
      <c r="A37" s="21"/>
      <c r="B37" s="5"/>
      <c r="C37" s="2"/>
      <c r="D37" s="2"/>
      <c r="E37" s="2"/>
      <c r="F37" s="2"/>
      <c r="G37" s="2"/>
      <c r="H37" s="19"/>
      <c r="I37" s="19"/>
      <c r="J37" s="19"/>
      <c r="K37" s="19"/>
      <c r="L37" s="19"/>
      <c r="M37" s="19"/>
    </row>
    <row r="38" ht="15.75" customHeight="1">
      <c r="A38" s="21"/>
      <c r="B38" s="5"/>
      <c r="C38" s="2"/>
      <c r="D38" s="2"/>
      <c r="E38" s="2"/>
      <c r="F38" s="2"/>
      <c r="G38" s="2"/>
      <c r="H38" s="19"/>
      <c r="I38" s="19"/>
      <c r="J38" s="19"/>
      <c r="K38" s="19"/>
      <c r="L38" s="19"/>
      <c r="M38" s="19"/>
    </row>
    <row r="39" ht="15.75" customHeight="1">
      <c r="A39" s="21"/>
      <c r="B39" s="5"/>
      <c r="C39" s="2"/>
      <c r="D39" s="2"/>
      <c r="E39" s="2"/>
      <c r="F39" s="2"/>
      <c r="G39" s="2"/>
      <c r="H39" s="19"/>
      <c r="I39" s="19"/>
      <c r="J39" s="19"/>
      <c r="K39" s="19"/>
      <c r="L39" s="19"/>
      <c r="M39" s="19"/>
    </row>
    <row r="40" ht="15.75" customHeight="1">
      <c r="A40" s="21"/>
      <c r="B40" s="5"/>
      <c r="C40" s="2"/>
      <c r="D40" s="2"/>
      <c r="E40" s="2"/>
      <c r="F40" s="2"/>
      <c r="G40" s="2"/>
      <c r="H40" s="19"/>
      <c r="I40" s="19"/>
      <c r="J40" s="19"/>
      <c r="K40" s="19"/>
      <c r="L40" s="19"/>
      <c r="M40" s="19"/>
    </row>
    <row r="41" ht="15.75" customHeight="1">
      <c r="A41" s="21"/>
      <c r="B41" s="5"/>
      <c r="C41" s="2"/>
      <c r="D41" s="2"/>
      <c r="E41" s="2"/>
      <c r="F41" s="2"/>
      <c r="G41" s="2"/>
      <c r="H41" s="19"/>
      <c r="I41" s="19"/>
      <c r="J41" s="19"/>
      <c r="K41" s="19"/>
      <c r="L41" s="19"/>
      <c r="M41" s="19"/>
    </row>
    <row r="42" ht="15.75" customHeight="1">
      <c r="A42" s="21"/>
      <c r="B42" s="5"/>
      <c r="C42" s="2"/>
      <c r="D42" s="2"/>
      <c r="E42" s="2"/>
      <c r="F42" s="2"/>
      <c r="G42" s="2"/>
      <c r="H42" s="19"/>
      <c r="I42" s="19"/>
      <c r="J42" s="19"/>
      <c r="K42" s="19"/>
      <c r="L42" s="19"/>
      <c r="M42" s="19"/>
    </row>
    <row r="43" ht="15.75" customHeight="1">
      <c r="A43" s="21"/>
      <c r="B43" s="5"/>
      <c r="C43" s="2"/>
      <c r="D43" s="2"/>
      <c r="E43" s="2"/>
      <c r="F43" s="2"/>
      <c r="G43" s="2"/>
      <c r="H43" s="19"/>
      <c r="I43" s="19"/>
      <c r="J43" s="19"/>
      <c r="K43" s="19"/>
      <c r="L43" s="19"/>
      <c r="M43" s="19"/>
    </row>
    <row r="44" ht="15.75" customHeight="1">
      <c r="A44" s="21"/>
      <c r="B44" s="5"/>
      <c r="C44" s="2"/>
      <c r="D44" s="2"/>
      <c r="E44" s="2"/>
      <c r="F44" s="2"/>
      <c r="G44" s="2"/>
      <c r="H44" s="19"/>
      <c r="I44" s="19"/>
      <c r="J44" s="19"/>
      <c r="K44" s="19"/>
      <c r="L44" s="19"/>
      <c r="M44" s="19"/>
    </row>
    <row r="45" ht="15.75" customHeight="1">
      <c r="A45" s="5"/>
      <c r="B45" s="5"/>
      <c r="C45" s="2"/>
      <c r="D45" s="2"/>
      <c r="E45" s="2"/>
      <c r="F45" s="2"/>
      <c r="G45" s="2"/>
      <c r="H45" s="19"/>
      <c r="I45" s="19"/>
      <c r="J45" s="19"/>
      <c r="K45" s="19"/>
      <c r="L45" s="19"/>
      <c r="M45" s="19"/>
    </row>
    <row r="46" ht="15.75" customHeight="1">
      <c r="H46" s="19"/>
      <c r="I46" s="19"/>
      <c r="J46" s="19"/>
      <c r="K46" s="19"/>
      <c r="L46" s="19"/>
      <c r="M46" s="19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">
    <mergeCell ref="H2:I2"/>
    <mergeCell ref="H3:I3"/>
  </mergeCells>
  <dataValidations>
    <dataValidation type="list" allowBlank="1" sqref="H3">
      <formula1>Sheet1!$B$2:$B$29</formula1>
    </dataValidation>
    <dataValidation type="list" allowBlank="1" sqref="H2">
      <formula1>"Bing,Google"</formula1>
    </dataValidation>
  </dataValidations>
  <drawing r:id="rId1"/>
  <tableParts count="1">
    <tablePart r:id="rId3"/>
  </tableParts>
</worksheet>
</file>