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<sst xmlns="http://schemas.openxmlformats.org/spreadsheetml/2006/main" count="108" uniqueCount="20">
  <si>
    <t>Source</t>
  </si>
  <si>
    <t>Campaign Name</t>
  </si>
  <si>
    <t>Ad Group</t>
  </si>
  <si>
    <t>Impressions</t>
  </si>
  <si>
    <t>Clicks</t>
  </si>
  <si>
    <t>Cost</t>
  </si>
  <si>
    <t>Regex</t>
  </si>
  <si>
    <t>Bing</t>
  </si>
  <si>
    <t>Remarketing</t>
  </si>
  <si>
    <t>Sweater Buyers</t>
  </si>
  <si>
    <t>Google</t>
  </si>
  <si>
    <t>Sweater.*</t>
  </si>
  <si>
    <t>Python Brand</t>
  </si>
  <si>
    <t>Mug Buyers</t>
  </si>
  <si>
    <t>Mug.*</t>
  </si>
  <si>
    <t>pandas Brand</t>
  </si>
  <si>
    <t>Tee Shirt Buyers</t>
  </si>
  <si>
    <t>Tee.*</t>
  </si>
  <si>
    <t>Competitors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</si>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</sst>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sz val="11.0"/>
      <name val="Arial"/>
    </font>
    <font>
      <name val="Arial"/>
    </font>
    <font>
      <b/>
    </font>
    <font/>
    <font>
      <sz val="11.0"/>
    </font>
    <font>
      <sz val="10.0"/>
      <color rgb="FF000000"/>
      <name val="Inconsolata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3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164" xfId="0" applyAlignment="1" applyFont="1" applyNumberFormat="1">
      <alignment horizontal="center" vertical="bottom"/>
    </xf>
    <xf borderId="2" fillId="0" fontId="2" numFmtId="0" xfId="0" applyAlignment="1" applyBorder="1" applyFont="1">
      <alignment readingOrder="0" vertical="center"/>
    </xf>
    <xf borderId="3" fillId="0" fontId="4" numFmtId="0" xfId="0" applyBorder="1" applyFont="1"/>
    <xf borderId="0" fillId="0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4" fontId="2" numFmtId="164" xfId="0" applyAlignment="1" applyFont="1" applyNumberFormat="1">
      <alignment horizontal="center" vertical="bottom"/>
    </xf>
    <xf borderId="4" fillId="0" fontId="4" numFmtId="0" xfId="0" applyAlignment="1" applyBorder="1" applyFont="1">
      <alignment vertical="center"/>
    </xf>
    <xf borderId="5" fillId="0" fontId="4" numFmtId="0" xfId="0" applyBorder="1" applyFont="1"/>
    <xf borderId="0" fillId="0" fontId="5" numFmtId="0" xfId="0" applyFont="1"/>
    <xf borderId="0" fillId="3" fontId="6" numFmtId="0" xfId="0" applyFont="1"/>
    <xf borderId="0" fillId="0" fontId="7" numFmtId="0" xfId="0" applyFont="1"/>
    <xf borderId="0" fillId="0" fontId="7" numFmtId="164" xfId="0" applyFont="1" applyNumberFormat="1"/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Sheet1!$K$1:$K$4</c:f>
            </c:strRef>
          </c:cat>
          <c:val>
            <c:numRef>
              <c:f>Sheet1!$M$1:$M$4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Sheet1!$M$1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Sheet1!$K$2:$K$4</c:f>
            </c:strRef>
          </c:cat>
          <c:val>
            <c:numRef>
              <c:f>Sheet1!$M$2:$M$4</c:f>
              <c:numCache/>
            </c:numRef>
          </c:val>
        </c:ser>
        <c:ser>
          <c:idx val="1"/>
          <c:order val="1"/>
          <c:tx>
            <c:strRef>
              <c:f>Sheet1!$N$1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Sheet1!$K$2:$K$4</c:f>
            </c:strRef>
          </c:cat>
          <c:val>
            <c:numRef>
              <c:f>Sheet1!$N$2:$N$4</c:f>
              <c:numCache/>
            </c:numRef>
          </c:val>
        </c:ser>
        <c:ser>
          <c:idx val="2"/>
          <c:order val="2"/>
          <c:tx>
            <c:strRef>
              <c:f>Sheet1!$O$1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Sheet1!$K$2:$K$4</c:f>
            </c:strRef>
          </c:cat>
          <c:val>
            <c:numRef>
              <c:f>Sheet1!$O$2:$O$4</c:f>
              <c:numCache/>
            </c:numRef>
          </c:val>
        </c:ser>
        <c:axId val="434363099"/>
        <c:axId val="726185593"/>
      </c:barChart>
      <c:catAx>
        <c:axId val="4343630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6185593"/>
      </c:catAx>
      <c:valAx>
        <c:axId val="7261855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43630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Sheet1!$I$18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Sheet1!$L$18</c:f>
            </c:strRef>
          </c:xVal>
          <c:yVal>
            <c:numRef>
              <c:f>Sheet1!$K$18</c:f>
              <c:numCache/>
            </c:numRef>
          </c:yVal>
          <c:bubbleSize>
            <c:numRef>
              <c:f>Sheet1!$M$18</c:f>
            </c:numRef>
          </c:bubbleSize>
        </c:ser>
        <c:ser>
          <c:idx val="1"/>
          <c:order val="1"/>
          <c:tx>
            <c:strRef>
              <c:f>Sheet1!$I$19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Sheet1!$L$19</c:f>
            </c:strRef>
          </c:xVal>
          <c:yVal>
            <c:numRef>
              <c:f>Sheet1!$K$19</c:f>
              <c:numCache/>
            </c:numRef>
          </c:yVal>
          <c:bubbleSize>
            <c:numRef>
              <c:f>Sheet1!$M$19</c:f>
            </c:numRef>
          </c:bubbleSize>
        </c:ser>
        <c:ser>
          <c:idx val="2"/>
          <c:order val="2"/>
          <c:tx>
            <c:strRef>
              <c:f>Sheet1!$I$20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Sheet1!$L$20</c:f>
            </c:strRef>
          </c:xVal>
          <c:yVal>
            <c:numRef>
              <c:f>Sheet1!$K$20</c:f>
              <c:numCache/>
            </c:numRef>
          </c:yVal>
          <c:bubbleSize>
            <c:numRef>
              <c:f>Sheet1!$M$20</c:f>
            </c:numRef>
          </c:bubbleSize>
        </c:ser>
        <c:ser>
          <c:idx val="3"/>
          <c:order val="3"/>
          <c:tx>
            <c:strRef>
              <c:f>Sheet1!$I$21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Sheet1!$L$21</c:f>
            </c:strRef>
          </c:xVal>
          <c:yVal>
            <c:numRef>
              <c:f>Sheet1!$K$21</c:f>
              <c:numCache/>
            </c:numRef>
          </c:yVal>
          <c:bubbleSize>
            <c:numRef>
              <c:f>Sheet1!$M$21</c:f>
            </c:numRef>
          </c:bubbleSize>
        </c:ser>
        <c:ser>
          <c:idx val="4"/>
          <c:order val="4"/>
          <c:tx>
            <c:strRef>
              <c:f>Sheet1!$I$22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Sheet1!$L$22</c:f>
            </c:strRef>
          </c:xVal>
          <c:yVal>
            <c:numRef>
              <c:f>Sheet1!$K$22</c:f>
              <c:numCache/>
            </c:numRef>
          </c:yVal>
          <c:bubbleSize>
            <c:numRef>
              <c:f>Sheet1!$M$22</c:f>
            </c:numRef>
          </c:bubbleSize>
        </c:ser>
        <c:ser>
          <c:idx val="5"/>
          <c:order val="5"/>
          <c:tx>
            <c:strRef>
              <c:f>Sheet1!$I$23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Sheet1!$L$23</c:f>
            </c:strRef>
          </c:xVal>
          <c:yVal>
            <c:numRef>
              <c:f>Sheet1!$K$23</c:f>
              <c:numCache/>
            </c:numRef>
          </c:yVal>
          <c:bubbleSize>
            <c:numRef>
              <c:f>Sheet1!$M$23</c:f>
            </c:numRef>
          </c:bubbleSize>
        </c:ser>
        <c:ser>
          <c:idx val="6"/>
          <c:order val="6"/>
          <c:tx>
            <c:strRef>
              <c:f>Sheet1!$I$24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Sheet1!$L$24</c:f>
            </c:strRef>
          </c:xVal>
          <c:yVal>
            <c:numRef>
              <c:f>Sheet1!$K$24</c:f>
              <c:numCache/>
            </c:numRef>
          </c:yVal>
          <c:bubbleSize>
            <c:numRef>
              <c:f>Sheet1!$M$24</c:f>
            </c:numRef>
          </c:bubbleSize>
        </c:ser>
        <c:ser>
          <c:idx val="7"/>
          <c:order val="7"/>
          <c:tx>
            <c:strRef>
              <c:f>Sheet1!$I$25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Sheet1!$L$25</c:f>
            </c:strRef>
          </c:xVal>
          <c:yVal>
            <c:numRef>
              <c:f>Sheet1!$K$25</c:f>
              <c:numCache/>
            </c:numRef>
          </c:yVal>
          <c:bubbleSize>
            <c:numRef>
              <c:f>Sheet1!$M$25</c:f>
            </c:numRef>
          </c:bubbleSize>
        </c:ser>
        <c:ser>
          <c:idx val="8"/>
          <c:order val="8"/>
          <c:tx>
            <c:strRef>
              <c:f>Sheet1!$I$26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Sheet1!$L$26</c:f>
            </c:strRef>
          </c:xVal>
          <c:yVal>
            <c:numRef>
              <c:f>Sheet1!$K$26</c:f>
              <c:numCache/>
            </c:numRef>
          </c:yVal>
          <c:bubbleSize>
            <c:numRef>
              <c:f>Sheet1!$M$26</c:f>
            </c:numRef>
          </c:bubbleSize>
        </c:ser>
        <c:ser>
          <c:idx val="9"/>
          <c:order val="9"/>
          <c:tx>
            <c:strRef>
              <c:f>Sheet1!$I$27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Sheet1!$L$27</c:f>
            </c:strRef>
          </c:xVal>
          <c:yVal>
            <c:numRef>
              <c:f>Sheet1!$K$27</c:f>
              <c:numCache/>
            </c:numRef>
          </c:yVal>
          <c:bubbleSize>
            <c:numRef>
              <c:f>Sheet1!$M$27</c:f>
            </c:numRef>
          </c:bubbleSize>
        </c:ser>
        <c:ser>
          <c:idx val="10"/>
          <c:order val="10"/>
          <c:tx>
            <c:strRef>
              <c:f>Sheet1!$I$28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Sheet1!$L$28</c:f>
            </c:strRef>
          </c:xVal>
          <c:yVal>
            <c:numRef>
              <c:f>Sheet1!$K$28</c:f>
              <c:numCache/>
            </c:numRef>
          </c:yVal>
          <c:bubbleSize>
            <c:numRef>
              <c:f>Sheet1!$M$28</c:f>
            </c:numRef>
          </c:bubbleSize>
        </c:ser>
        <c:ser>
          <c:idx val="11"/>
          <c:order val="11"/>
          <c:tx>
            <c:strRef>
              <c:f>Sheet1!$I$29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Sheet1!$L$29</c:f>
            </c:strRef>
          </c:xVal>
          <c:yVal>
            <c:numRef>
              <c:f>Sheet1!$K$29</c:f>
              <c:numCache/>
            </c:numRef>
          </c:yVal>
          <c:bubbleSize>
            <c:numRef>
              <c:f>Sheet1!$M$29</c:f>
            </c:numRef>
          </c:bubbleSize>
        </c:ser>
        <c:ser>
          <c:idx val="12"/>
          <c:order val="12"/>
          <c:tx>
            <c:strRef>
              <c:f>Sheet1!$I$30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Sheet1!$L$30</c:f>
            </c:strRef>
          </c:xVal>
          <c:yVal>
            <c:numRef>
              <c:f>Sheet1!$K$30</c:f>
              <c:numCache/>
            </c:numRef>
          </c:yVal>
          <c:bubbleSize>
            <c:numRef>
              <c:f>Sheet1!$M$30</c:f>
            </c:numRef>
          </c:bubbleSize>
        </c:ser>
        <c:ser>
          <c:idx val="13"/>
          <c:order val="13"/>
          <c:tx>
            <c:strRef>
              <c:f>Sheet1!$I$31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Sheet1!$L$31</c:f>
            </c:strRef>
          </c:xVal>
          <c:yVal>
            <c:numRef>
              <c:f>Sheet1!$K$31</c:f>
              <c:numCache/>
            </c:numRef>
          </c:yVal>
          <c:bubbleSize>
            <c:numRef>
              <c:f>Sheet1!$M$31</c:f>
            </c:numRef>
          </c:bubbleSize>
        </c:ser>
        <c:ser>
          <c:idx val="14"/>
          <c:order val="14"/>
          <c:tx>
            <c:strRef>
              <c:f>Sheet1!$I$32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Sheet1!$L$32</c:f>
            </c:strRef>
          </c:xVal>
          <c:yVal>
            <c:numRef>
              <c:f>Sheet1!$K$32</c:f>
              <c:numCache/>
            </c:numRef>
          </c:yVal>
          <c:bubbleSize>
            <c:numRef>
              <c:f>Sheet1!$M$32</c:f>
            </c:numRef>
          </c:bubbleSize>
        </c:ser>
        <c:axId val="1651183713"/>
        <c:axId val="1245653490"/>
      </c:bubbleChart>
      <c:valAx>
        <c:axId val="16511837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5653490"/>
      </c:valAx>
      <c:valAx>
        <c:axId val="1245653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1183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238125</xdr:colOff>
      <xdr:row>5</xdr:row>
      <xdr:rowOff>19050</xdr:rowOff>
    </xdr:from>
    <xdr:ext cx="4972050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28575</xdr:colOff>
      <xdr:row>4</xdr:row>
      <xdr:rowOff>19050</xdr:rowOff>
    </xdr:from>
    <xdr:ext cx="4972050" cy="25336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28575</xdr:colOff>
      <xdr:row>17</xdr:row>
      <xdr:rowOff>28575</xdr:rowOff>
    </xdr:from>
    <xdr:ext cx="4962525" cy="2914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Cost" id="6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7.0"/>
    <col customWidth="1" hidden="1" min="2" max="2" width="15.0"/>
    <col customWidth="1" hidden="1" min="3" max="3" width="12.88"/>
    <col customWidth="1" hidden="1" min="4" max="4" width="11.5"/>
    <col customWidth="1" hidden="1" min="5" max="5" width="6.25"/>
    <col customWidth="1" hidden="1" min="6" max="6" width="6.0"/>
    <col customWidth="1" min="7" max="7" width="11.25"/>
    <col customWidth="1" min="8" max="8" width="6.63"/>
    <col customWidth="1" min="9" max="9" width="14.38"/>
    <col customWidth="1" min="10" max="11" width="13.38"/>
    <col customWidth="1" min="12" max="12" width="8.0"/>
    <col customWidth="1" min="13" max="13" width="10.5"/>
    <col customWidth="1" min="14" max="14" width="9.5"/>
    <col customWidth="1" min="15" max="15" width="11.0"/>
    <col customWidth="1" min="16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3"/>
      <c r="J1" s="4"/>
      <c r="K1" s="5" t="s">
        <v>2</v>
      </c>
      <c r="L1" s="5" t="s">
        <v>6</v>
      </c>
      <c r="M1" s="5" t="s">
        <v>3</v>
      </c>
      <c r="N1" s="5" t="s">
        <v>4</v>
      </c>
      <c r="O1" s="5" t="s">
        <v>5</v>
      </c>
      <c r="P1" s="4"/>
      <c r="Q1" s="4"/>
      <c r="R1" s="4"/>
      <c r="S1" s="4"/>
    </row>
    <row r="2" ht="15.75" customHeight="1">
      <c r="A2" s="6" t="s">
        <v>7</v>
      </c>
      <c r="B2" s="6" t="s">
        <v>8</v>
      </c>
      <c r="C2" s="6" t="s">
        <v>9</v>
      </c>
      <c r="D2" s="7">
        <v>161.0</v>
      </c>
      <c r="E2" s="7">
        <v>15.0</v>
      </c>
      <c r="F2" s="8">
        <v>46.9092</v>
      </c>
      <c r="G2" s="2"/>
      <c r="H2" s="9" t="s">
        <v>10</v>
      </c>
      <c r="I2" s="10"/>
      <c r="K2" s="5" t="s">
        <v>9</v>
      </c>
      <c r="L2" s="5" t="s">
        <v>11</v>
      </c>
      <c r="M2" s="2">
        <f>IFERROR(__xludf.DUMMYFUNCTION("IFERROR(SUM(FILTER(K18:K32,REGEXMATCH($J$18:$J$32,$L$2))), """")"),1210.0)</f>
        <v>1210</v>
      </c>
      <c r="N2" s="2">
        <f>IFERROR(__xludf.DUMMYFUNCTION("IFERROR(SUM(FILTER(L18:L32,REGEXMATCH($J$18:$J$32,$L$2))), """")"),85.0)</f>
        <v>85</v>
      </c>
      <c r="O2" s="11">
        <f>IFERROR(__xludf.DUMMYFUNCTION("IFERROR(SUM(FILTER(M18:M32,REGEXMATCH($J$18:$J$32,$L$2))), """")"),146.463)</f>
        <v>146.463</v>
      </c>
    </row>
    <row r="3" ht="15.75" customHeight="1">
      <c r="A3" s="12" t="s">
        <v>10</v>
      </c>
      <c r="B3" s="12" t="s">
        <v>12</v>
      </c>
      <c r="C3" s="12" t="s">
        <v>13</v>
      </c>
      <c r="D3" s="13">
        <v>114.0</v>
      </c>
      <c r="E3" s="13">
        <v>27.0</v>
      </c>
      <c r="F3" s="14">
        <v>45.6996</v>
      </c>
      <c r="G3" s="2"/>
      <c r="H3" s="15"/>
      <c r="I3" s="16"/>
      <c r="K3" s="5" t="s">
        <v>13</v>
      </c>
      <c r="L3" s="5" t="s">
        <v>14</v>
      </c>
      <c r="M3" s="2">
        <f>IFERROR(__xludf.DUMMYFUNCTION("IFERROR(SUM(FILTER(K18:K32,REGEXMATCH($J$18:$J$32,$L$3))), """")"),1067.0)</f>
        <v>1067</v>
      </c>
      <c r="N3" s="2">
        <f>IFERROR(__xludf.DUMMYFUNCTION("IFERROR(SUM(FILTER(L18:L32,REGEXMATCH($J$18:$J$32,$L$3))), """")"),92.0)</f>
        <v>92</v>
      </c>
      <c r="O3" s="11">
        <f>IFERROR(__xludf.DUMMYFUNCTION("IFERROR(SUM(FILTER(M18:M32,REGEXMATCH($J$18:$J$32,$L$3))), """")"),130.5662)</f>
        <v>130.5662</v>
      </c>
    </row>
    <row r="4" ht="15.75" customHeight="1">
      <c r="A4" s="6" t="s">
        <v>7</v>
      </c>
      <c r="B4" s="6" t="s">
        <v>15</v>
      </c>
      <c r="C4" s="6" t="s">
        <v>13</v>
      </c>
      <c r="D4" s="7">
        <v>115.0</v>
      </c>
      <c r="E4" s="7">
        <v>9.0</v>
      </c>
      <c r="F4" s="8">
        <v>43.7671</v>
      </c>
      <c r="G4" s="2"/>
      <c r="H4" s="5"/>
      <c r="I4" s="5"/>
      <c r="K4" s="5" t="s">
        <v>16</v>
      </c>
      <c r="L4" s="5" t="s">
        <v>17</v>
      </c>
      <c r="M4" s="2">
        <f>IFERROR(__xludf.DUMMYFUNCTION("IFERROR(SUM(FILTER(K18:K32,REGEXMATCH($J$18:$J$32,$L$4))), """")"),1567.0)</f>
        <v>1567</v>
      </c>
      <c r="N4" s="2">
        <f>IFERROR(__xludf.DUMMYFUNCTION("IFERROR(SUM(FILTER(L18:L32,REGEXMATCH($J$18:$J$32,$L$4))), """")"),101.0)</f>
        <v>101</v>
      </c>
      <c r="O4" s="11">
        <f>IFERROR(__xludf.DUMMYFUNCTION("IFERROR(SUM(FILTER(M18:M32,REGEXMATCH($J$18:$J$32,$L$4))), """")"),161.6571)</f>
        <v>161.6571</v>
      </c>
    </row>
    <row r="5" ht="15.75" customHeight="1">
      <c r="A5" s="12" t="s">
        <v>10</v>
      </c>
      <c r="B5" s="12" t="s">
        <v>18</v>
      </c>
      <c r="C5" s="12" t="s">
        <v>16</v>
      </c>
      <c r="D5" s="13">
        <v>462.0</v>
      </c>
      <c r="E5" s="13">
        <v>26.0</v>
      </c>
      <c r="F5" s="14">
        <v>43.3946</v>
      </c>
      <c r="G5" s="2"/>
      <c r="I5" s="17"/>
      <c r="K5" s="17"/>
    </row>
    <row r="6" ht="15.75" customHeight="1">
      <c r="A6" s="6" t="s">
        <v>10</v>
      </c>
      <c r="B6" s="6" t="s">
        <v>18</v>
      </c>
      <c r="C6" s="6" t="s">
        <v>13</v>
      </c>
      <c r="D6" s="7">
        <v>169.0</v>
      </c>
      <c r="E6" s="7">
        <v>20.0</v>
      </c>
      <c r="F6" s="8">
        <v>42.2263</v>
      </c>
      <c r="G6" s="2"/>
      <c r="I6" s="17"/>
      <c r="K6" s="17"/>
    </row>
    <row r="7" ht="15.75" customHeight="1">
      <c r="A7" s="12" t="s">
        <v>10</v>
      </c>
      <c r="B7" s="12" t="s">
        <v>19</v>
      </c>
      <c r="C7" s="12" t="s">
        <v>9</v>
      </c>
      <c r="D7" s="13">
        <v>189.0</v>
      </c>
      <c r="E7" s="13">
        <v>13.0</v>
      </c>
      <c r="F7" s="14">
        <v>39.6847</v>
      </c>
      <c r="G7" s="2"/>
      <c r="I7" s="17"/>
      <c r="K7" s="17"/>
    </row>
    <row r="8" ht="15.75" customHeight="1">
      <c r="A8" s="6" t="s">
        <v>7</v>
      </c>
      <c r="B8" s="6" t="s">
        <v>12</v>
      </c>
      <c r="C8" s="6" t="s">
        <v>13</v>
      </c>
      <c r="D8" s="7">
        <v>294.0</v>
      </c>
      <c r="E8" s="7">
        <v>19.0</v>
      </c>
      <c r="F8" s="8">
        <v>39.0598</v>
      </c>
      <c r="G8" s="2"/>
      <c r="I8" s="17"/>
      <c r="K8" s="17"/>
    </row>
    <row r="9" ht="15.75" customHeight="1">
      <c r="A9" s="12" t="s">
        <v>7</v>
      </c>
      <c r="B9" s="12" t="s">
        <v>18</v>
      </c>
      <c r="C9" s="12" t="s">
        <v>13</v>
      </c>
      <c r="D9" s="13">
        <v>248.0</v>
      </c>
      <c r="E9" s="13">
        <v>11.0</v>
      </c>
      <c r="F9" s="14">
        <v>38.9272</v>
      </c>
      <c r="I9" s="17"/>
      <c r="K9" s="17"/>
    </row>
    <row r="10" ht="15.75" customHeight="1">
      <c r="A10" s="6" t="s">
        <v>10</v>
      </c>
      <c r="B10" s="6" t="s">
        <v>18</v>
      </c>
      <c r="C10" s="6" t="s">
        <v>9</v>
      </c>
      <c r="D10" s="7">
        <v>296.0</v>
      </c>
      <c r="E10" s="7">
        <v>16.0</v>
      </c>
      <c r="F10" s="8">
        <v>36.5866</v>
      </c>
      <c r="I10" s="17"/>
      <c r="K10" s="17"/>
    </row>
    <row r="11" ht="15.75" customHeight="1">
      <c r="A11" s="12" t="s">
        <v>10</v>
      </c>
      <c r="B11" s="12" t="s">
        <v>12</v>
      </c>
      <c r="C11" s="12" t="s">
        <v>16</v>
      </c>
      <c r="D11" s="13">
        <v>143.0</v>
      </c>
      <c r="E11" s="13">
        <v>15.0</v>
      </c>
      <c r="F11" s="14">
        <v>35.5526</v>
      </c>
      <c r="I11" s="17"/>
      <c r="K11" s="17"/>
    </row>
    <row r="12" ht="15.75" customHeight="1">
      <c r="A12" s="6" t="s">
        <v>10</v>
      </c>
      <c r="B12" s="6" t="s">
        <v>15</v>
      </c>
      <c r="C12" s="6" t="s">
        <v>9</v>
      </c>
      <c r="D12" s="7">
        <v>219.0</v>
      </c>
      <c r="E12" s="7">
        <v>14.0</v>
      </c>
      <c r="F12" s="8">
        <v>32.5252</v>
      </c>
      <c r="I12" s="17"/>
      <c r="K12" s="17"/>
    </row>
    <row r="13" ht="15.75" customHeight="1">
      <c r="A13" s="12" t="s">
        <v>7</v>
      </c>
      <c r="B13" s="12" t="s">
        <v>12</v>
      </c>
      <c r="C13" s="12" t="s">
        <v>9</v>
      </c>
      <c r="D13" s="13">
        <v>177.0</v>
      </c>
      <c r="E13" s="13">
        <v>14.0</v>
      </c>
      <c r="F13" s="14">
        <v>31.8942</v>
      </c>
      <c r="I13" s="17"/>
      <c r="K13" s="17"/>
    </row>
    <row r="14" ht="15.75" customHeight="1">
      <c r="A14" s="6" t="s">
        <v>10</v>
      </c>
      <c r="B14" s="6" t="s">
        <v>8</v>
      </c>
      <c r="C14" s="6" t="s">
        <v>16</v>
      </c>
      <c r="D14" s="7">
        <v>483.0</v>
      </c>
      <c r="E14" s="7">
        <v>27.0</v>
      </c>
      <c r="F14" s="8">
        <v>30.7636</v>
      </c>
      <c r="I14" s="17"/>
      <c r="K14" s="17"/>
      <c r="N14" s="17"/>
    </row>
    <row r="15" ht="15.75" customHeight="1">
      <c r="A15" s="12" t="s">
        <v>10</v>
      </c>
      <c r="B15" s="12" t="s">
        <v>15</v>
      </c>
      <c r="C15" s="12" t="s">
        <v>13</v>
      </c>
      <c r="D15" s="13">
        <v>320.0</v>
      </c>
      <c r="E15" s="13">
        <v>21.0</v>
      </c>
      <c r="F15" s="14">
        <v>29.9169</v>
      </c>
      <c r="I15" s="17"/>
      <c r="K15" s="17"/>
    </row>
    <row r="16" ht="15.75" customHeight="1">
      <c r="A16" s="6" t="s">
        <v>7</v>
      </c>
      <c r="B16" s="6" t="s">
        <v>18</v>
      </c>
      <c r="C16" s="6" t="s">
        <v>16</v>
      </c>
      <c r="D16" s="7">
        <v>207.0</v>
      </c>
      <c r="E16" s="7">
        <v>13.0</v>
      </c>
      <c r="F16" s="8">
        <v>29.4528</v>
      </c>
      <c r="I16" s="17"/>
      <c r="K16" s="17"/>
    </row>
    <row r="17" ht="15.75" customHeight="1">
      <c r="A17" s="12" t="s">
        <v>10</v>
      </c>
      <c r="B17" s="12" t="s">
        <v>15</v>
      </c>
      <c r="C17" s="12" t="s">
        <v>16</v>
      </c>
      <c r="D17" s="13">
        <v>158.0</v>
      </c>
      <c r="E17" s="13">
        <v>22.0</v>
      </c>
      <c r="F17" s="14">
        <v>29.1933</v>
      </c>
      <c r="I17" s="17"/>
      <c r="K17" s="17"/>
    </row>
    <row r="18" ht="15.75" customHeight="1">
      <c r="A18" s="6" t="s">
        <v>10</v>
      </c>
      <c r="B18" s="6" t="s">
        <v>8</v>
      </c>
      <c r="C18" s="6" t="s">
        <v>9</v>
      </c>
      <c r="D18" s="7">
        <v>323.0</v>
      </c>
      <c r="E18" s="7">
        <v>15.0</v>
      </c>
      <c r="F18" s="8">
        <v>24.7452</v>
      </c>
      <c r="H18" s="17" t="s">
        <v>0</v>
      </c>
      <c r="I18" s="17" t="s">
        <v>1</v>
      </c>
      <c r="J18" s="17" t="s">
        <v>2</v>
      </c>
      <c r="K18" s="17" t="s">
        <v>3</v>
      </c>
      <c r="L18" s="17" t="s">
        <v>4</v>
      </c>
      <c r="M18" s="17" t="s">
        <v>5</v>
      </c>
    </row>
    <row r="19" ht="15.75" customHeight="1">
      <c r="A19" s="12" t="s">
        <v>7</v>
      </c>
      <c r="B19" s="12" t="s">
        <v>15</v>
      </c>
      <c r="C19" s="12" t="s">
        <v>16</v>
      </c>
      <c r="D19" s="13">
        <v>144.0</v>
      </c>
      <c r="E19" s="13">
        <v>7.0</v>
      </c>
      <c r="F19" s="14">
        <v>24.0371</v>
      </c>
      <c r="H19" s="18" t="str">
        <f>IFERROR(__xludf.DUMMYFUNCTION("IF(len(H2) &gt; 1, FILTER(A1:F29, REGEXMATCH(A1:A29, H2)), A2:F29)"),"Google")</f>
        <v>Google</v>
      </c>
      <c r="I19" s="19" t="str">
        <f>IFERROR(__xludf.DUMMYFUNCTION("""COMPUTED_VALUE"""),"Python Brand")</f>
        <v>Python Brand</v>
      </c>
      <c r="J19" s="19" t="str">
        <f>IFERROR(__xludf.DUMMYFUNCTION("""COMPUTED_VALUE"""),"Mug Buyers")</f>
        <v>Mug Buyers</v>
      </c>
      <c r="K19" s="19">
        <f>IFERROR(__xludf.DUMMYFUNCTION("""COMPUTED_VALUE"""),114.0)</f>
        <v>114</v>
      </c>
      <c r="L19" s="19">
        <f>IFERROR(__xludf.DUMMYFUNCTION("""COMPUTED_VALUE"""),27.0)</f>
        <v>27</v>
      </c>
      <c r="M19" s="20">
        <f>IFERROR(__xludf.DUMMYFUNCTION("""COMPUTED_VALUE"""),45.6996)</f>
        <v>45.6996</v>
      </c>
    </row>
    <row r="20" ht="15.75" customHeight="1">
      <c r="A20" s="6" t="s">
        <v>7</v>
      </c>
      <c r="B20" s="6" t="s">
        <v>19</v>
      </c>
      <c r="C20" s="6" t="s">
        <v>9</v>
      </c>
      <c r="D20" s="7">
        <v>182.0</v>
      </c>
      <c r="E20" s="7">
        <v>8.0</v>
      </c>
      <c r="F20" s="8">
        <v>23.0395</v>
      </c>
      <c r="H20" s="19" t="str">
        <f>IFERROR(__xludf.DUMMYFUNCTION("""COMPUTED_VALUE"""),"Google")</f>
        <v>Google</v>
      </c>
      <c r="I20" s="19" t="str">
        <f>IFERROR(__xludf.DUMMYFUNCTION("""COMPUTED_VALUE"""),"Competitors")</f>
        <v>Competitors</v>
      </c>
      <c r="J20" s="19" t="str">
        <f>IFERROR(__xludf.DUMMYFUNCTION("""COMPUTED_VALUE"""),"Tee Shirt Buyers")</f>
        <v>Tee Shirt Buyers</v>
      </c>
      <c r="K20" s="19">
        <f>IFERROR(__xludf.DUMMYFUNCTION("""COMPUTED_VALUE"""),462.0)</f>
        <v>462</v>
      </c>
      <c r="L20" s="19">
        <f>IFERROR(__xludf.DUMMYFUNCTION("""COMPUTED_VALUE"""),26.0)</f>
        <v>26</v>
      </c>
      <c r="M20" s="20">
        <f>IFERROR(__xludf.DUMMYFUNCTION("""COMPUTED_VALUE"""),43.3946)</f>
        <v>43.3946</v>
      </c>
    </row>
    <row r="21" ht="15.75" customHeight="1">
      <c r="A21" s="12" t="s">
        <v>10</v>
      </c>
      <c r="B21" s="12" t="s">
        <v>19</v>
      </c>
      <c r="C21" s="12" t="s">
        <v>16</v>
      </c>
      <c r="D21" s="13">
        <v>321.0</v>
      </c>
      <c r="E21" s="13">
        <v>11.0</v>
      </c>
      <c r="F21" s="14">
        <v>22.753</v>
      </c>
      <c r="H21" s="19" t="str">
        <f>IFERROR(__xludf.DUMMYFUNCTION("""COMPUTED_VALUE"""),"Google")</f>
        <v>Google</v>
      </c>
      <c r="I21" s="19" t="str">
        <f>IFERROR(__xludf.DUMMYFUNCTION("""COMPUTED_VALUE"""),"Competitors")</f>
        <v>Competitors</v>
      </c>
      <c r="J21" s="19" t="str">
        <f>IFERROR(__xludf.DUMMYFUNCTION("""COMPUTED_VALUE"""),"Mug Buyers")</f>
        <v>Mug Buyers</v>
      </c>
      <c r="K21" s="19">
        <f>IFERROR(__xludf.DUMMYFUNCTION("""COMPUTED_VALUE"""),169.0)</f>
        <v>169</v>
      </c>
      <c r="L21" s="19">
        <f>IFERROR(__xludf.DUMMYFUNCTION("""COMPUTED_VALUE"""),20.0)</f>
        <v>20</v>
      </c>
      <c r="M21" s="20">
        <f>IFERROR(__xludf.DUMMYFUNCTION("""COMPUTED_VALUE"""),42.2263)</f>
        <v>42.2263</v>
      </c>
    </row>
    <row r="22" ht="15.75" customHeight="1">
      <c r="A22" s="6" t="s">
        <v>7</v>
      </c>
      <c r="B22" s="6" t="s">
        <v>15</v>
      </c>
      <c r="C22" s="6" t="s">
        <v>9</v>
      </c>
      <c r="D22" s="7">
        <v>277.0</v>
      </c>
      <c r="E22" s="7">
        <v>19.0</v>
      </c>
      <c r="F22" s="8">
        <v>17.7971</v>
      </c>
      <c r="H22" s="19" t="str">
        <f>IFERROR(__xludf.DUMMYFUNCTION("""COMPUTED_VALUE"""),"Google")</f>
        <v>Google</v>
      </c>
      <c r="I22" s="19" t="str">
        <f>IFERROR(__xludf.DUMMYFUNCTION("""COMPUTED_VALUE"""),"DataCamp Brand")</f>
        <v>DataCamp Brand</v>
      </c>
      <c r="J22" s="19" t="str">
        <f>IFERROR(__xludf.DUMMYFUNCTION("""COMPUTED_VALUE"""),"Sweater Buyers")</f>
        <v>Sweater Buyers</v>
      </c>
      <c r="K22" s="19">
        <f>IFERROR(__xludf.DUMMYFUNCTION("""COMPUTED_VALUE"""),189.0)</f>
        <v>189</v>
      </c>
      <c r="L22" s="19">
        <f>IFERROR(__xludf.DUMMYFUNCTION("""COMPUTED_VALUE"""),13.0)</f>
        <v>13</v>
      </c>
      <c r="M22" s="20">
        <f>IFERROR(__xludf.DUMMYFUNCTION("""COMPUTED_VALUE"""),39.6847)</f>
        <v>39.6847</v>
      </c>
    </row>
    <row r="23" ht="15.75" customHeight="1">
      <c r="A23" s="12" t="s">
        <v>7</v>
      </c>
      <c r="B23" s="12" t="s">
        <v>19</v>
      </c>
      <c r="C23" s="12" t="s">
        <v>13</v>
      </c>
      <c r="D23" s="13">
        <v>189.0</v>
      </c>
      <c r="E23" s="13">
        <v>13.0</v>
      </c>
      <c r="F23" s="14">
        <v>15.1519</v>
      </c>
      <c r="H23" s="19" t="str">
        <f>IFERROR(__xludf.DUMMYFUNCTION("""COMPUTED_VALUE"""),"Google")</f>
        <v>Google</v>
      </c>
      <c r="I23" s="19" t="str">
        <f>IFERROR(__xludf.DUMMYFUNCTION("""COMPUTED_VALUE"""),"Competitors")</f>
        <v>Competitors</v>
      </c>
      <c r="J23" s="19" t="str">
        <f>IFERROR(__xludf.DUMMYFUNCTION("""COMPUTED_VALUE"""),"Sweater Buyers")</f>
        <v>Sweater Buyers</v>
      </c>
      <c r="K23" s="19">
        <f>IFERROR(__xludf.DUMMYFUNCTION("""COMPUTED_VALUE"""),296.0)</f>
        <v>296</v>
      </c>
      <c r="L23" s="19">
        <f>IFERROR(__xludf.DUMMYFUNCTION("""COMPUTED_VALUE"""),16.0)</f>
        <v>16</v>
      </c>
      <c r="M23" s="20">
        <f>IFERROR(__xludf.DUMMYFUNCTION("""COMPUTED_VALUE"""),36.5866)</f>
        <v>36.5866</v>
      </c>
    </row>
    <row r="24" ht="15.75" customHeight="1">
      <c r="A24" s="6" t="s">
        <v>7</v>
      </c>
      <c r="B24" s="6" t="s">
        <v>8</v>
      </c>
      <c r="C24" s="6" t="s">
        <v>16</v>
      </c>
      <c r="D24" s="7">
        <v>257.0</v>
      </c>
      <c r="E24" s="7">
        <v>20.0</v>
      </c>
      <c r="F24" s="8">
        <v>13.0666</v>
      </c>
      <c r="H24" s="19" t="str">
        <f>IFERROR(__xludf.DUMMYFUNCTION("""COMPUTED_VALUE"""),"Google")</f>
        <v>Google</v>
      </c>
      <c r="I24" s="19" t="str">
        <f>IFERROR(__xludf.DUMMYFUNCTION("""COMPUTED_VALUE"""),"Python Brand")</f>
        <v>Python Brand</v>
      </c>
      <c r="J24" s="19" t="str">
        <f>IFERROR(__xludf.DUMMYFUNCTION("""COMPUTED_VALUE"""),"Tee Shirt Buyers")</f>
        <v>Tee Shirt Buyers</v>
      </c>
      <c r="K24" s="19">
        <f>IFERROR(__xludf.DUMMYFUNCTION("""COMPUTED_VALUE"""),143.0)</f>
        <v>143</v>
      </c>
      <c r="L24" s="19">
        <f>IFERROR(__xludf.DUMMYFUNCTION("""COMPUTED_VALUE"""),15.0)</f>
        <v>15</v>
      </c>
      <c r="M24" s="20">
        <f>IFERROR(__xludf.DUMMYFUNCTION("""COMPUTED_VALUE"""),35.5526)</f>
        <v>35.5526</v>
      </c>
    </row>
    <row r="25" ht="15.75" customHeight="1">
      <c r="A25" s="12" t="s">
        <v>7</v>
      </c>
      <c r="B25" s="12" t="s">
        <v>18</v>
      </c>
      <c r="C25" s="12" t="s">
        <v>9</v>
      </c>
      <c r="D25" s="13">
        <v>165.0</v>
      </c>
      <c r="E25" s="13">
        <v>12.0</v>
      </c>
      <c r="F25" s="14">
        <v>12.9665</v>
      </c>
      <c r="H25" s="19" t="str">
        <f>IFERROR(__xludf.DUMMYFUNCTION("""COMPUTED_VALUE"""),"Google")</f>
        <v>Google</v>
      </c>
      <c r="I25" s="19" t="str">
        <f>IFERROR(__xludf.DUMMYFUNCTION("""COMPUTED_VALUE"""),"pandas Brand")</f>
        <v>pandas Brand</v>
      </c>
      <c r="J25" s="19" t="str">
        <f>IFERROR(__xludf.DUMMYFUNCTION("""COMPUTED_VALUE"""),"Sweater Buyers")</f>
        <v>Sweater Buyers</v>
      </c>
      <c r="K25" s="19">
        <f>IFERROR(__xludf.DUMMYFUNCTION("""COMPUTED_VALUE"""),219.0)</f>
        <v>219</v>
      </c>
      <c r="L25" s="19">
        <f>IFERROR(__xludf.DUMMYFUNCTION("""COMPUTED_VALUE"""),14.0)</f>
        <v>14</v>
      </c>
      <c r="M25" s="20">
        <f>IFERROR(__xludf.DUMMYFUNCTION("""COMPUTED_VALUE"""),32.5252)</f>
        <v>32.5252</v>
      </c>
    </row>
    <row r="26" ht="15.75" customHeight="1">
      <c r="A26" s="6" t="s">
        <v>10</v>
      </c>
      <c r="B26" s="6" t="s">
        <v>12</v>
      </c>
      <c r="C26" s="6" t="s">
        <v>9</v>
      </c>
      <c r="D26" s="7">
        <v>183.0</v>
      </c>
      <c r="E26" s="7">
        <v>27.0</v>
      </c>
      <c r="F26" s="8">
        <v>12.9213</v>
      </c>
      <c r="H26" s="19" t="str">
        <f>IFERROR(__xludf.DUMMYFUNCTION("""COMPUTED_VALUE"""),"Google")</f>
        <v>Google</v>
      </c>
      <c r="I26" s="19" t="str">
        <f>IFERROR(__xludf.DUMMYFUNCTION("""COMPUTED_VALUE"""),"Remarketing")</f>
        <v>Remarketing</v>
      </c>
      <c r="J26" s="19" t="str">
        <f>IFERROR(__xludf.DUMMYFUNCTION("""COMPUTED_VALUE"""),"Tee Shirt Buyers")</f>
        <v>Tee Shirt Buyers</v>
      </c>
      <c r="K26" s="19">
        <f>IFERROR(__xludf.DUMMYFUNCTION("""COMPUTED_VALUE"""),483.0)</f>
        <v>483</v>
      </c>
      <c r="L26" s="19">
        <f>IFERROR(__xludf.DUMMYFUNCTION("""COMPUTED_VALUE"""),27.0)</f>
        <v>27</v>
      </c>
      <c r="M26" s="20">
        <f>IFERROR(__xludf.DUMMYFUNCTION("""COMPUTED_VALUE"""),30.7636)</f>
        <v>30.7636</v>
      </c>
    </row>
    <row r="27" ht="15.75" customHeight="1">
      <c r="A27" s="12" t="s">
        <v>10</v>
      </c>
      <c r="B27" s="12" t="s">
        <v>19</v>
      </c>
      <c r="C27" s="12" t="s">
        <v>13</v>
      </c>
      <c r="D27" s="13">
        <v>464.0</v>
      </c>
      <c r="E27" s="13">
        <v>24.0</v>
      </c>
      <c r="F27" s="14">
        <v>12.7234</v>
      </c>
      <c r="H27" s="19" t="str">
        <f>IFERROR(__xludf.DUMMYFUNCTION("""COMPUTED_VALUE"""),"Google")</f>
        <v>Google</v>
      </c>
      <c r="I27" s="19" t="str">
        <f>IFERROR(__xludf.DUMMYFUNCTION("""COMPUTED_VALUE"""),"pandas Brand")</f>
        <v>pandas Brand</v>
      </c>
      <c r="J27" s="19" t="str">
        <f>IFERROR(__xludf.DUMMYFUNCTION("""COMPUTED_VALUE"""),"Mug Buyers")</f>
        <v>Mug Buyers</v>
      </c>
      <c r="K27" s="19">
        <f>IFERROR(__xludf.DUMMYFUNCTION("""COMPUTED_VALUE"""),320.0)</f>
        <v>320</v>
      </c>
      <c r="L27" s="19">
        <f>IFERROR(__xludf.DUMMYFUNCTION("""COMPUTED_VALUE"""),21.0)</f>
        <v>21</v>
      </c>
      <c r="M27" s="20">
        <f>IFERROR(__xludf.DUMMYFUNCTION("""COMPUTED_VALUE"""),29.9169)</f>
        <v>29.9169</v>
      </c>
    </row>
    <row r="28" ht="15.75" customHeight="1">
      <c r="A28" s="6" t="s">
        <v>7</v>
      </c>
      <c r="B28" s="6" t="s">
        <v>19</v>
      </c>
      <c r="C28" s="6" t="s">
        <v>16</v>
      </c>
      <c r="D28" s="7">
        <v>273.0</v>
      </c>
      <c r="E28" s="7">
        <v>8.0</v>
      </c>
      <c r="F28" s="8">
        <v>11.7426</v>
      </c>
      <c r="H28" s="19" t="str">
        <f>IFERROR(__xludf.DUMMYFUNCTION("""COMPUTED_VALUE"""),"Google")</f>
        <v>Google</v>
      </c>
      <c r="I28" s="19" t="str">
        <f>IFERROR(__xludf.DUMMYFUNCTION("""COMPUTED_VALUE"""),"pandas Brand")</f>
        <v>pandas Brand</v>
      </c>
      <c r="J28" s="19" t="str">
        <f>IFERROR(__xludf.DUMMYFUNCTION("""COMPUTED_VALUE"""),"Tee Shirt Buyers")</f>
        <v>Tee Shirt Buyers</v>
      </c>
      <c r="K28" s="19">
        <f>IFERROR(__xludf.DUMMYFUNCTION("""COMPUTED_VALUE"""),158.0)</f>
        <v>158</v>
      </c>
      <c r="L28" s="19">
        <f>IFERROR(__xludf.DUMMYFUNCTION("""COMPUTED_VALUE"""),22.0)</f>
        <v>22</v>
      </c>
      <c r="M28" s="20">
        <f>IFERROR(__xludf.DUMMYFUNCTION("""COMPUTED_VALUE"""),29.1933)</f>
        <v>29.1933</v>
      </c>
    </row>
    <row r="29" ht="15.75" customHeight="1">
      <c r="A29" s="12" t="s">
        <v>7</v>
      </c>
      <c r="B29" s="12" t="s">
        <v>12</v>
      </c>
      <c r="C29" s="12" t="s">
        <v>16</v>
      </c>
      <c r="D29" s="13">
        <v>279.0</v>
      </c>
      <c r="E29" s="13">
        <v>15.0</v>
      </c>
      <c r="F29" s="14">
        <v>11.508</v>
      </c>
      <c r="H29" s="19" t="str">
        <f>IFERROR(__xludf.DUMMYFUNCTION("""COMPUTED_VALUE"""),"Google")</f>
        <v>Google</v>
      </c>
      <c r="I29" s="19" t="str">
        <f>IFERROR(__xludf.DUMMYFUNCTION("""COMPUTED_VALUE"""),"Remarketing")</f>
        <v>Remarketing</v>
      </c>
      <c r="J29" s="19" t="str">
        <f>IFERROR(__xludf.DUMMYFUNCTION("""COMPUTED_VALUE"""),"Sweater Buyers")</f>
        <v>Sweater Buyers</v>
      </c>
      <c r="K29" s="19">
        <f>IFERROR(__xludf.DUMMYFUNCTION("""COMPUTED_VALUE"""),323.0)</f>
        <v>323</v>
      </c>
      <c r="L29" s="19">
        <f>IFERROR(__xludf.DUMMYFUNCTION("""COMPUTED_VALUE"""),15.0)</f>
        <v>15</v>
      </c>
      <c r="M29" s="20">
        <f>IFERROR(__xludf.DUMMYFUNCTION("""COMPUTED_VALUE"""),24.7452)</f>
        <v>24.7452</v>
      </c>
    </row>
    <row r="30" ht="15.75" customHeight="1">
      <c r="A30" s="21"/>
      <c r="B30" s="21"/>
      <c r="H30" s="19" t="str">
        <f>IFERROR(__xludf.DUMMYFUNCTION("""COMPUTED_VALUE"""),"Google")</f>
        <v>Google</v>
      </c>
      <c r="I30" s="19" t="str">
        <f>IFERROR(__xludf.DUMMYFUNCTION("""COMPUTED_VALUE"""),"DataCamp Brand")</f>
        <v>DataCamp Brand</v>
      </c>
      <c r="J30" s="19" t="str">
        <f>IFERROR(__xludf.DUMMYFUNCTION("""COMPUTED_VALUE"""),"Tee Shirt Buyers")</f>
        <v>Tee Shirt Buyers</v>
      </c>
      <c r="K30" s="19">
        <f>IFERROR(__xludf.DUMMYFUNCTION("""COMPUTED_VALUE"""),321.0)</f>
        <v>321</v>
      </c>
      <c r="L30" s="19">
        <f>IFERROR(__xludf.DUMMYFUNCTION("""COMPUTED_VALUE"""),11.0)</f>
        <v>11</v>
      </c>
      <c r="M30" s="20">
        <f>IFERROR(__xludf.DUMMYFUNCTION("""COMPUTED_VALUE"""),22.753)</f>
        <v>22.753</v>
      </c>
    </row>
    <row r="31" ht="15.75" customHeight="1">
      <c r="A31" s="21"/>
      <c r="B31" s="21"/>
      <c r="H31" s="19" t="str">
        <f>IFERROR(__xludf.DUMMYFUNCTION("""COMPUTED_VALUE"""),"Google")</f>
        <v>Google</v>
      </c>
      <c r="I31" s="19" t="str">
        <f>IFERROR(__xludf.DUMMYFUNCTION("""COMPUTED_VALUE"""),"Python Brand")</f>
        <v>Python Brand</v>
      </c>
      <c r="J31" s="19" t="str">
        <f>IFERROR(__xludf.DUMMYFUNCTION("""COMPUTED_VALUE"""),"Sweater Buyers")</f>
        <v>Sweater Buyers</v>
      </c>
      <c r="K31" s="19">
        <f>IFERROR(__xludf.DUMMYFUNCTION("""COMPUTED_VALUE"""),183.0)</f>
        <v>183</v>
      </c>
      <c r="L31" s="19">
        <f>IFERROR(__xludf.DUMMYFUNCTION("""COMPUTED_VALUE"""),27.0)</f>
        <v>27</v>
      </c>
      <c r="M31" s="20">
        <f>IFERROR(__xludf.DUMMYFUNCTION("""COMPUTED_VALUE"""),12.9213)</f>
        <v>12.9213</v>
      </c>
    </row>
    <row r="32" ht="15.75" customHeight="1">
      <c r="A32" s="21"/>
      <c r="B32" s="21"/>
      <c r="H32" s="19" t="str">
        <f>IFERROR(__xludf.DUMMYFUNCTION("""COMPUTED_VALUE"""),"Google")</f>
        <v>Google</v>
      </c>
      <c r="I32" s="19" t="str">
        <f>IFERROR(__xludf.DUMMYFUNCTION("""COMPUTED_VALUE"""),"DataCamp Brand")</f>
        <v>DataCamp Brand</v>
      </c>
      <c r="J32" s="19" t="str">
        <f>IFERROR(__xludf.DUMMYFUNCTION("""COMPUTED_VALUE"""),"Mug Buyers")</f>
        <v>Mug Buyers</v>
      </c>
      <c r="K32" s="19">
        <f>IFERROR(__xludf.DUMMYFUNCTION("""COMPUTED_VALUE"""),464.0)</f>
        <v>464</v>
      </c>
      <c r="L32" s="19">
        <f>IFERROR(__xludf.DUMMYFUNCTION("""COMPUTED_VALUE"""),24.0)</f>
        <v>24</v>
      </c>
      <c r="M32" s="20">
        <f>IFERROR(__xludf.DUMMYFUNCTION("""COMPUTED_VALUE"""),12.7234)</f>
        <v>12.7234</v>
      </c>
    </row>
    <row r="33" ht="15.75" customHeight="1">
      <c r="A33" s="21"/>
      <c r="B33" s="21"/>
      <c r="H33" s="19"/>
      <c r="I33" s="19"/>
      <c r="J33" s="19"/>
      <c r="K33" s="19"/>
      <c r="L33" s="19"/>
      <c r="M33" s="19"/>
    </row>
    <row r="34" ht="15.75" customHeight="1">
      <c r="A34" s="21"/>
      <c r="B34" s="21"/>
      <c r="H34" s="19"/>
      <c r="I34" s="19"/>
      <c r="J34" s="19"/>
      <c r="K34" s="19"/>
      <c r="L34" s="19"/>
      <c r="M34" s="19"/>
    </row>
    <row r="35" ht="15.75" customHeight="1">
      <c r="A35" s="21"/>
      <c r="B35" s="21"/>
      <c r="H35" s="19"/>
      <c r="I35" s="19"/>
      <c r="J35" s="19"/>
      <c r="K35" s="19"/>
      <c r="L35" s="19"/>
      <c r="M35" s="19"/>
    </row>
    <row r="36" ht="15.75" customHeight="1">
      <c r="A36" s="21"/>
      <c r="B36" s="21"/>
      <c r="H36" s="19"/>
      <c r="I36" s="19"/>
      <c r="J36" s="19"/>
      <c r="K36" s="19"/>
      <c r="L36" s="19"/>
      <c r="M36" s="19"/>
    </row>
    <row r="37" ht="15.75" customHeight="1">
      <c r="A37" s="21"/>
      <c r="B37" s="21"/>
      <c r="H37" s="19"/>
      <c r="I37" s="19"/>
      <c r="J37" s="19"/>
      <c r="K37" s="19"/>
      <c r="L37" s="19"/>
      <c r="M37" s="19"/>
    </row>
    <row r="38" ht="15.75" customHeight="1">
      <c r="A38" s="21"/>
      <c r="B38" s="21"/>
      <c r="H38" s="19"/>
      <c r="I38" s="19"/>
      <c r="J38" s="19"/>
      <c r="K38" s="19"/>
      <c r="L38" s="19"/>
      <c r="M38" s="19"/>
    </row>
    <row r="39" ht="15.75" customHeight="1">
      <c r="A39" s="21"/>
      <c r="B39" s="21"/>
      <c r="H39" s="19"/>
      <c r="I39" s="19"/>
      <c r="J39" s="19"/>
      <c r="K39" s="19"/>
      <c r="L39" s="19"/>
      <c r="M39" s="19"/>
    </row>
    <row r="40" ht="15.75" customHeight="1">
      <c r="A40" s="21"/>
      <c r="B40" s="21"/>
      <c r="H40" s="19"/>
      <c r="I40" s="19"/>
      <c r="J40" s="19"/>
      <c r="K40" s="19"/>
      <c r="L40" s="19"/>
      <c r="M40" s="19"/>
    </row>
    <row r="41" ht="15.75" customHeight="1">
      <c r="A41" s="21"/>
      <c r="B41" s="21"/>
      <c r="H41" s="19"/>
      <c r="I41" s="19"/>
      <c r="J41" s="19"/>
      <c r="K41" s="19"/>
      <c r="L41" s="19"/>
      <c r="M41" s="19"/>
    </row>
    <row r="42" ht="15.75" customHeight="1">
      <c r="A42" s="21"/>
      <c r="B42" s="21"/>
      <c r="H42" s="19"/>
      <c r="I42" s="19"/>
      <c r="J42" s="19"/>
      <c r="K42" s="19"/>
      <c r="L42" s="19"/>
      <c r="M42" s="19"/>
    </row>
    <row r="43" ht="15.75" customHeight="1">
      <c r="A43" s="21"/>
      <c r="B43" s="21"/>
      <c r="H43" s="19"/>
      <c r="I43" s="19"/>
      <c r="J43" s="19"/>
      <c r="K43" s="19"/>
      <c r="L43" s="19"/>
      <c r="M43" s="19"/>
    </row>
    <row r="44" ht="15.75" customHeight="1">
      <c r="A44" s="21"/>
      <c r="B44" s="21"/>
      <c r="H44" s="19"/>
      <c r="I44" s="19"/>
      <c r="J44" s="19"/>
      <c r="K44" s="19"/>
      <c r="L44" s="19"/>
      <c r="M44" s="19"/>
    </row>
    <row r="45" ht="15.75" customHeight="1">
      <c r="H45" s="19"/>
      <c r="I45" s="19"/>
      <c r="J45" s="19"/>
      <c r="K45" s="19"/>
      <c r="L45" s="19"/>
      <c r="M45" s="19"/>
    </row>
    <row r="46" ht="15.75" customHeight="1">
      <c r="H46" s="19"/>
      <c r="I46" s="19"/>
      <c r="J46" s="19"/>
      <c r="K46" s="19"/>
      <c r="L46" s="19"/>
      <c r="M46" s="19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H2:I2"/>
    <mergeCell ref="H3:I3"/>
  </mergeCells>
  <dataValidations>
    <dataValidation type="list" allowBlank="1" sqref="H3">
      <formula1>Sheet1!$B$2:$B$29</formula1>
    </dataValidation>
    <dataValidation type="list" allowBlank="1" sqref="H2">
      <formula1>"Bing,Google"</formula1>
    </dataValidation>
  </dataValidations>
  <drawing r:id="rId1"/>
  <tableParts count="1">
    <tablePart r:id="rId3"/>
  </tableParts>
</worksheet>
</file>