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<sst xmlns="http://schemas.openxmlformats.org/spreadsheetml/2006/main" count="19" uniqueCount="19">
  <si>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</si>
  <si>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ABC Price</t>
  </si>
  <si>
    <t>ABC Dividend</t>
  </si>
  <si>
    <t>Percentage Return</t>
  </si>
  <si>
    <t>Calibrated Gaussian model</t>
  </si>
  <si>
    <t>Histogram Features</t>
  </si>
  <si>
    <t>Mean</t>
  </si>
  <si>
    <t>Standard Deviation</t>
  </si>
  <si>
    <t>Range</t>
  </si>
  <si>
    <t>Number of Bins</t>
  </si>
  <si>
    <t>Bins' Width</t>
  </si>
  <si>
    <t>Bins</t>
  </si>
  <si>
    <t>Lower bound</t>
  </si>
  <si>
    <t>Upper bound</t>
  </si>
  <si>
    <t>Frequency</t>
  </si>
  <si>
    <t>Empirical Relative Frequency</t>
  </si>
  <si>
    <t>Gaussian Probability</t>
  </si>
  <si>
    <t>Histogram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</si>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</sst>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0.0000"/>
  </numFmts>
  <fonts count="6">
    <font>
      <sz val="10.0"/>
      <color rgb="FF000000"/>
      <name val="Arial"/>
    </font>
    <font>
      <b/>
      <name val="Arial"/>
    </font>
    <font>
      <name val="Arial"/>
    </font>
    <font>
      <b/>
      <i/>
      <name val="Arial"/>
    </font>
    <font>
      <b/>
    </font>
    <font>
      <i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10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Font="1"/>
    <xf borderId="0" fillId="0" fontId="1" numFmtId="10" xfId="0" applyAlignment="1" applyFont="1" applyNumberFormat="1">
      <alignment horizontal="center" readingOrder="0" vertical="bottom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Empirical histogram and Gaussian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Sheet1!$F$7:$F$52</c:f>
            </c:strRef>
          </c:cat>
          <c:val>
            <c:numRef>
              <c:f>Sheet1!$I$7:$I$52</c:f>
              <c:numCache/>
            </c:numRef>
          </c:val>
        </c:ser>
        <c:ser>
          <c:idx val="1"/>
          <c:order val="1"/>
          <c:tx>
            <c:strRef>
              <c:f>Sheet1!$J$6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Sheet1!$F$7:$F$52</c:f>
            </c:strRef>
          </c:cat>
          <c:val>
            <c:numRef>
              <c:f>Sheet1!$J$7:$J$52</c:f>
              <c:numCache/>
            </c:numRef>
          </c:val>
        </c:ser>
        <c:axId val="1105178159"/>
        <c:axId val="549258693"/>
      </c:barChart>
      <c:catAx>
        <c:axId val="110517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9258693"/>
      </c:catAx>
      <c:valAx>
        <c:axId val="549258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517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5.5"/>
    <col customWidth="1" min="5" max="5" width="9.5"/>
    <col customWidth="1" min="6" max="6" width="11.25"/>
    <col customWidth="1" min="7" max="7" width="17.63"/>
    <col customWidth="1" min="8" max="8" width="15.88"/>
    <col customWidth="1" min="9" max="10" width="23.63"/>
    <col customWidth="1" min="11" max="11" width="14.5"/>
    <col customWidth="1" min="12" max="12" width="14.88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H1" s="3"/>
      <c r="I1" s="3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6</v>
      </c>
      <c r="G2" s="6" t="s">
        <v>7</v>
      </c>
      <c r="H2" s="7"/>
      <c r="I2" s="6" t="s">
        <v>8</v>
      </c>
      <c r="J2" s="6" t="s">
        <v>9</v>
      </c>
      <c r="K2" s="6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8">
        <f t="shared" ref="D3:D62" si="1">(B3+C3-B2)/B2</f>
        <v>-0.00795153351</v>
      </c>
      <c r="E3" s="2"/>
      <c r="F3" s="8">
        <f>AVERAGE(D3:D62)</f>
        <v>0.00275693639</v>
      </c>
      <c r="G3" s="8">
        <f>STDEV(D3:D62)</f>
        <v>0.04828684398</v>
      </c>
      <c r="H3" s="8"/>
      <c r="I3" s="8">
        <f>MAX(D3:D62)-MIN(D3:D62)</f>
        <v>0.2623342483</v>
      </c>
      <c r="J3" s="9">
        <v>30.0</v>
      </c>
      <c r="K3" s="10">
        <f>I3/(J3-1)</f>
        <v>0.009046008563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8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8">
        <f t="shared" si="1"/>
        <v>-0.02615772137</v>
      </c>
      <c r="E5" s="2"/>
      <c r="F5" s="1" t="s">
        <v>11</v>
      </c>
      <c r="H5" s="11"/>
      <c r="I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4">
        <v>41394.0</v>
      </c>
      <c r="B6" s="5">
        <v>47.14</v>
      </c>
      <c r="C6" s="5">
        <v>0.0</v>
      </c>
      <c r="D6" s="8">
        <f t="shared" si="1"/>
        <v>-0.05926960686</v>
      </c>
      <c r="E6" s="2"/>
      <c r="F6" s="12" t="s">
        <v>12</v>
      </c>
      <c r="G6" s="1" t="s">
        <v>13</v>
      </c>
      <c r="H6" s="13" t="s">
        <v>14</v>
      </c>
      <c r="I6" s="14" t="s">
        <v>15</v>
      </c>
      <c r="J6" s="15" t="s">
        <v>16</v>
      </c>
      <c r="K6" s="2"/>
      <c r="L6" s="16" t="s">
        <v>17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8">
        <f t="shared" si="1"/>
        <v>0.00509121765</v>
      </c>
      <c r="E7" s="2"/>
      <c r="F7" s="8">
        <f>MIN(D3:D62)-G3</f>
        <v>-0.2077588383</v>
      </c>
      <c r="G7" s="8">
        <f t="shared" ref="G7:G52" si="2">F7+$K$3</f>
        <v>-0.1987128297</v>
      </c>
      <c r="H7" s="17">
        <f t="shared" ref="H7:H52" si="3">COUNTIFS($D$3:$D$62,"&gt;="&amp;F7,$D$3:$D$62,"&lt;"&amp;G7)</f>
        <v>0</v>
      </c>
      <c r="I7" s="8">
        <f t="shared" ref="I7:I52" si="4">H7/$H$53</f>
        <v>0</v>
      </c>
      <c r="J7" s="8">
        <f t="shared" ref="J7:J52" si="5">NORMDIST(G7,$F$3,$G$3,TRUE)-NORMDIST(F7,$F$3,$G$3,TRUE)</f>
        <v>0.000008561216939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8">
        <f t="shared" si="1"/>
        <v>0.02053779378</v>
      </c>
      <c r="E8" s="2"/>
      <c r="F8" s="8">
        <f t="shared" ref="F8:F52" si="6">G7</f>
        <v>-0.1987128297</v>
      </c>
      <c r="G8" s="8">
        <f t="shared" si="2"/>
        <v>-0.1896668211</v>
      </c>
      <c r="H8" s="17">
        <f t="shared" si="3"/>
        <v>0</v>
      </c>
      <c r="I8" s="8">
        <f t="shared" si="4"/>
        <v>0</v>
      </c>
      <c r="J8" s="8">
        <f t="shared" si="5"/>
        <v>0.00001866455521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8">
        <f t="shared" si="1"/>
        <v>0.02385892116</v>
      </c>
      <c r="E9" s="2"/>
      <c r="F9" s="8">
        <f t="shared" si="6"/>
        <v>-0.1896668211</v>
      </c>
      <c r="G9" s="8">
        <f t="shared" si="2"/>
        <v>-0.1806208126</v>
      </c>
      <c r="H9" s="17">
        <f t="shared" si="3"/>
        <v>0</v>
      </c>
      <c r="I9" s="8">
        <f t="shared" si="4"/>
        <v>0</v>
      </c>
      <c r="J9" s="8">
        <f t="shared" si="5"/>
        <v>0.00003929172451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8">
        <f t="shared" si="1"/>
        <v>-0.08591691996</v>
      </c>
      <c r="E10" s="2"/>
      <c r="F10" s="8">
        <f t="shared" si="6"/>
        <v>-0.1806208126</v>
      </c>
      <c r="G10" s="8">
        <f t="shared" si="2"/>
        <v>-0.171574804</v>
      </c>
      <c r="H10" s="17">
        <f t="shared" si="3"/>
        <v>0</v>
      </c>
      <c r="I10" s="8">
        <f t="shared" si="4"/>
        <v>0</v>
      </c>
      <c r="J10" s="8">
        <f t="shared" si="5"/>
        <v>0.00007987041672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8">
        <f t="shared" si="1"/>
        <v>-0.02535587189</v>
      </c>
      <c r="E11" s="2"/>
      <c r="F11" s="8">
        <f t="shared" si="6"/>
        <v>-0.171574804</v>
      </c>
      <c r="G11" s="8">
        <f t="shared" si="2"/>
        <v>-0.1625287955</v>
      </c>
      <c r="H11" s="17">
        <f t="shared" si="3"/>
        <v>0</v>
      </c>
      <c r="I11" s="8">
        <f t="shared" si="4"/>
        <v>0</v>
      </c>
      <c r="J11" s="8">
        <f t="shared" si="5"/>
        <v>0.0001567733835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8">
        <f t="shared" si="1"/>
        <v>0.07964399817</v>
      </c>
      <c r="E12" s="2"/>
      <c r="F12" s="8">
        <f t="shared" si="6"/>
        <v>-0.1625287955</v>
      </c>
      <c r="G12" s="8">
        <f t="shared" si="2"/>
        <v>-0.1534827869</v>
      </c>
      <c r="H12" s="17">
        <f t="shared" si="3"/>
        <v>1</v>
      </c>
      <c r="I12" s="8">
        <f t="shared" si="4"/>
        <v>0.01666666667</v>
      </c>
      <c r="J12" s="8">
        <f t="shared" si="5"/>
        <v>0.0002971394636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8">
        <f t="shared" si="1"/>
        <v>0.02642147538</v>
      </c>
      <c r="E13" s="2"/>
      <c r="F13" s="8">
        <f t="shared" si="6"/>
        <v>-0.1534827869</v>
      </c>
      <c r="G13" s="8">
        <f t="shared" si="2"/>
        <v>-0.1444367783</v>
      </c>
      <c r="H13" s="17">
        <f t="shared" si="3"/>
        <v>0</v>
      </c>
      <c r="I13" s="8">
        <f t="shared" si="4"/>
        <v>0</v>
      </c>
      <c r="J13" s="8">
        <f t="shared" si="5"/>
        <v>0.0005438135923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8">
        <f t="shared" si="1"/>
        <v>-0.03315485997</v>
      </c>
      <c r="E14" s="2"/>
      <c r="F14" s="8">
        <f t="shared" si="6"/>
        <v>-0.1444367783</v>
      </c>
      <c r="G14" s="8">
        <f t="shared" si="2"/>
        <v>-0.1353907698</v>
      </c>
      <c r="H14" s="17">
        <f t="shared" si="3"/>
        <v>0</v>
      </c>
      <c r="I14" s="8">
        <f t="shared" si="4"/>
        <v>0</v>
      </c>
      <c r="J14" s="8">
        <f t="shared" si="5"/>
        <v>0.0009610402849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8">
        <f t="shared" si="1"/>
        <v>-0.01474358974</v>
      </c>
      <c r="E15" s="2"/>
      <c r="F15" s="8">
        <f t="shared" si="6"/>
        <v>-0.1353907698</v>
      </c>
      <c r="G15" s="8">
        <f t="shared" si="2"/>
        <v>-0.1263447612</v>
      </c>
      <c r="H15" s="17">
        <f t="shared" si="3"/>
        <v>0</v>
      </c>
      <c r="I15" s="8">
        <f t="shared" si="4"/>
        <v>0</v>
      </c>
      <c r="J15" s="8">
        <f t="shared" si="5"/>
        <v>0.001639966684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8">
        <f t="shared" si="1"/>
        <v>-0.01626545218</v>
      </c>
      <c r="E16" s="2"/>
      <c r="F16" s="8">
        <f t="shared" si="6"/>
        <v>-0.1263447612</v>
      </c>
      <c r="G16" s="8">
        <f t="shared" si="2"/>
        <v>-0.1172987526</v>
      </c>
      <c r="H16" s="17">
        <f t="shared" si="3"/>
        <v>0</v>
      </c>
      <c r="I16" s="8">
        <f t="shared" si="4"/>
        <v>0</v>
      </c>
      <c r="J16" s="8">
        <f t="shared" si="5"/>
        <v>0.002702280566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8">
        <f t="shared" si="1"/>
        <v>0.04513888889</v>
      </c>
      <c r="E17" s="2"/>
      <c r="F17" s="8">
        <f t="shared" si="6"/>
        <v>-0.1172987526</v>
      </c>
      <c r="G17" s="8">
        <f t="shared" si="2"/>
        <v>-0.1082527441</v>
      </c>
      <c r="H17" s="17">
        <f t="shared" si="3"/>
        <v>0</v>
      </c>
      <c r="I17" s="8">
        <f t="shared" si="4"/>
        <v>0</v>
      </c>
      <c r="J17" s="8">
        <f t="shared" si="5"/>
        <v>0.004299598539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8">
        <f t="shared" si="1"/>
        <v>-0.04678238781</v>
      </c>
      <c r="E18" s="2"/>
      <c r="F18" s="8">
        <f t="shared" si="6"/>
        <v>-0.1082527441</v>
      </c>
      <c r="G18" s="8">
        <f t="shared" si="2"/>
        <v>-0.09920673552</v>
      </c>
      <c r="H18" s="17">
        <f t="shared" si="3"/>
        <v>0</v>
      </c>
      <c r="I18" s="8">
        <f t="shared" si="4"/>
        <v>0</v>
      </c>
      <c r="J18" s="8">
        <f t="shared" si="5"/>
        <v>0.006605831675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8">
        <f t="shared" si="1"/>
        <v>0.07966910948</v>
      </c>
      <c r="E19" s="2"/>
      <c r="F19" s="8">
        <f t="shared" si="6"/>
        <v>-0.09920673552</v>
      </c>
      <c r="G19" s="8">
        <f t="shared" si="2"/>
        <v>-0.09016072696</v>
      </c>
      <c r="H19" s="17">
        <f t="shared" si="3"/>
        <v>0</v>
      </c>
      <c r="I19" s="8">
        <f t="shared" si="4"/>
        <v>0</v>
      </c>
      <c r="J19" s="8">
        <f t="shared" si="5"/>
        <v>0.009800072612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8">
        <f t="shared" si="1"/>
        <v>-0.005779153767</v>
      </c>
      <c r="E20" s="2"/>
      <c r="F20" s="8">
        <f t="shared" si="6"/>
        <v>-0.09016072696</v>
      </c>
      <c r="G20" s="8">
        <f t="shared" si="2"/>
        <v>-0.0811147184</v>
      </c>
      <c r="H20" s="17">
        <f t="shared" si="3"/>
        <v>1</v>
      </c>
      <c r="I20" s="8">
        <f t="shared" si="4"/>
        <v>0.01666666667</v>
      </c>
      <c r="J20" s="8">
        <f t="shared" si="5"/>
        <v>0.01403890835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8">
        <f t="shared" si="1"/>
        <v>-0.07618849907</v>
      </c>
      <c r="E21" s="2"/>
      <c r="F21" s="8">
        <f t="shared" si="6"/>
        <v>-0.0811147184</v>
      </c>
      <c r="G21" s="8">
        <f t="shared" si="2"/>
        <v>-0.07206870983</v>
      </c>
      <c r="H21" s="17">
        <f t="shared" si="3"/>
        <v>1</v>
      </c>
      <c r="I21" s="8">
        <f t="shared" si="4"/>
        <v>0.01666666667</v>
      </c>
      <c r="J21" s="8">
        <f t="shared" si="5"/>
        <v>0.01941957381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8">
        <f t="shared" si="1"/>
        <v>0.008707865169</v>
      </c>
      <c r="E22" s="2"/>
      <c r="F22" s="8">
        <f t="shared" si="6"/>
        <v>-0.07206870983</v>
      </c>
      <c r="G22" s="8">
        <f t="shared" si="2"/>
        <v>-0.06302270127</v>
      </c>
      <c r="H22" s="17">
        <f t="shared" si="3"/>
        <v>2</v>
      </c>
      <c r="I22" s="8">
        <f t="shared" si="4"/>
        <v>0.03333333333</v>
      </c>
      <c r="J22" s="8">
        <f t="shared" si="5"/>
        <v>0.02593871223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8">
        <f t="shared" si="1"/>
        <v>0.102862254</v>
      </c>
      <c r="E23" s="2"/>
      <c r="F23" s="8">
        <f t="shared" si="6"/>
        <v>-0.06302270127</v>
      </c>
      <c r="G23" s="8">
        <f t="shared" si="2"/>
        <v>-0.05397669271</v>
      </c>
      <c r="H23" s="17">
        <f t="shared" si="3"/>
        <v>1</v>
      </c>
      <c r="I23" s="8">
        <f t="shared" si="4"/>
        <v>0.01666666667</v>
      </c>
      <c r="J23" s="8">
        <f t="shared" si="5"/>
        <v>0.03345488437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8">
        <f t="shared" si="1"/>
        <v>-0.0008110300081</v>
      </c>
      <c r="E24" s="2"/>
      <c r="F24" s="8">
        <f t="shared" si="6"/>
        <v>-0.05397669271</v>
      </c>
      <c r="G24" s="8">
        <f t="shared" si="2"/>
        <v>-0.04493068415</v>
      </c>
      <c r="H24" s="17">
        <f t="shared" si="3"/>
        <v>2</v>
      </c>
      <c r="I24" s="8">
        <f t="shared" si="4"/>
        <v>0.03333333333</v>
      </c>
      <c r="J24" s="8">
        <f t="shared" si="5"/>
        <v>0.04166516449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8">
        <f t="shared" si="1"/>
        <v>-0.06452922078</v>
      </c>
      <c r="E25" s="2"/>
      <c r="F25" s="8">
        <f t="shared" si="6"/>
        <v>-0.04493068415</v>
      </c>
      <c r="G25" s="8">
        <f t="shared" si="2"/>
        <v>-0.03588467558</v>
      </c>
      <c r="H25" s="17">
        <f t="shared" si="3"/>
        <v>1</v>
      </c>
      <c r="I25" s="8">
        <f t="shared" si="4"/>
        <v>0.01666666667</v>
      </c>
      <c r="J25" s="8">
        <f t="shared" si="5"/>
        <v>0.05010593236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8">
        <f t="shared" si="1"/>
        <v>0.005368763557</v>
      </c>
      <c r="E26" s="2"/>
      <c r="F26" s="8">
        <f t="shared" si="6"/>
        <v>-0.03588467558</v>
      </c>
      <c r="G26" s="8">
        <f t="shared" si="2"/>
        <v>-0.02683866702</v>
      </c>
      <c r="H26" s="17">
        <f t="shared" si="3"/>
        <v>3</v>
      </c>
      <c r="I26" s="8">
        <f t="shared" si="4"/>
        <v>0.05</v>
      </c>
      <c r="J26" s="8">
        <f t="shared" si="5"/>
        <v>0.05818455312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8">
        <f t="shared" si="1"/>
        <v>0.03269813772</v>
      </c>
      <c r="E27" s="2"/>
      <c r="F27" s="8">
        <f t="shared" si="6"/>
        <v>-0.02683866702</v>
      </c>
      <c r="G27" s="8">
        <f t="shared" si="2"/>
        <v>-0.01779265846</v>
      </c>
      <c r="H27" s="17">
        <f t="shared" si="3"/>
        <v>6</v>
      </c>
      <c r="I27" s="8">
        <f t="shared" si="4"/>
        <v>0.1</v>
      </c>
      <c r="J27" s="8">
        <f t="shared" si="5"/>
        <v>0.06524222897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8">
        <f t="shared" si="1"/>
        <v>0.01300062906</v>
      </c>
      <c r="E28" s="2"/>
      <c r="F28" s="8">
        <f t="shared" si="6"/>
        <v>-0.01779265846</v>
      </c>
      <c r="G28" s="8">
        <f t="shared" si="2"/>
        <v>-0.008746649896</v>
      </c>
      <c r="H28" s="17">
        <f t="shared" si="3"/>
        <v>4</v>
      </c>
      <c r="I28" s="8">
        <f t="shared" si="4"/>
        <v>0.06666666667</v>
      </c>
      <c r="J28" s="8">
        <f t="shared" si="5"/>
        <v>0.07064028236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8">
        <f t="shared" si="1"/>
        <v>-0.02359759884</v>
      </c>
      <c r="E29" s="2"/>
      <c r="F29" s="8">
        <f t="shared" si="6"/>
        <v>-0.008746649896</v>
      </c>
      <c r="G29" s="8">
        <f t="shared" si="2"/>
        <v>0.0002993586666</v>
      </c>
      <c r="H29" s="17">
        <f t="shared" si="3"/>
        <v>7</v>
      </c>
      <c r="I29" s="8">
        <f t="shared" si="4"/>
        <v>0.1166666667</v>
      </c>
      <c r="J29" s="8">
        <f t="shared" si="5"/>
        <v>0.07385478273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8">
        <f t="shared" si="1"/>
        <v>0.02066027689</v>
      </c>
      <c r="E30" s="2"/>
      <c r="F30" s="8">
        <f t="shared" si="6"/>
        <v>0.0002993586666</v>
      </c>
      <c r="G30" s="8">
        <f t="shared" si="2"/>
        <v>0.009345367229</v>
      </c>
      <c r="H30" s="17">
        <f t="shared" si="3"/>
        <v>6</v>
      </c>
      <c r="I30" s="8">
        <f t="shared" si="4"/>
        <v>0.1</v>
      </c>
      <c r="J30" s="8">
        <f t="shared" si="5"/>
        <v>0.07456025628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8">
        <f t="shared" si="1"/>
        <v>-0.002086811352</v>
      </c>
      <c r="E31" s="2"/>
      <c r="F31" s="8">
        <f t="shared" si="6"/>
        <v>0.009345367229</v>
      </c>
      <c r="G31" s="8">
        <f t="shared" si="2"/>
        <v>0.01839137579</v>
      </c>
      <c r="H31" s="17">
        <f t="shared" si="3"/>
        <v>5</v>
      </c>
      <c r="I31" s="8">
        <f t="shared" si="4"/>
        <v>0.08333333333</v>
      </c>
      <c r="J31" s="8">
        <f t="shared" si="5"/>
        <v>0.07268398494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8">
        <f t="shared" si="1"/>
        <v>0.01071428571</v>
      </c>
      <c r="E32" s="2"/>
      <c r="F32" s="8">
        <f t="shared" si="6"/>
        <v>0.01839137579</v>
      </c>
      <c r="G32" s="8">
        <f t="shared" si="2"/>
        <v>0.02743738435</v>
      </c>
      <c r="H32" s="17">
        <f t="shared" si="3"/>
        <v>5</v>
      </c>
      <c r="I32" s="8">
        <f t="shared" si="4"/>
        <v>0.08333333333</v>
      </c>
      <c r="J32" s="8">
        <f t="shared" si="5"/>
        <v>0.06841835588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8">
        <f t="shared" si="1"/>
        <v>-0.04489711079</v>
      </c>
      <c r="E33" s="2"/>
      <c r="F33" s="8">
        <f t="shared" si="6"/>
        <v>0.02743738435</v>
      </c>
      <c r="G33" s="8">
        <f t="shared" si="2"/>
        <v>0.03648339292</v>
      </c>
      <c r="H33" s="17">
        <f t="shared" si="3"/>
        <v>3</v>
      </c>
      <c r="I33" s="8">
        <f t="shared" si="4"/>
        <v>0.05</v>
      </c>
      <c r="J33" s="8">
        <f t="shared" si="5"/>
        <v>0.06218835866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8">
        <f t="shared" si="1"/>
        <v>-0.04570184984</v>
      </c>
      <c r="E34" s="2"/>
      <c r="F34" s="8">
        <f t="shared" si="6"/>
        <v>0.03648339292</v>
      </c>
      <c r="G34" s="8">
        <f t="shared" si="2"/>
        <v>0.04552940148</v>
      </c>
      <c r="H34" s="17">
        <f t="shared" si="3"/>
        <v>3</v>
      </c>
      <c r="I34" s="8">
        <f t="shared" si="4"/>
        <v>0.05</v>
      </c>
      <c r="J34" s="8">
        <f t="shared" si="5"/>
        <v>0.05458183063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8">
        <f t="shared" si="1"/>
        <v>0.0004584001834</v>
      </c>
      <c r="E35" s="2"/>
      <c r="F35" s="8">
        <f t="shared" si="6"/>
        <v>0.04552940148</v>
      </c>
      <c r="G35" s="8">
        <f t="shared" si="2"/>
        <v>0.05457541004</v>
      </c>
      <c r="H35" s="17">
        <f t="shared" si="3"/>
        <v>0</v>
      </c>
      <c r="I35" s="8">
        <f t="shared" si="4"/>
        <v>0</v>
      </c>
      <c r="J35" s="8">
        <f t="shared" si="5"/>
        <v>0.04625829507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8">
        <f t="shared" si="1"/>
        <v>0.03573883162</v>
      </c>
      <c r="E36" s="2"/>
      <c r="F36" s="8">
        <f t="shared" si="6"/>
        <v>0.05457541004</v>
      </c>
      <c r="G36" s="8">
        <f t="shared" si="2"/>
        <v>0.06362141861</v>
      </c>
      <c r="H36" s="17">
        <f t="shared" si="3"/>
        <v>2</v>
      </c>
      <c r="I36" s="8">
        <f t="shared" si="4"/>
        <v>0.03333333333</v>
      </c>
      <c r="J36" s="8">
        <f t="shared" si="5"/>
        <v>0.03785590581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8">
        <f t="shared" si="1"/>
        <v>0.0595001106</v>
      </c>
      <c r="E37" s="2"/>
      <c r="F37" s="8">
        <f t="shared" si="6"/>
        <v>0.06362141861</v>
      </c>
      <c r="G37" s="8">
        <f t="shared" si="2"/>
        <v>0.07266742717</v>
      </c>
      <c r="H37" s="17">
        <f t="shared" si="3"/>
        <v>2</v>
      </c>
      <c r="I37" s="8">
        <f t="shared" si="4"/>
        <v>0.03333333333</v>
      </c>
      <c r="J37" s="8">
        <f t="shared" si="5"/>
        <v>0.02991438834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8">
        <f t="shared" si="1"/>
        <v>-0.003131524008</v>
      </c>
      <c r="E38" s="2"/>
      <c r="F38" s="8">
        <f t="shared" si="6"/>
        <v>0.07266742717</v>
      </c>
      <c r="G38" s="8">
        <f t="shared" si="2"/>
        <v>0.08171343573</v>
      </c>
      <c r="H38" s="17">
        <f t="shared" si="3"/>
        <v>2</v>
      </c>
      <c r="I38" s="8">
        <f t="shared" si="4"/>
        <v>0.03333333333</v>
      </c>
      <c r="J38" s="8">
        <f t="shared" si="5"/>
        <v>0.02282595938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8">
        <f t="shared" si="1"/>
        <v>0.06753629287</v>
      </c>
      <c r="E39" s="2"/>
      <c r="F39" s="8">
        <f t="shared" si="6"/>
        <v>0.08171343573</v>
      </c>
      <c r="G39" s="8">
        <f t="shared" si="2"/>
        <v>0.09075944429</v>
      </c>
      <c r="H39" s="17">
        <f t="shared" si="3"/>
        <v>0</v>
      </c>
      <c r="I39" s="8">
        <f t="shared" si="4"/>
        <v>0</v>
      </c>
      <c r="J39" s="8">
        <f t="shared" si="5"/>
        <v>0.01681823199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8">
        <f t="shared" si="1"/>
        <v>-0.02266456445</v>
      </c>
      <c r="E40" s="2"/>
      <c r="F40" s="8">
        <f t="shared" si="6"/>
        <v>0.09075944429</v>
      </c>
      <c r="G40" s="8">
        <f t="shared" si="2"/>
        <v>0.09980545286</v>
      </c>
      <c r="H40" s="17">
        <f t="shared" si="3"/>
        <v>1</v>
      </c>
      <c r="I40" s="8">
        <f t="shared" si="4"/>
        <v>0.01666666667</v>
      </c>
      <c r="J40" s="8">
        <f t="shared" si="5"/>
        <v>0.0119655861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8">
        <f t="shared" si="1"/>
        <v>0.06710022182</v>
      </c>
      <c r="E41" s="2"/>
      <c r="F41" s="8">
        <f t="shared" si="6"/>
        <v>0.09980545286</v>
      </c>
      <c r="G41" s="8">
        <f t="shared" si="2"/>
        <v>0.1088514614</v>
      </c>
      <c r="H41" s="17">
        <f t="shared" si="3"/>
        <v>2</v>
      </c>
      <c r="I41" s="8">
        <f t="shared" si="4"/>
        <v>0.03333333333</v>
      </c>
      <c r="J41" s="8">
        <f t="shared" si="5"/>
        <v>0.008220342238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8">
        <f t="shared" si="1"/>
        <v>0.1006074412</v>
      </c>
      <c r="E42" s="2"/>
      <c r="F42" s="8">
        <f t="shared" si="6"/>
        <v>0.1088514614</v>
      </c>
      <c r="G42" s="8">
        <f t="shared" si="2"/>
        <v>0.11789747</v>
      </c>
      <c r="H42" s="17">
        <f t="shared" si="3"/>
        <v>0</v>
      </c>
      <c r="I42" s="8">
        <f t="shared" si="4"/>
        <v>0</v>
      </c>
      <c r="J42" s="8">
        <f t="shared" si="5"/>
        <v>0.005453157603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8">
        <f t="shared" si="1"/>
        <v>-0.00004311831666</v>
      </c>
      <c r="E43" s="2"/>
      <c r="F43" s="8">
        <f t="shared" si="6"/>
        <v>0.11789747</v>
      </c>
      <c r="G43" s="8">
        <f t="shared" si="2"/>
        <v>0.1269434785</v>
      </c>
      <c r="H43" s="17">
        <f t="shared" si="3"/>
        <v>0</v>
      </c>
      <c r="I43" s="8">
        <f t="shared" si="4"/>
        <v>0</v>
      </c>
      <c r="J43" s="8">
        <f t="shared" si="5"/>
        <v>0.003493078651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8">
        <f t="shared" si="1"/>
        <v>-0.02667128507</v>
      </c>
      <c r="E44" s="2"/>
      <c r="F44" s="8">
        <f t="shared" si="6"/>
        <v>0.1269434785</v>
      </c>
      <c r="G44" s="8">
        <f t="shared" si="2"/>
        <v>0.1359894871</v>
      </c>
      <c r="H44" s="17">
        <f t="shared" si="3"/>
        <v>0</v>
      </c>
      <c r="I44" s="8">
        <f t="shared" si="4"/>
        <v>0</v>
      </c>
      <c r="J44" s="8">
        <f t="shared" si="5"/>
        <v>0.002160582107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8">
        <f t="shared" si="1"/>
        <v>0.04306049822</v>
      </c>
      <c r="E45" s="2"/>
      <c r="F45" s="8">
        <f t="shared" si="6"/>
        <v>0.1359894871</v>
      </c>
      <c r="G45" s="8">
        <f t="shared" si="2"/>
        <v>0.1450354957</v>
      </c>
      <c r="H45" s="17">
        <f t="shared" si="3"/>
        <v>0</v>
      </c>
      <c r="I45" s="8">
        <f t="shared" si="4"/>
        <v>0</v>
      </c>
      <c r="J45" s="8">
        <f t="shared" si="5"/>
        <v>0.001290432249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8">
        <f t="shared" si="1"/>
        <v>0.01172807915</v>
      </c>
      <c r="E46" s="2"/>
      <c r="F46" s="8">
        <f t="shared" si="6"/>
        <v>0.1450354957</v>
      </c>
      <c r="G46" s="8">
        <f t="shared" si="2"/>
        <v>0.1540815042</v>
      </c>
      <c r="H46" s="17">
        <f t="shared" si="3"/>
        <v>0</v>
      </c>
      <c r="I46" s="8">
        <f t="shared" si="4"/>
        <v>0</v>
      </c>
      <c r="J46" s="8">
        <f t="shared" si="5"/>
        <v>0.0007442204227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8">
        <f t="shared" si="1"/>
        <v>0.01388183511</v>
      </c>
      <c r="E47" s="2"/>
      <c r="F47" s="8">
        <f t="shared" si="6"/>
        <v>0.1540815042</v>
      </c>
      <c r="G47" s="8">
        <f t="shared" si="2"/>
        <v>0.1631275128</v>
      </c>
      <c r="H47" s="17">
        <f t="shared" si="3"/>
        <v>0</v>
      </c>
      <c r="I47" s="8">
        <f t="shared" si="4"/>
        <v>0</v>
      </c>
      <c r="J47" s="8">
        <f t="shared" si="5"/>
        <v>0.0004144477808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8">
        <f t="shared" si="1"/>
        <v>-0.06812489564</v>
      </c>
      <c r="E48" s="2"/>
      <c r="F48" s="8">
        <f t="shared" si="6"/>
        <v>0.1631275128</v>
      </c>
      <c r="G48" s="8">
        <f t="shared" si="2"/>
        <v>0.1721735214</v>
      </c>
      <c r="H48" s="17">
        <f t="shared" si="3"/>
        <v>0</v>
      </c>
      <c r="I48" s="8">
        <f t="shared" si="4"/>
        <v>0</v>
      </c>
      <c r="J48" s="8">
        <f t="shared" si="5"/>
        <v>0.0002228639499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8">
        <f t="shared" si="1"/>
        <v>0.00125425551</v>
      </c>
      <c r="E49" s="2"/>
      <c r="F49" s="8">
        <f t="shared" si="6"/>
        <v>0.1721735214</v>
      </c>
      <c r="G49" s="8">
        <f t="shared" si="2"/>
        <v>0.1812195299</v>
      </c>
      <c r="H49" s="17">
        <f t="shared" si="3"/>
        <v>0</v>
      </c>
      <c r="I49" s="8">
        <f t="shared" si="4"/>
        <v>0</v>
      </c>
      <c r="J49" s="8">
        <f t="shared" si="5"/>
        <v>0.0001157208205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8">
        <f t="shared" si="1"/>
        <v>0.007471367215</v>
      </c>
      <c r="E50" s="2"/>
      <c r="F50" s="8">
        <f t="shared" si="6"/>
        <v>0.1812195299</v>
      </c>
      <c r="G50" s="8">
        <f t="shared" si="2"/>
        <v>0.1902655385</v>
      </c>
      <c r="H50" s="17">
        <f t="shared" si="3"/>
        <v>0</v>
      </c>
      <c r="I50" s="8">
        <f t="shared" si="4"/>
        <v>0</v>
      </c>
      <c r="J50" s="8">
        <f t="shared" si="5"/>
        <v>0.0000580209402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8">
        <f t="shared" si="1"/>
        <v>-0.1594719943</v>
      </c>
      <c r="E51" s="2"/>
      <c r="F51" s="8">
        <f t="shared" si="6"/>
        <v>0.1902655385</v>
      </c>
      <c r="G51" s="8">
        <f t="shared" si="2"/>
        <v>0.199311547</v>
      </c>
      <c r="H51" s="17">
        <f t="shared" si="3"/>
        <v>0</v>
      </c>
      <c r="I51" s="8">
        <f t="shared" si="4"/>
        <v>0</v>
      </c>
      <c r="J51" s="8">
        <f t="shared" si="5"/>
        <v>0.0000280905015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8">
        <f t="shared" si="1"/>
        <v>0.04499151104</v>
      </c>
      <c r="E52" s="2"/>
      <c r="F52" s="8">
        <f t="shared" si="6"/>
        <v>0.199311547</v>
      </c>
      <c r="G52" s="8">
        <f t="shared" si="2"/>
        <v>0.2083575556</v>
      </c>
      <c r="H52" s="17">
        <f t="shared" si="3"/>
        <v>0</v>
      </c>
      <c r="I52" s="8">
        <f t="shared" si="4"/>
        <v>0</v>
      </c>
      <c r="J52" s="8">
        <f t="shared" si="5"/>
        <v>0.00001313214252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8">
        <f t="shared" si="1"/>
        <v>0.06361697807</v>
      </c>
      <c r="E53" s="2"/>
      <c r="F53" s="2"/>
      <c r="G53" s="18" t="s">
        <v>18</v>
      </c>
      <c r="H53" s="17">
        <f>SUM(H7:H52)</f>
        <v>60</v>
      </c>
      <c r="I53" s="2"/>
      <c r="J53" s="1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8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8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8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8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8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8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8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8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8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