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<sst xmlns="http://schemas.openxmlformats.org/spreadsheetml/2006/main" count="16" uniqueCount="16">
  <si>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</si>
  <si>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ABC Price</t>
  </si>
  <si>
    <t>ABC Dividend</t>
  </si>
  <si>
    <t>Percentage Return</t>
  </si>
  <si>
    <t>(Return - Average)^2</t>
  </si>
  <si>
    <t>Risk-free Rate (monthly)</t>
  </si>
  <si>
    <t>Reward Metrics</t>
  </si>
  <si>
    <t>Average Return</t>
  </si>
  <si>
    <t>Effective Return</t>
  </si>
  <si>
    <t>Risk Metrics</t>
  </si>
  <si>
    <t>Volatility</t>
  </si>
  <si>
    <t>5% Historical VaR</t>
  </si>
  <si>
    <t>Semideviation</t>
  </si>
  <si>
    <t>Risk-Adjusted Metrics</t>
  </si>
  <si>
    <t>Sharpe Ratio</t>
  </si>
  <si>
    <t>Sortino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</si>
</sst>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&quot;/&quot;mm&quot;/&quot;dd"/>
    <numFmt numFmtId="165" formatCode="yyyy&quot;-&quot;mm&quot;-&quot;dd"/>
    <numFmt numFmtId="166" formatCode="[$$]#,##0.00"/>
    <numFmt numFmtId="167" formatCode="#,##0.0000"/>
    <numFmt numFmtId="168" formatCode="#,##0.000"/>
    <numFmt numFmtId="169" formatCode="dd/mm/yyyy"/>
    <numFmt numFmtId="170" formatCode="d/m/yyyy"/>
  </numFmts>
  <fonts count="5">
    <font>
      <sz val="10.0"/>
      <color rgb="FF000000"/>
      <name val="Arial"/>
    </font>
    <font>
      <b/>
      <name val="Arial"/>
    </font>
    <font>
      <name val="Arial"/>
    </font>
    <font>
      <b/>
      <i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10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167" xfId="0" applyAlignment="1" applyFont="1" applyNumberFormat="1">
      <alignment horizontal="center" vertical="bottom"/>
    </xf>
    <xf borderId="0" fillId="2" fontId="2" numFmtId="167" xfId="0" applyAlignment="1" applyFill="1" applyFont="1" applyNumberFormat="1">
      <alignment horizontal="center" vertical="bottom"/>
    </xf>
    <xf borderId="0" fillId="0" fontId="2" numFmtId="168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69" xfId="0" applyAlignment="1" applyFont="1" applyNumberFormat="1">
      <alignment horizontal="center" vertical="bottom"/>
    </xf>
    <xf borderId="0" fillId="0" fontId="2" numFmtId="166" xfId="0" applyAlignment="1" applyFont="1" applyNumberFormat="1">
      <alignment vertical="bottom"/>
    </xf>
    <xf borderId="0" fillId="0" fontId="2" numFmtId="170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11.88"/>
    <col customWidth="1" min="4" max="4" width="15.5"/>
    <col customWidth="1" min="5" max="5" width="17.75"/>
    <col customWidth="1" min="6" max="6" width="5.5"/>
    <col customWidth="1" min="7" max="7" width="27.38"/>
    <col customWidth="1" min="8" max="8" width="11.38"/>
    <col customWidth="1" min="9" max="26" width="9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5</v>
      </c>
      <c r="H1" s="5">
        <f>1%/12</f>
        <v>0.0008333333333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41274.0</v>
      </c>
      <c r="B2" s="8">
        <v>52.82</v>
      </c>
      <c r="C2" s="8">
        <v>0.13</v>
      </c>
      <c r="D2" s="9"/>
      <c r="E2" s="9"/>
      <c r="G2" s="6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>
        <v>41305.0</v>
      </c>
      <c r="B3" s="8">
        <v>52.4</v>
      </c>
      <c r="C3" s="8">
        <v>0.0</v>
      </c>
      <c r="D3" s="5">
        <f t="shared" ref="D3:D62" si="1">(C3+B3-B2)/B2</f>
        <v>-0.00795153351</v>
      </c>
      <c r="E3" s="5">
        <f t="shared" ref="E3:E62" si="2">(D3-$H$4)^2</f>
        <v>0.0001146713276</v>
      </c>
      <c r="F3" s="6"/>
      <c r="G3" s="10" t="s">
        <v>6</v>
      </c>
      <c r="H3" s="9"/>
      <c r="I3" s="9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>
        <v>41333.0</v>
      </c>
      <c r="B4" s="8">
        <v>51.61</v>
      </c>
      <c r="C4" s="8">
        <v>0.0</v>
      </c>
      <c r="D4" s="5">
        <f t="shared" si="1"/>
        <v>-0.01507633588</v>
      </c>
      <c r="E4" s="5">
        <f t="shared" si="2"/>
        <v>0.0003180255998</v>
      </c>
      <c r="F4" s="6"/>
      <c r="G4" s="4" t="s">
        <v>7</v>
      </c>
      <c r="H4" s="5">
        <f>AVERAGE(D3:D62)</f>
        <v>0.00275693639</v>
      </c>
      <c r="I4" s="6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>
        <v>41364.0</v>
      </c>
      <c r="B5" s="8">
        <v>50.11</v>
      </c>
      <c r="C5" s="8">
        <v>0.15</v>
      </c>
      <c r="D5" s="5">
        <f t="shared" si="1"/>
        <v>-0.02615772137</v>
      </c>
      <c r="E5" s="5">
        <f t="shared" si="2"/>
        <v>0.0008360574335</v>
      </c>
      <c r="F5" s="6"/>
      <c r="G5" s="11" t="s">
        <v>8</v>
      </c>
      <c r="H5" s="5">
        <f t="array" ref="H5">GEOMEAN(1+D3:D62)-1</f>
        <v>0.001597643265</v>
      </c>
      <c r="I5" s="6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>
        <v>41394.0</v>
      </c>
      <c r="B6" s="8">
        <v>47.14</v>
      </c>
      <c r="C6" s="8">
        <v>0.0</v>
      </c>
      <c r="D6" s="5">
        <f t="shared" si="1"/>
        <v>-0.05926960686</v>
      </c>
      <c r="E6" s="5">
        <f t="shared" si="2"/>
        <v>0.003847292068</v>
      </c>
      <c r="F6" s="6"/>
      <c r="G6" s="4"/>
      <c r="H6" s="5"/>
      <c r="I6" s="6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>
        <v>41425.0</v>
      </c>
      <c r="B7" s="8">
        <v>47.23</v>
      </c>
      <c r="C7" s="8">
        <v>0.15</v>
      </c>
      <c r="D7" s="5">
        <f t="shared" si="1"/>
        <v>0.00509121765</v>
      </c>
      <c r="E7" s="5">
        <f t="shared" si="2"/>
        <v>0.000005448869</v>
      </c>
      <c r="F7" s="6"/>
      <c r="G7" s="10" t="s">
        <v>9</v>
      </c>
      <c r="H7" s="5"/>
      <c r="I7" s="6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41455.0</v>
      </c>
      <c r="B8" s="8">
        <v>48.2</v>
      </c>
      <c r="C8" s="8">
        <v>0.0</v>
      </c>
      <c r="D8" s="5">
        <f t="shared" si="1"/>
        <v>0.02053779378</v>
      </c>
      <c r="E8" s="5">
        <f t="shared" si="2"/>
        <v>0.0003161588894</v>
      </c>
      <c r="F8" s="6"/>
      <c r="G8" s="4" t="s">
        <v>10</v>
      </c>
      <c r="H8" s="5">
        <f>STDEV(D3:D62)</f>
        <v>0.04828684398</v>
      </c>
      <c r="I8" s="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v>41486.0</v>
      </c>
      <c r="B9" s="8">
        <v>49.35</v>
      </c>
      <c r="C9" s="8">
        <v>0.0</v>
      </c>
      <c r="D9" s="5">
        <f t="shared" si="1"/>
        <v>0.02385892116</v>
      </c>
      <c r="E9" s="5">
        <f t="shared" si="2"/>
        <v>0.0004452937613</v>
      </c>
      <c r="F9" s="6"/>
      <c r="G9" s="4" t="s">
        <v>11</v>
      </c>
      <c r="H9" s="5">
        <f>PERCENTILE(D3:D62,0.05)</f>
        <v>-0.06852807581</v>
      </c>
      <c r="I9" s="6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>
        <v>41517.0</v>
      </c>
      <c r="B10" s="8">
        <v>44.96</v>
      </c>
      <c r="C10" s="8">
        <v>0.15</v>
      </c>
      <c r="D10" s="5">
        <f t="shared" si="1"/>
        <v>-0.08591691996</v>
      </c>
      <c r="E10" s="5">
        <f t="shared" si="2"/>
        <v>0.0078630528</v>
      </c>
      <c r="F10" s="6"/>
      <c r="G10" s="12" t="s">
        <v>12</v>
      </c>
      <c r="H10" s="5">
        <f>SQRT(SUMIFS(E3:E62,D3:D62,"&lt;"&amp;H4)/COUNTIFS(D3:D62,"&lt;"&amp;H4))</f>
        <v>0.04792841237</v>
      </c>
      <c r="I10" s="6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>
        <v>41547.0</v>
      </c>
      <c r="B11" s="8">
        <v>43.82</v>
      </c>
      <c r="C11" s="8">
        <v>0.0</v>
      </c>
      <c r="D11" s="5">
        <f t="shared" si="1"/>
        <v>-0.02535587189</v>
      </c>
      <c r="E11" s="5">
        <f t="shared" si="2"/>
        <v>0.0007903299892</v>
      </c>
      <c r="F11" s="6"/>
      <c r="I11" s="9"/>
      <c r="J11" s="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>
        <v>41578.0</v>
      </c>
      <c r="B12" s="8">
        <v>47.31</v>
      </c>
      <c r="C12" s="8">
        <v>0.0</v>
      </c>
      <c r="D12" s="5">
        <f t="shared" si="1"/>
        <v>0.07964399817</v>
      </c>
      <c r="E12" s="5">
        <f t="shared" si="2"/>
        <v>0.00591162027</v>
      </c>
      <c r="F12" s="6"/>
      <c r="G12" s="10" t="s">
        <v>13</v>
      </c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>
        <v>41608.0</v>
      </c>
      <c r="B13" s="8">
        <v>48.56</v>
      </c>
      <c r="C13" s="8">
        <v>0.0</v>
      </c>
      <c r="D13" s="5">
        <f t="shared" si="1"/>
        <v>0.02642147538</v>
      </c>
      <c r="E13" s="5">
        <f t="shared" si="2"/>
        <v>0.0005600104054</v>
      </c>
      <c r="F13" s="6"/>
      <c r="G13" s="4" t="s">
        <v>14</v>
      </c>
      <c r="H13" s="13">
        <f>(H5-H1)/H8</f>
        <v>0.01582853359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>
        <v>41639.0</v>
      </c>
      <c r="B14" s="8">
        <v>46.8</v>
      </c>
      <c r="C14" s="8">
        <v>0.15</v>
      </c>
      <c r="D14" s="5">
        <f t="shared" si="1"/>
        <v>-0.03315485997</v>
      </c>
      <c r="E14" s="5">
        <f t="shared" si="2"/>
        <v>0.001289657118</v>
      </c>
      <c r="F14" s="6"/>
      <c r="G14" s="4" t="s">
        <v>15</v>
      </c>
      <c r="H14" s="14">
        <f>(H5-H1)/H10</f>
        <v>0.01594690694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>
        <v>41670.0</v>
      </c>
      <c r="B15" s="8">
        <v>46.11</v>
      </c>
      <c r="C15" s="8">
        <v>0.0</v>
      </c>
      <c r="D15" s="5">
        <f t="shared" si="1"/>
        <v>-0.01474358974</v>
      </c>
      <c r="E15" s="5">
        <f t="shared" si="2"/>
        <v>0.0003062684149</v>
      </c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>
        <v>41698.0</v>
      </c>
      <c r="B16" s="8">
        <v>45.36</v>
      </c>
      <c r="C16" s="8">
        <v>0.0</v>
      </c>
      <c r="D16" s="5">
        <f t="shared" si="1"/>
        <v>-0.01626545218</v>
      </c>
      <c r="E16" s="5">
        <f t="shared" si="2"/>
        <v>0.0003618512669</v>
      </c>
      <c r="F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>
        <v>41729.0</v>
      </c>
      <c r="B17" s="8">
        <v>47.24</v>
      </c>
      <c r="C17" s="8">
        <v>0.1675</v>
      </c>
      <c r="D17" s="5">
        <f t="shared" si="1"/>
        <v>0.04513888889</v>
      </c>
      <c r="E17" s="5">
        <f t="shared" si="2"/>
        <v>0.001796229898</v>
      </c>
      <c r="F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>
        <v>41759.0</v>
      </c>
      <c r="B18" s="8">
        <v>45.03</v>
      </c>
      <c r="C18" s="8">
        <v>0.0</v>
      </c>
      <c r="D18" s="5">
        <f t="shared" si="1"/>
        <v>-0.04678238781</v>
      </c>
      <c r="E18" s="5">
        <f t="shared" si="2"/>
        <v>0.002454144642</v>
      </c>
      <c r="F18" s="6"/>
      <c r="H18" s="1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>
        <v>41790.0</v>
      </c>
      <c r="B19" s="8">
        <v>48.45</v>
      </c>
      <c r="C19" s="8">
        <v>0.1675</v>
      </c>
      <c r="D19" s="5">
        <f t="shared" si="1"/>
        <v>0.07966910948</v>
      </c>
      <c r="E19" s="5">
        <f t="shared" si="2"/>
        <v>0.00591548237</v>
      </c>
      <c r="F19" s="6"/>
      <c r="H19" s="1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>
        <v>41820.0</v>
      </c>
      <c r="B20" s="8">
        <v>48.17</v>
      </c>
      <c r="C20" s="8">
        <v>0.0</v>
      </c>
      <c r="D20" s="5">
        <f t="shared" si="1"/>
        <v>-0.005779153767</v>
      </c>
      <c r="E20" s="5">
        <f t="shared" si="2"/>
        <v>0.00007286483516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v>41851.0</v>
      </c>
      <c r="B21" s="8">
        <v>44.5</v>
      </c>
      <c r="C21" s="8">
        <v>0.0</v>
      </c>
      <c r="D21" s="5">
        <f t="shared" si="1"/>
        <v>-0.07618849907</v>
      </c>
      <c r="E21" s="5">
        <f t="shared" si="2"/>
        <v>0.006232381779</v>
      </c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v>41882.0</v>
      </c>
      <c r="B22" s="8">
        <v>44.72</v>
      </c>
      <c r="C22" s="8">
        <v>0.1675</v>
      </c>
      <c r="D22" s="5">
        <f t="shared" si="1"/>
        <v>0.008707865169</v>
      </c>
      <c r="E22" s="5">
        <f t="shared" si="2"/>
        <v>0.00003541355333</v>
      </c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v>41912.0</v>
      </c>
      <c r="B23" s="8">
        <v>49.32</v>
      </c>
      <c r="C23" s="8">
        <v>0.0</v>
      </c>
      <c r="D23" s="5">
        <f t="shared" si="1"/>
        <v>0.102862254</v>
      </c>
      <c r="E23" s="5">
        <f t="shared" si="2"/>
        <v>0.01002107462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v>41943.0</v>
      </c>
      <c r="B24" s="8">
        <v>49.28</v>
      </c>
      <c r="C24" s="8">
        <v>0.0</v>
      </c>
      <c r="D24" s="5">
        <f t="shared" si="1"/>
        <v>-0.0008110300081</v>
      </c>
      <c r="E24" s="5">
        <f t="shared" si="2"/>
        <v>0.00001273038422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v>41973.0</v>
      </c>
      <c r="B25" s="8">
        <v>46.1</v>
      </c>
      <c r="C25" s="8">
        <v>0.0</v>
      </c>
      <c r="D25" s="5">
        <f t="shared" si="1"/>
        <v>-0.06452922078</v>
      </c>
      <c r="E25" s="5">
        <f t="shared" si="2"/>
        <v>0.004527426947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v>42004.0</v>
      </c>
      <c r="B26" s="8">
        <v>46.18</v>
      </c>
      <c r="C26" s="8">
        <v>0.1675</v>
      </c>
      <c r="D26" s="5">
        <f t="shared" si="1"/>
        <v>0.005368763557</v>
      </c>
      <c r="E26" s="5">
        <f t="shared" si="2"/>
        <v>0.000006821641154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v>42035.0</v>
      </c>
      <c r="B27" s="8">
        <v>47.69</v>
      </c>
      <c r="C27" s="8">
        <v>0.0</v>
      </c>
      <c r="D27" s="5">
        <f t="shared" si="1"/>
        <v>0.03269813772</v>
      </c>
      <c r="E27" s="5">
        <f t="shared" si="2"/>
        <v>0.0008964755372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v>42063.0</v>
      </c>
      <c r="B28" s="8">
        <v>48.31</v>
      </c>
      <c r="C28" s="8">
        <v>0.0</v>
      </c>
      <c r="D28" s="5">
        <f t="shared" si="1"/>
        <v>0.01300062906</v>
      </c>
      <c r="E28" s="5">
        <f t="shared" si="2"/>
        <v>0.0001049332396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v>42094.0</v>
      </c>
      <c r="B29" s="8">
        <v>46.95</v>
      </c>
      <c r="C29" s="8">
        <v>0.22</v>
      </c>
      <c r="D29" s="5">
        <f t="shared" si="1"/>
        <v>-0.02359759884</v>
      </c>
      <c r="E29" s="5">
        <f t="shared" si="2"/>
        <v>0.0006945615272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v>42124.0</v>
      </c>
      <c r="B30" s="8">
        <v>47.92</v>
      </c>
      <c r="C30" s="8">
        <v>0.0</v>
      </c>
      <c r="D30" s="5">
        <f t="shared" si="1"/>
        <v>0.02066027689</v>
      </c>
      <c r="E30" s="5">
        <f t="shared" si="2"/>
        <v>0.0003205296011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v>42155.0</v>
      </c>
      <c r="B31" s="8">
        <v>47.6</v>
      </c>
      <c r="C31" s="8">
        <v>0.22</v>
      </c>
      <c r="D31" s="5">
        <f t="shared" si="1"/>
        <v>-0.002086811352</v>
      </c>
      <c r="E31" s="5">
        <f t="shared" si="2"/>
        <v>0.00002346189219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v>42185.0</v>
      </c>
      <c r="B32" s="8">
        <v>48.11</v>
      </c>
      <c r="C32" s="8">
        <v>0.0</v>
      </c>
      <c r="D32" s="5">
        <f t="shared" si="1"/>
        <v>0.01071428571</v>
      </c>
      <c r="E32" s="5">
        <f t="shared" si="2"/>
        <v>0.00006331940827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v>42216.0</v>
      </c>
      <c r="B33" s="8">
        <v>45.95</v>
      </c>
      <c r="C33" s="8">
        <v>0.0</v>
      </c>
      <c r="D33" s="5">
        <f t="shared" si="1"/>
        <v>-0.04489711079</v>
      </c>
      <c r="E33" s="5">
        <f t="shared" si="2"/>
        <v>0.002270908212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v>42247.0</v>
      </c>
      <c r="B34" s="8">
        <v>43.63</v>
      </c>
      <c r="C34" s="8">
        <v>0.22</v>
      </c>
      <c r="D34" s="5">
        <f t="shared" si="1"/>
        <v>-0.04570184984</v>
      </c>
      <c r="E34" s="5">
        <f t="shared" si="2"/>
        <v>0.002348253963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v>42277.0</v>
      </c>
      <c r="B35" s="8">
        <v>43.65</v>
      </c>
      <c r="C35" s="8">
        <v>0.0</v>
      </c>
      <c r="D35" s="5">
        <f t="shared" si="1"/>
        <v>0.0004584001834</v>
      </c>
      <c r="E35" s="5">
        <f t="shared" si="2"/>
        <v>0.000005283268692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v>42308.0</v>
      </c>
      <c r="B36" s="8">
        <v>45.21</v>
      </c>
      <c r="C36" s="8">
        <v>0.0</v>
      </c>
      <c r="D36" s="5">
        <f t="shared" si="1"/>
        <v>0.03573883162</v>
      </c>
      <c r="E36" s="5">
        <f t="shared" si="2"/>
        <v>0.001087805413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42338.0</v>
      </c>
      <c r="B37" s="8">
        <v>47.9</v>
      </c>
      <c r="C37" s="8">
        <v>0.0</v>
      </c>
      <c r="D37" s="5">
        <f t="shared" si="1"/>
        <v>0.0595001106</v>
      </c>
      <c r="E37" s="5">
        <f t="shared" si="2"/>
        <v>0.003219787819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v>42369.0</v>
      </c>
      <c r="B38" s="8">
        <v>47.53</v>
      </c>
      <c r="C38" s="8">
        <v>0.22</v>
      </c>
      <c r="D38" s="5">
        <f t="shared" si="1"/>
        <v>-0.003131524008</v>
      </c>
      <c r="E38" s="5">
        <f t="shared" si="2"/>
        <v>0.00003467396586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42400.0</v>
      </c>
      <c r="B39" s="8">
        <v>50.74</v>
      </c>
      <c r="C39" s="8">
        <v>0.0</v>
      </c>
      <c r="D39" s="5">
        <f t="shared" si="1"/>
        <v>0.06753629287</v>
      </c>
      <c r="E39" s="5">
        <f t="shared" si="2"/>
        <v>0.004196365026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v>42429.0</v>
      </c>
      <c r="B40" s="8">
        <v>49.59</v>
      </c>
      <c r="C40" s="8">
        <v>0.0</v>
      </c>
      <c r="D40" s="5">
        <f t="shared" si="1"/>
        <v>-0.02266456445</v>
      </c>
      <c r="E40" s="5">
        <f t="shared" si="2"/>
        <v>0.0006462527048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v>42460.0</v>
      </c>
      <c r="B41" s="8">
        <v>52.68</v>
      </c>
      <c r="C41" s="8">
        <v>0.2375</v>
      </c>
      <c r="D41" s="5">
        <f t="shared" si="1"/>
        <v>0.06710022182</v>
      </c>
      <c r="E41" s="5">
        <f t="shared" si="2"/>
        <v>0.00414005838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>
        <v>42490.0</v>
      </c>
      <c r="B42" s="8">
        <v>57.98</v>
      </c>
      <c r="C42" s="8">
        <v>0.0</v>
      </c>
      <c r="D42" s="5">
        <f t="shared" si="1"/>
        <v>0.1006074412</v>
      </c>
      <c r="E42" s="5">
        <f t="shared" si="2"/>
        <v>0.009574721283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42521.0</v>
      </c>
      <c r="B43" s="8">
        <v>57.74</v>
      </c>
      <c r="C43" s="8">
        <v>0.2375</v>
      </c>
      <c r="D43" s="5">
        <f t="shared" si="1"/>
        <v>-0.00004311831666</v>
      </c>
      <c r="E43" s="5">
        <f t="shared" si="2"/>
        <v>0.000007840306359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42551.0</v>
      </c>
      <c r="B44" s="8">
        <v>56.2</v>
      </c>
      <c r="C44" s="8">
        <v>0.0</v>
      </c>
      <c r="D44" s="5">
        <f t="shared" si="1"/>
        <v>-0.02667128507</v>
      </c>
      <c r="E44" s="5">
        <f t="shared" si="2"/>
        <v>0.0008660202183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v>42582.0</v>
      </c>
      <c r="B45" s="8">
        <v>58.62</v>
      </c>
      <c r="C45" s="8">
        <v>0.0</v>
      </c>
      <c r="D45" s="5">
        <f t="shared" si="1"/>
        <v>0.04306049822</v>
      </c>
      <c r="E45" s="5">
        <f t="shared" si="2"/>
        <v>0.001624377096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42613.0</v>
      </c>
      <c r="B46" s="8">
        <v>59.07</v>
      </c>
      <c r="C46" s="8">
        <v>0.2375</v>
      </c>
      <c r="D46" s="5">
        <f t="shared" si="1"/>
        <v>0.01172807915</v>
      </c>
      <c r="E46" s="5">
        <f t="shared" si="2"/>
        <v>0.00008048140249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>
        <v>42643.0</v>
      </c>
      <c r="B47" s="8">
        <v>59.89</v>
      </c>
      <c r="C47" s="8">
        <v>0.0</v>
      </c>
      <c r="D47" s="5">
        <f t="shared" si="1"/>
        <v>0.01388183511</v>
      </c>
      <c r="E47" s="5">
        <f t="shared" si="2"/>
        <v>0.0001237633716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v>42674.0</v>
      </c>
      <c r="B48" s="8">
        <v>55.81</v>
      </c>
      <c r="C48" s="8">
        <v>0.0</v>
      </c>
      <c r="D48" s="5">
        <f t="shared" si="1"/>
        <v>-0.06812489564</v>
      </c>
      <c r="E48" s="5">
        <f t="shared" si="2"/>
        <v>0.005024234112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>
        <v>42704.0</v>
      </c>
      <c r="B49" s="8">
        <v>55.88</v>
      </c>
      <c r="C49" s="8">
        <v>0.0</v>
      </c>
      <c r="D49" s="5">
        <f t="shared" si="1"/>
        <v>0.00125425551</v>
      </c>
      <c r="E49" s="5">
        <f t="shared" si="2"/>
        <v>0.000002258049827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>
        <v>42735.0</v>
      </c>
      <c r="B50" s="8">
        <v>56.06</v>
      </c>
      <c r="C50" s="8">
        <v>0.2375</v>
      </c>
      <c r="D50" s="5">
        <f t="shared" si="1"/>
        <v>0.007471367215</v>
      </c>
      <c r="E50" s="5">
        <f t="shared" si="2"/>
        <v>0.00002222585801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>
        <v>42766.0</v>
      </c>
      <c r="B51" s="8">
        <v>47.12</v>
      </c>
      <c r="C51" s="8">
        <v>0.0</v>
      </c>
      <c r="D51" s="5">
        <f t="shared" si="1"/>
        <v>-0.1594719943</v>
      </c>
      <c r="E51" s="5">
        <f t="shared" si="2"/>
        <v>0.02631822595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v>42794.0</v>
      </c>
      <c r="B52" s="8">
        <v>49.24</v>
      </c>
      <c r="C52" s="8">
        <v>0.0</v>
      </c>
      <c r="D52" s="5">
        <f t="shared" si="1"/>
        <v>0.04499151104</v>
      </c>
      <c r="E52" s="5">
        <f t="shared" si="2"/>
        <v>0.001783759296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>
        <v>42825.0</v>
      </c>
      <c r="B53" s="8">
        <v>52.1</v>
      </c>
      <c r="C53" s="8">
        <v>0.2725</v>
      </c>
      <c r="D53" s="5">
        <f t="shared" si="1"/>
        <v>0.06361697807</v>
      </c>
      <c r="E53" s="5">
        <f t="shared" si="2"/>
        <v>0.003703944673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>
        <v>42855.0</v>
      </c>
      <c r="B54" s="8">
        <v>50.4</v>
      </c>
      <c r="C54" s="8">
        <v>0.0</v>
      </c>
      <c r="D54" s="5">
        <f t="shared" si="1"/>
        <v>-0.03262955854</v>
      </c>
      <c r="E54" s="5">
        <f t="shared" si="2"/>
        <v>0.001252204024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v>42886.0</v>
      </c>
      <c r="B55" s="8">
        <v>49.74</v>
      </c>
      <c r="C55" s="8">
        <v>0.2725</v>
      </c>
      <c r="D55" s="5">
        <f t="shared" si="1"/>
        <v>-0.007688492063</v>
      </c>
      <c r="E55" s="5">
        <f t="shared" si="2"/>
        <v>0.0001091069756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>
        <v>42916.0</v>
      </c>
      <c r="B56" s="8">
        <v>48.44</v>
      </c>
      <c r="C56" s="8">
        <v>0.0</v>
      </c>
      <c r="D56" s="5">
        <f t="shared" si="1"/>
        <v>-0.02613590671</v>
      </c>
      <c r="E56" s="5">
        <f t="shared" si="2"/>
        <v>0.0008347963827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>
        <v>42947.0</v>
      </c>
      <c r="B57" s="8">
        <v>49.88</v>
      </c>
      <c r="C57" s="8">
        <v>0.0</v>
      </c>
      <c r="D57" s="5">
        <f t="shared" si="1"/>
        <v>0.02972749794</v>
      </c>
      <c r="E57" s="5">
        <f t="shared" si="2"/>
        <v>0.0007274111901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>
        <v>42978.0</v>
      </c>
      <c r="B58" s="8">
        <v>50.87</v>
      </c>
      <c r="C58" s="8">
        <v>0.2725</v>
      </c>
      <c r="D58" s="5">
        <f t="shared" si="1"/>
        <v>0.02531074579</v>
      </c>
      <c r="E58" s="5">
        <f t="shared" si="2"/>
        <v>0.0005086743185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>
        <v>43008.0</v>
      </c>
      <c r="B59" s="8">
        <v>49.09</v>
      </c>
      <c r="C59" s="8">
        <v>0.0</v>
      </c>
      <c r="D59" s="5">
        <f t="shared" si="1"/>
        <v>-0.03499115392</v>
      </c>
      <c r="E59" s="5">
        <f t="shared" si="2"/>
        <v>0.001424918322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v>43039.0</v>
      </c>
      <c r="B60" s="8">
        <v>49.68</v>
      </c>
      <c r="C60" s="8">
        <v>0.0</v>
      </c>
      <c r="D60" s="5">
        <f t="shared" si="1"/>
        <v>0.01201874109</v>
      </c>
      <c r="E60" s="5">
        <f t="shared" si="2"/>
        <v>0.00008578102626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>
        <v>43069.0</v>
      </c>
      <c r="B61" s="8">
        <v>54.55</v>
      </c>
      <c r="C61" s="8">
        <v>0.0</v>
      </c>
      <c r="D61" s="5">
        <f t="shared" si="1"/>
        <v>0.0980273752</v>
      </c>
      <c r="E61" s="5">
        <f t="shared" si="2"/>
        <v>0.009076456511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>
        <v>43100.0</v>
      </c>
      <c r="B62" s="8">
        <v>53.45</v>
      </c>
      <c r="C62" s="8">
        <v>0.2725</v>
      </c>
      <c r="D62" s="5">
        <f t="shared" si="1"/>
        <v>-0.0151695692</v>
      </c>
      <c r="E62" s="5">
        <f t="shared" si="2"/>
        <v>0.0003213596028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7"/>
      <c r="B63" s="18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7"/>
      <c r="B64" s="18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7"/>
      <c r="B65" s="18"/>
      <c r="C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7"/>
      <c r="B66" s="18"/>
      <c r="C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7"/>
      <c r="B67" s="18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7"/>
      <c r="B68" s="18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7"/>
      <c r="B69" s="18"/>
      <c r="C69" s="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7"/>
      <c r="B70" s="18"/>
      <c r="C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9"/>
      <c r="B71" s="18"/>
      <c r="C71" s="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9"/>
      <c r="B72" s="18"/>
      <c r="C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9"/>
      <c r="B73" s="18"/>
      <c r="C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7"/>
      <c r="B74" s="18"/>
      <c r="C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7"/>
      <c r="B75" s="18"/>
      <c r="C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7"/>
      <c r="B76" s="18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7"/>
      <c r="B77" s="18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7"/>
      <c r="B78" s="18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7"/>
      <c r="B79" s="18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7"/>
      <c r="B80" s="18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7"/>
      <c r="B81" s="18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7"/>
      <c r="B82" s="18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9"/>
      <c r="B83" s="18"/>
      <c r="C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9"/>
      <c r="B84" s="18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9"/>
      <c r="B85" s="18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7"/>
      <c r="B86" s="18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7"/>
      <c r="B87" s="18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7"/>
      <c r="B88" s="18"/>
      <c r="C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7"/>
      <c r="B89" s="18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7"/>
      <c r="B90" s="18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7"/>
      <c r="B91" s="18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7"/>
      <c r="B92" s="18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7"/>
      <c r="B93" s="18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7"/>
      <c r="B94" s="18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9"/>
      <c r="B95" s="18"/>
      <c r="C95" s="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9"/>
      <c r="B96" s="18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9"/>
      <c r="B97" s="18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7"/>
      <c r="B98" s="18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7"/>
      <c r="B99" s="18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7"/>
      <c r="B100" s="18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drawing r:id="rId1"/>
</worksheet>
</file>