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New folder\"/>
    </mc:Choice>
  </mc:AlternateContent>
  <bookViews>
    <workbookView xWindow="0" yWindow="0" windowWidth="21000" windowHeight="11985" activeTab="1"/>
  </bookViews>
  <sheets>
    <sheet name="Storm Water Drain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C7" i="2"/>
  <c r="H60" i="1"/>
  <c r="G60" i="1"/>
  <c r="G59" i="1"/>
  <c r="B56" i="1"/>
  <c r="E34" i="1"/>
  <c r="F11" i="1"/>
  <c r="E11" i="1"/>
  <c r="E17" i="1" s="1"/>
  <c r="F53" i="1"/>
  <c r="D40" i="1"/>
  <c r="F10" i="1"/>
  <c r="E10" i="1"/>
  <c r="E16" i="1" s="1"/>
  <c r="E22" i="1" s="1"/>
  <c r="D10" i="1"/>
  <c r="D16" i="1" s="1"/>
  <c r="D22" i="1" s="1"/>
  <c r="F52" i="1"/>
  <c r="D39" i="1"/>
  <c r="E30" i="1"/>
  <c r="E33" i="1" s="1"/>
  <c r="F9" i="1"/>
  <c r="E9" i="1"/>
  <c r="E15" i="1" s="1"/>
  <c r="E21" i="1" s="1"/>
  <c r="D9" i="1"/>
  <c r="D15" i="1" s="1"/>
  <c r="D21" i="1" s="1"/>
  <c r="F51" i="1"/>
  <c r="D38" i="1"/>
  <c r="D27" i="1"/>
  <c r="C17" i="1"/>
  <c r="C34" i="1" s="1"/>
  <c r="C16" i="1"/>
  <c r="C22" i="1" s="1"/>
  <c r="C32" i="1" s="1"/>
  <c r="C15" i="1"/>
  <c r="C21" i="1" s="1"/>
  <c r="G28" i="1" s="1"/>
  <c r="C14" i="1"/>
  <c r="C20" i="1" s="1"/>
  <c r="C26" i="1" s="1"/>
  <c r="C38" i="1" s="1"/>
  <c r="C51" i="1" s="1"/>
  <c r="F8" i="1"/>
  <c r="E8" i="1"/>
  <c r="E14" i="1" s="1"/>
  <c r="E20" i="1" s="1"/>
  <c r="D8" i="1"/>
  <c r="D14" i="1" s="1"/>
  <c r="D20" i="1" s="1"/>
  <c r="D26" i="1" s="1"/>
  <c r="D29" i="1" s="1"/>
  <c r="D32" i="1" s="1"/>
  <c r="D11" i="1"/>
  <c r="D17" i="1" s="1"/>
  <c r="D34" i="1" s="1"/>
  <c r="D35" i="1" s="1"/>
  <c r="G10" i="1" l="1"/>
  <c r="G11" i="1"/>
  <c r="G51" i="1"/>
  <c r="G35" i="1"/>
  <c r="D41" i="1"/>
  <c r="C27" i="1"/>
  <c r="G34" i="1"/>
  <c r="C33" i="1"/>
  <c r="C40" i="1"/>
  <c r="C59" i="1" s="1"/>
  <c r="G27" i="1"/>
  <c r="G9" i="1"/>
  <c r="D30" i="1"/>
  <c r="C29" i="1"/>
  <c r="C39" i="1" s="1"/>
  <c r="C45" i="1" s="1"/>
  <c r="G16" i="1"/>
  <c r="G22" i="1"/>
  <c r="C44" i="1"/>
  <c r="G44" i="1" s="1"/>
  <c r="G8" i="1"/>
  <c r="G38" i="1"/>
  <c r="G20" i="1"/>
  <c r="E26" i="1"/>
  <c r="G17" i="1"/>
  <c r="G15" i="1"/>
  <c r="G21" i="1"/>
  <c r="G14" i="1"/>
  <c r="G41" i="1" l="1"/>
  <c r="D56" i="1"/>
  <c r="G56" i="1" s="1"/>
  <c r="G57" i="1" s="1"/>
  <c r="H57" i="1" s="1"/>
  <c r="G40" i="1"/>
  <c r="G12" i="1"/>
  <c r="H12" i="1" s="1"/>
  <c r="G18" i="1"/>
  <c r="D33" i="1"/>
  <c r="G33" i="1" s="1"/>
  <c r="C53" i="1"/>
  <c r="G53" i="1" s="1"/>
  <c r="G39" i="1"/>
  <c r="G26" i="1"/>
  <c r="E29" i="1"/>
  <c r="C30" i="1"/>
  <c r="G30" i="1" s="1"/>
  <c r="G45" i="1"/>
  <c r="C52" i="1"/>
  <c r="G52" i="1" s="1"/>
  <c r="G31" i="1"/>
  <c r="H18" i="1"/>
  <c r="G23" i="1"/>
  <c r="H23" i="1" s="1"/>
  <c r="G42" i="1" l="1"/>
  <c r="G29" i="1"/>
  <c r="E32" i="1"/>
  <c r="G32" i="1" s="1"/>
  <c r="G54" i="1"/>
  <c r="H54" i="1" s="1"/>
  <c r="G46" i="1"/>
  <c r="H46" i="1" s="1"/>
  <c r="G36" i="1" l="1"/>
  <c r="H42" i="1"/>
  <c r="D48" i="1" l="1"/>
  <c r="G48" i="1" s="1"/>
  <c r="G49" i="1" s="1"/>
  <c r="H49" i="1" s="1"/>
  <c r="H36" i="1"/>
</calcChain>
</file>

<file path=xl/sharedStrings.xml><?xml version="1.0" encoding="utf-8"?>
<sst xmlns="http://schemas.openxmlformats.org/spreadsheetml/2006/main" count="77" uniqueCount="36">
  <si>
    <t>Storm Water Drain</t>
  </si>
  <si>
    <t>Sr. No.</t>
  </si>
  <si>
    <t>Description</t>
  </si>
  <si>
    <t>No.</t>
  </si>
  <si>
    <t>Length</t>
  </si>
  <si>
    <t>Width</t>
  </si>
  <si>
    <t>Depth</t>
  </si>
  <si>
    <t>Quantity</t>
  </si>
  <si>
    <t>Unit</t>
  </si>
  <si>
    <t>Excavation</t>
  </si>
  <si>
    <t>Sump pit</t>
  </si>
  <si>
    <t>Manhole</t>
  </si>
  <si>
    <t>Catch Basin</t>
  </si>
  <si>
    <t>Storm Water drain Chanel</t>
  </si>
  <si>
    <t>Total</t>
  </si>
  <si>
    <t>Cft.</t>
  </si>
  <si>
    <t>Lean Concrete</t>
  </si>
  <si>
    <t>Stone Soling</t>
  </si>
  <si>
    <t>Concrete</t>
  </si>
  <si>
    <t>Bed</t>
  </si>
  <si>
    <t>Wall</t>
  </si>
  <si>
    <t>Bitumen coating</t>
  </si>
  <si>
    <t>Sft.</t>
  </si>
  <si>
    <t>MS Cover</t>
  </si>
  <si>
    <t>Nos,</t>
  </si>
  <si>
    <t xml:space="preserve">Steel Reinforcement </t>
  </si>
  <si>
    <t>Kg. / Cft.</t>
  </si>
  <si>
    <t>Say.</t>
  </si>
  <si>
    <t>Kg.</t>
  </si>
  <si>
    <t>CC 1:3:6</t>
  </si>
  <si>
    <t>Precast Cover RCC</t>
  </si>
  <si>
    <t>Steel Grating</t>
  </si>
  <si>
    <t>kg. Each.</t>
  </si>
  <si>
    <t>Solar Panel Enclave Area</t>
  </si>
  <si>
    <t>Are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</si>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</sst>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0"/>
  <sheetViews>
    <sheetView workbookViewId="0">
      <selection activeCell="H46" sqref="H46"/>
    </sheetView>
  </sheetViews>
  <sheetFormatPr defaultRowHeight="15" x14ac:dyDescent="0.25"/>
  <cols>
    <col min="2" max="2" width="36.42578125" customWidth="1"/>
    <col min="3" max="3" width="4.140625" bestFit="1" customWidth="1"/>
    <col min="4" max="6" width="14.7109375" customWidth="1"/>
    <col min="7" max="8" width="14.7109375" style="3" customWidth="1"/>
    <col min="9" max="9" width="4.7109375" bestFit="1" customWidth="1"/>
  </cols>
  <sheetData>
    <row r="3" spans="1:9" x14ac:dyDescent="0.25">
      <c r="A3" t="s">
        <v>0</v>
      </c>
    </row>
    <row r="5" spans="1:9" s="1" customFormat="1" ht="24.95" customHeight="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4" t="s">
        <v>7</v>
      </c>
      <c r="H5" s="4" t="s">
        <v>27</v>
      </c>
      <c r="I5" s="1" t="s">
        <v>8</v>
      </c>
    </row>
    <row r="7" spans="1:9" x14ac:dyDescent="0.25">
      <c r="A7">
        <v>1</v>
      </c>
      <c r="B7" t="s">
        <v>9</v>
      </c>
    </row>
    <row r="8" spans="1:9" x14ac:dyDescent="0.25">
      <c r="B8" t="s">
        <v>10</v>
      </c>
      <c r="C8">
        <v>3</v>
      </c>
      <c r="D8">
        <f>3.5+0.67</f>
        <v>4.17</v>
      </c>
      <c r="E8">
        <f>3.5+0.67</f>
        <v>4.17</v>
      </c>
      <c r="F8">
        <f>4+0.5+0.33+0.5</f>
        <v>5.33</v>
      </c>
      <c r="G8" s="3">
        <f>ROUND(F8*E8*D8*C8,2)</f>
        <v>278.05</v>
      </c>
    </row>
    <row r="9" spans="1:9" x14ac:dyDescent="0.25">
      <c r="B9" t="s">
        <v>11</v>
      </c>
      <c r="C9">
        <v>16</v>
      </c>
      <c r="D9">
        <f>3.5+0.67</f>
        <v>4.17</v>
      </c>
      <c r="E9">
        <f>3.5+0.67</f>
        <v>4.17</v>
      </c>
      <c r="F9">
        <f>4+0.5+0.33+0.5</f>
        <v>5.33</v>
      </c>
      <c r="G9" s="3">
        <f t="shared" ref="G9:G10" si="0">ROUND(F9*E9*D9*C9,2)</f>
        <v>1482.93</v>
      </c>
    </row>
    <row r="10" spans="1:9" x14ac:dyDescent="0.25">
      <c r="B10" t="s">
        <v>12</v>
      </c>
      <c r="C10">
        <v>4</v>
      </c>
      <c r="D10">
        <f>3.5+0.67</f>
        <v>4.17</v>
      </c>
      <c r="E10">
        <f>3.5+0.67</f>
        <v>4.17</v>
      </c>
      <c r="F10">
        <f>4+0.5+0.33+0.5</f>
        <v>5.33</v>
      </c>
      <c r="G10" s="3">
        <f t="shared" si="0"/>
        <v>370.73</v>
      </c>
    </row>
    <row r="11" spans="1:9" x14ac:dyDescent="0.25">
      <c r="B11" t="s">
        <v>13</v>
      </c>
      <c r="C11">
        <v>1</v>
      </c>
      <c r="D11">
        <f>550.5+335.75</f>
        <v>886.25</v>
      </c>
      <c r="E11">
        <f>2+0.33+0.33+0.5</f>
        <v>3.16</v>
      </c>
      <c r="F11">
        <f>3+0.33+0.5</f>
        <v>3.83</v>
      </c>
      <c r="G11" s="3">
        <f>ROUND(F11*E11*D11*C11,2)</f>
        <v>10726.11</v>
      </c>
    </row>
    <row r="12" spans="1:9" x14ac:dyDescent="0.25">
      <c r="C12" s="2" t="s">
        <v>14</v>
      </c>
      <c r="D12" s="2"/>
      <c r="E12" s="2"/>
      <c r="F12" s="2"/>
      <c r="G12" s="3">
        <f>SUM(G8:G11)</f>
        <v>12857.82</v>
      </c>
      <c r="H12" s="3">
        <f>ROUND(G12*1.05,0)</f>
        <v>13501</v>
      </c>
      <c r="I12" t="s">
        <v>15</v>
      </c>
    </row>
    <row r="13" spans="1:9" x14ac:dyDescent="0.25">
      <c r="A13">
        <v>2</v>
      </c>
      <c r="B13" t="s">
        <v>16</v>
      </c>
    </row>
    <row r="14" spans="1:9" x14ac:dyDescent="0.25">
      <c r="B14" t="s">
        <v>10</v>
      </c>
      <c r="C14">
        <f>+C8</f>
        <v>3</v>
      </c>
      <c r="D14">
        <f>+D8</f>
        <v>4.17</v>
      </c>
      <c r="E14">
        <f>+E8</f>
        <v>4.17</v>
      </c>
      <c r="F14">
        <v>0.33</v>
      </c>
      <c r="G14" s="3">
        <f>ROUND(F14*E14*D14*C14,2)</f>
        <v>17.22</v>
      </c>
    </row>
    <row r="15" spans="1:9" x14ac:dyDescent="0.25">
      <c r="B15" t="s">
        <v>11</v>
      </c>
      <c r="C15">
        <f t="shared" ref="C15:C17" si="1">+C9</f>
        <v>16</v>
      </c>
      <c r="D15">
        <f>+D9</f>
        <v>4.17</v>
      </c>
      <c r="E15">
        <f>+E9</f>
        <v>4.17</v>
      </c>
      <c r="F15">
        <v>0.33</v>
      </c>
      <c r="G15" s="3">
        <f t="shared" ref="G15:G17" si="2">ROUND(F15*E15*D15*C15,2)</f>
        <v>91.81</v>
      </c>
    </row>
    <row r="16" spans="1:9" x14ac:dyDescent="0.25">
      <c r="B16" t="s">
        <v>12</v>
      </c>
      <c r="C16">
        <f t="shared" si="1"/>
        <v>4</v>
      </c>
      <c r="D16">
        <f>+D10</f>
        <v>4.17</v>
      </c>
      <c r="E16">
        <f>+E10</f>
        <v>4.17</v>
      </c>
      <c r="F16">
        <v>0.33</v>
      </c>
      <c r="G16" s="3">
        <f t="shared" ref="G16" si="3">ROUND(F16*E16*D16*C16,2)</f>
        <v>22.95</v>
      </c>
    </row>
    <row r="17" spans="1:9" x14ac:dyDescent="0.25">
      <c r="B17" t="s">
        <v>13</v>
      </c>
      <c r="C17">
        <f t="shared" si="1"/>
        <v>1</v>
      </c>
      <c r="D17">
        <f>+D11</f>
        <v>886.25</v>
      </c>
      <c r="E17">
        <f>+E11</f>
        <v>3.16</v>
      </c>
      <c r="F17">
        <v>0.33</v>
      </c>
      <c r="G17" s="3">
        <f t="shared" si="2"/>
        <v>924.18</v>
      </c>
    </row>
    <row r="18" spans="1:9" x14ac:dyDescent="0.25">
      <c r="C18" s="2" t="s">
        <v>14</v>
      </c>
      <c r="D18" s="2"/>
      <c r="E18" s="2"/>
      <c r="F18" s="2"/>
      <c r="G18" s="3">
        <f>SUM(G14:G17)</f>
        <v>1056.1599999999999</v>
      </c>
      <c r="H18" s="3">
        <f>ROUND(G18*1.05,0)</f>
        <v>1109</v>
      </c>
      <c r="I18" t="s">
        <v>15</v>
      </c>
    </row>
    <row r="19" spans="1:9" x14ac:dyDescent="0.25">
      <c r="A19">
        <v>3</v>
      </c>
      <c r="B19" t="s">
        <v>17</v>
      </c>
    </row>
    <row r="20" spans="1:9" x14ac:dyDescent="0.25">
      <c r="B20" t="s">
        <v>10</v>
      </c>
      <c r="C20">
        <f>+C14</f>
        <v>3</v>
      </c>
      <c r="D20">
        <f>+D14</f>
        <v>4.17</v>
      </c>
      <c r="E20">
        <f>+E14</f>
        <v>4.17</v>
      </c>
      <c r="F20">
        <v>0.5</v>
      </c>
      <c r="G20" s="3">
        <f>ROUND(F20*E20*D20*C20,2)</f>
        <v>26.08</v>
      </c>
    </row>
    <row r="21" spans="1:9" x14ac:dyDescent="0.25">
      <c r="B21" t="s">
        <v>11</v>
      </c>
      <c r="C21">
        <f t="shared" ref="C21:C22" si="4">+C15</f>
        <v>16</v>
      </c>
      <c r="D21">
        <f>+D15</f>
        <v>4.17</v>
      </c>
      <c r="E21">
        <f>+E15</f>
        <v>4.17</v>
      </c>
      <c r="F21">
        <v>0.5</v>
      </c>
      <c r="G21" s="3">
        <f t="shared" ref="G21" si="5">ROUND(F21*E21*D21*C21,2)</f>
        <v>139.11000000000001</v>
      </c>
    </row>
    <row r="22" spans="1:9" x14ac:dyDescent="0.25">
      <c r="B22" t="s">
        <v>12</v>
      </c>
      <c r="C22">
        <f t="shared" si="4"/>
        <v>4</v>
      </c>
      <c r="D22">
        <f>+D16</f>
        <v>4.17</v>
      </c>
      <c r="E22">
        <f>+E16</f>
        <v>4.17</v>
      </c>
      <c r="F22">
        <v>0.5</v>
      </c>
      <c r="G22" s="3">
        <f t="shared" ref="G22" si="6">ROUND(F22*E22*D22*C22,2)</f>
        <v>34.78</v>
      </c>
    </row>
    <row r="23" spans="1:9" x14ac:dyDescent="0.25">
      <c r="C23" s="2" t="s">
        <v>14</v>
      </c>
      <c r="D23" s="2"/>
      <c r="E23" s="2"/>
      <c r="F23" s="2"/>
      <c r="G23" s="3">
        <f>SUM(G20:G22)</f>
        <v>199.97</v>
      </c>
      <c r="H23" s="3">
        <f>ROUND(G23*1.05,0)</f>
        <v>210</v>
      </c>
      <c r="I23" t="s">
        <v>15</v>
      </c>
    </row>
    <row r="24" spans="1:9" x14ac:dyDescent="0.25">
      <c r="A24">
        <v>4</v>
      </c>
      <c r="B24" t="s">
        <v>18</v>
      </c>
    </row>
    <row r="25" spans="1:9" x14ac:dyDescent="0.25">
      <c r="B25" t="s">
        <v>10</v>
      </c>
    </row>
    <row r="26" spans="1:9" x14ac:dyDescent="0.25">
      <c r="B26" t="s">
        <v>19</v>
      </c>
      <c r="C26">
        <f>+C20</f>
        <v>3</v>
      </c>
      <c r="D26">
        <f>+D20-0.67</f>
        <v>3.5</v>
      </c>
      <c r="E26">
        <f>+E20-0.67</f>
        <v>3.5</v>
      </c>
      <c r="F26">
        <v>0.5</v>
      </c>
      <c r="G26" s="3">
        <f>ROUND(F26*E26*D26*C26,2)</f>
        <v>18.38</v>
      </c>
    </row>
    <row r="27" spans="1:9" x14ac:dyDescent="0.25">
      <c r="B27" t="s">
        <v>20</v>
      </c>
      <c r="C27">
        <f>4*C26</f>
        <v>12</v>
      </c>
      <c r="D27">
        <f>2.5+0.5</f>
        <v>3</v>
      </c>
      <c r="E27">
        <v>0.5</v>
      </c>
      <c r="F27">
        <v>4</v>
      </c>
      <c r="G27" s="3">
        <f t="shared" ref="G27" si="7">ROUND(F27*E27*D27*C27,2)</f>
        <v>72</v>
      </c>
    </row>
    <row r="28" spans="1:9" x14ac:dyDescent="0.25">
      <c r="B28" t="s">
        <v>11</v>
      </c>
      <c r="G28" s="3">
        <f t="shared" ref="G28:G35" si="8">ROUND(F28*E28*D28*C28,2)</f>
        <v>0</v>
      </c>
    </row>
    <row r="29" spans="1:9" x14ac:dyDescent="0.25">
      <c r="B29" t="s">
        <v>19</v>
      </c>
      <c r="C29">
        <f>+C21</f>
        <v>16</v>
      </c>
      <c r="D29">
        <f>+D26</f>
        <v>3.5</v>
      </c>
      <c r="E29">
        <f>+E26</f>
        <v>3.5</v>
      </c>
      <c r="F29">
        <v>0.5</v>
      </c>
      <c r="G29" s="3">
        <f>ROUND(F29*E29*D29*C29,2)</f>
        <v>98</v>
      </c>
    </row>
    <row r="30" spans="1:9" x14ac:dyDescent="0.25">
      <c r="B30" t="s">
        <v>20</v>
      </c>
      <c r="C30">
        <f>4*C29</f>
        <v>64</v>
      </c>
      <c r="D30">
        <f>+D27</f>
        <v>3</v>
      </c>
      <c r="E30">
        <f>+E27</f>
        <v>0.5</v>
      </c>
      <c r="F30">
        <v>4</v>
      </c>
      <c r="G30" s="3">
        <f t="shared" ref="G30" si="9">ROUND(F30*E30*D30*C30,2)</f>
        <v>384</v>
      </c>
    </row>
    <row r="31" spans="1:9" x14ac:dyDescent="0.25">
      <c r="B31" t="s">
        <v>12</v>
      </c>
      <c r="G31" s="3">
        <f t="shared" si="8"/>
        <v>0</v>
      </c>
    </row>
    <row r="32" spans="1:9" x14ac:dyDescent="0.25">
      <c r="B32" t="s">
        <v>19</v>
      </c>
      <c r="C32">
        <f>+C22</f>
        <v>4</v>
      </c>
      <c r="D32">
        <f>+D29</f>
        <v>3.5</v>
      </c>
      <c r="E32">
        <f>+E29</f>
        <v>3.5</v>
      </c>
      <c r="F32">
        <v>0.5</v>
      </c>
      <c r="G32" s="3">
        <f>ROUND(F32*E32*D32*C32,2)</f>
        <v>24.5</v>
      </c>
    </row>
    <row r="33" spans="1:9" x14ac:dyDescent="0.25">
      <c r="B33" t="s">
        <v>20</v>
      </c>
      <c r="C33">
        <f>4*C32</f>
        <v>16</v>
      </c>
      <c r="D33">
        <f>+D30</f>
        <v>3</v>
      </c>
      <c r="E33">
        <f>+E30</f>
        <v>0.5</v>
      </c>
      <c r="F33">
        <v>4</v>
      </c>
      <c r="G33" s="3">
        <f t="shared" ref="G33" si="10">ROUND(F33*E33*D33*C33,2)</f>
        <v>96</v>
      </c>
    </row>
    <row r="34" spans="1:9" x14ac:dyDescent="0.25">
      <c r="B34" t="s">
        <v>13</v>
      </c>
      <c r="C34">
        <f>+C17</f>
        <v>1</v>
      </c>
      <c r="D34">
        <f>+D17</f>
        <v>886.25</v>
      </c>
      <c r="E34">
        <f>2+0.33+0.33</f>
        <v>2.66</v>
      </c>
      <c r="F34">
        <v>0.5</v>
      </c>
      <c r="G34" s="3">
        <f t="shared" si="8"/>
        <v>1178.71</v>
      </c>
    </row>
    <row r="35" spans="1:9" x14ac:dyDescent="0.25">
      <c r="B35" t="s">
        <v>20</v>
      </c>
      <c r="C35">
        <v>2</v>
      </c>
      <c r="D35">
        <f>+D34</f>
        <v>886.25</v>
      </c>
      <c r="E35">
        <v>0.33</v>
      </c>
      <c r="F35">
        <v>4</v>
      </c>
      <c r="G35" s="3">
        <f t="shared" si="8"/>
        <v>2339.6999999999998</v>
      </c>
    </row>
    <row r="36" spans="1:9" x14ac:dyDescent="0.25">
      <c r="C36" s="2" t="s">
        <v>14</v>
      </c>
      <c r="D36" s="2"/>
      <c r="E36" s="2"/>
      <c r="F36" s="2"/>
      <c r="G36" s="3">
        <f>SUM(G25:G35)</f>
        <v>4211.29</v>
      </c>
      <c r="H36" s="3">
        <f>ROUND(G36*1.05,0)</f>
        <v>4422</v>
      </c>
      <c r="I36" t="s">
        <v>15</v>
      </c>
    </row>
    <row r="37" spans="1:9" x14ac:dyDescent="0.25">
      <c r="A37">
        <v>5</v>
      </c>
      <c r="B37" t="s">
        <v>21</v>
      </c>
    </row>
    <row r="38" spans="1:9" x14ac:dyDescent="0.25">
      <c r="B38" t="s">
        <v>10</v>
      </c>
      <c r="C38">
        <f>+C26</f>
        <v>3</v>
      </c>
      <c r="D38">
        <f>3+3+3+3</f>
        <v>12</v>
      </c>
      <c r="F38">
        <v>4.5</v>
      </c>
      <c r="G38" s="3">
        <f>ROUND(F38*D38*C38,2)</f>
        <v>162</v>
      </c>
    </row>
    <row r="39" spans="1:9" x14ac:dyDescent="0.25">
      <c r="B39" t="s">
        <v>11</v>
      </c>
      <c r="C39">
        <f>+C29</f>
        <v>16</v>
      </c>
      <c r="D39">
        <f>3+3+3+3</f>
        <v>12</v>
      </c>
      <c r="F39">
        <v>4.5</v>
      </c>
      <c r="G39" s="3">
        <f>ROUND(F39*D39*C39,2)</f>
        <v>864</v>
      </c>
    </row>
    <row r="40" spans="1:9" x14ac:dyDescent="0.25">
      <c r="B40" t="s">
        <v>12</v>
      </c>
      <c r="C40">
        <f>+C32</f>
        <v>4</v>
      </c>
      <c r="D40">
        <f>3+3+3+3</f>
        <v>12</v>
      </c>
      <c r="F40">
        <v>4.5</v>
      </c>
      <c r="G40" s="3">
        <f t="shared" ref="G40:G41" si="11">ROUND(F40*D40*C40,2)</f>
        <v>216</v>
      </c>
    </row>
    <row r="41" spans="1:9" x14ac:dyDescent="0.25">
      <c r="B41" t="s">
        <v>13</v>
      </c>
      <c r="C41">
        <v>2</v>
      </c>
      <c r="D41">
        <f>+D35</f>
        <v>886.25</v>
      </c>
      <c r="F41">
        <v>8</v>
      </c>
      <c r="G41" s="3">
        <f t="shared" si="11"/>
        <v>14180</v>
      </c>
    </row>
    <row r="42" spans="1:9" x14ac:dyDescent="0.25">
      <c r="C42" s="2" t="s">
        <v>14</v>
      </c>
      <c r="D42" s="2"/>
      <c r="E42" s="2"/>
      <c r="F42" s="2"/>
      <c r="G42" s="3">
        <f>SUM(G38:G41)</f>
        <v>15422</v>
      </c>
      <c r="H42" s="3">
        <f>ROUND(G42*1.05,0)</f>
        <v>16193</v>
      </c>
      <c r="I42" t="s">
        <v>22</v>
      </c>
    </row>
    <row r="43" spans="1:9" x14ac:dyDescent="0.25">
      <c r="A43">
        <v>6</v>
      </c>
      <c r="B43" t="s">
        <v>23</v>
      </c>
    </row>
    <row r="44" spans="1:9" x14ac:dyDescent="0.25">
      <c r="B44" t="s">
        <v>10</v>
      </c>
      <c r="C44">
        <f>+C38</f>
        <v>3</v>
      </c>
      <c r="G44" s="3">
        <f>+C44</f>
        <v>3</v>
      </c>
    </row>
    <row r="45" spans="1:9" x14ac:dyDescent="0.25">
      <c r="B45" t="s">
        <v>11</v>
      </c>
      <c r="C45">
        <f>+C39</f>
        <v>16</v>
      </c>
      <c r="G45" s="3">
        <f t="shared" ref="G45" si="12">+C45</f>
        <v>16</v>
      </c>
    </row>
    <row r="46" spans="1:9" x14ac:dyDescent="0.25">
      <c r="C46" s="2" t="s">
        <v>14</v>
      </c>
      <c r="D46" s="2"/>
      <c r="E46" s="2"/>
      <c r="F46" s="2"/>
      <c r="G46" s="3">
        <f>SUM(G44:G45)</f>
        <v>19</v>
      </c>
      <c r="H46" s="3">
        <f>ROUND(G46*1.05,0)</f>
        <v>20</v>
      </c>
      <c r="I46" t="s">
        <v>24</v>
      </c>
    </row>
    <row r="47" spans="1:9" x14ac:dyDescent="0.25">
      <c r="A47">
        <v>7</v>
      </c>
      <c r="B47" t="s">
        <v>25</v>
      </c>
    </row>
    <row r="48" spans="1:9" x14ac:dyDescent="0.25">
      <c r="C48">
        <v>1</v>
      </c>
      <c r="D48">
        <f>+G36+D56</f>
        <v>5097.54</v>
      </c>
      <c r="E48">
        <v>2.5</v>
      </c>
      <c r="F48" t="s">
        <v>26</v>
      </c>
      <c r="G48" s="3">
        <f>+C48*D48*E48</f>
        <v>12743.85</v>
      </c>
    </row>
    <row r="49" spans="1:9" x14ac:dyDescent="0.25">
      <c r="C49" s="2" t="s">
        <v>14</v>
      </c>
      <c r="D49" s="2"/>
      <c r="E49" s="2"/>
      <c r="F49" s="2"/>
      <c r="G49" s="3">
        <f>SUM(G48:G48)</f>
        <v>12743.85</v>
      </c>
      <c r="H49" s="3">
        <f>ROUND(G49*1.05,0)</f>
        <v>13381</v>
      </c>
      <c r="I49" t="s">
        <v>28</v>
      </c>
    </row>
    <row r="50" spans="1:9" x14ac:dyDescent="0.25">
      <c r="A50">
        <v>8</v>
      </c>
      <c r="B50" t="s">
        <v>29</v>
      </c>
    </row>
    <row r="51" spans="1:9" x14ac:dyDescent="0.25">
      <c r="B51" t="s">
        <v>10</v>
      </c>
      <c r="C51">
        <f>+C38</f>
        <v>3</v>
      </c>
      <c r="D51">
        <v>2.5</v>
      </c>
      <c r="E51">
        <v>2.5</v>
      </c>
      <c r="F51">
        <f>1.67/2</f>
        <v>0.83499999999999996</v>
      </c>
      <c r="G51" s="3">
        <f>ROUND(F51*E51*D51*C51,2)</f>
        <v>15.66</v>
      </c>
    </row>
    <row r="52" spans="1:9" x14ac:dyDescent="0.25">
      <c r="B52" t="s">
        <v>11</v>
      </c>
      <c r="C52">
        <f>+C45</f>
        <v>16</v>
      </c>
      <c r="D52">
        <v>2.5</v>
      </c>
      <c r="E52">
        <v>2.5</v>
      </c>
      <c r="F52">
        <f>1.67/2</f>
        <v>0.83499999999999996</v>
      </c>
      <c r="G52" s="3">
        <f t="shared" ref="G52" si="13">ROUND(F52*E52*D52*C52,2)</f>
        <v>83.5</v>
      </c>
    </row>
    <row r="53" spans="1:9" x14ac:dyDescent="0.25">
      <c r="B53" t="s">
        <v>12</v>
      </c>
      <c r="C53">
        <f>+C59</f>
        <v>4</v>
      </c>
      <c r="D53">
        <v>2.5</v>
      </c>
      <c r="E53">
        <v>2.5</v>
      </c>
      <c r="F53">
        <f>1.67/2</f>
        <v>0.83499999999999996</v>
      </c>
      <c r="G53" s="3">
        <f t="shared" ref="G53" si="14">ROUND(F53*E53*D53*C53,2)</f>
        <v>20.88</v>
      </c>
    </row>
    <row r="54" spans="1:9" x14ac:dyDescent="0.25">
      <c r="C54" s="2" t="s">
        <v>14</v>
      </c>
      <c r="D54" s="2"/>
      <c r="E54" s="2"/>
      <c r="F54" s="2"/>
      <c r="G54" s="3">
        <f>SUM(G51:G53)</f>
        <v>120.03999999999999</v>
      </c>
      <c r="H54" s="3">
        <f>ROUND(G54*1.05,0)</f>
        <v>126</v>
      </c>
      <c r="I54" t="s">
        <v>15</v>
      </c>
    </row>
    <row r="55" spans="1:9" x14ac:dyDescent="0.25">
      <c r="A55">
        <v>9</v>
      </c>
      <c r="B55" t="s">
        <v>30</v>
      </c>
    </row>
    <row r="56" spans="1:9" x14ac:dyDescent="0.25">
      <c r="B56" t="str">
        <f>+B41</f>
        <v>Storm Water drain Chanel</v>
      </c>
      <c r="C56">
        <v>1</v>
      </c>
      <c r="D56">
        <f>+D41</f>
        <v>886.25</v>
      </c>
      <c r="E56">
        <v>3.5</v>
      </c>
      <c r="F56">
        <v>0.33</v>
      </c>
      <c r="G56" s="3">
        <f>ROUND(F56*E56*D56*C56,2)</f>
        <v>1023.62</v>
      </c>
    </row>
    <row r="57" spans="1:9" x14ac:dyDescent="0.25">
      <c r="C57" s="2" t="s">
        <v>14</v>
      </c>
      <c r="D57" s="2"/>
      <c r="E57" s="2"/>
      <c r="F57" s="2"/>
      <c r="G57" s="3">
        <f>SUM(G56:G56)</f>
        <v>1023.62</v>
      </c>
      <c r="H57" s="3">
        <f>ROUND(G57*1.05,0)</f>
        <v>1075</v>
      </c>
      <c r="I57" t="s">
        <v>15</v>
      </c>
    </row>
    <row r="58" spans="1:9" x14ac:dyDescent="0.25">
      <c r="A58">
        <v>10</v>
      </c>
      <c r="B58" t="s">
        <v>31</v>
      </c>
    </row>
    <row r="59" spans="1:9" x14ac:dyDescent="0.25">
      <c r="B59" t="s">
        <v>12</v>
      </c>
      <c r="C59">
        <f>+C40</f>
        <v>4</v>
      </c>
      <c r="E59">
        <v>50</v>
      </c>
      <c r="F59" t="s">
        <v>32</v>
      </c>
      <c r="G59" s="3">
        <f>+E59*C59</f>
        <v>200</v>
      </c>
    </row>
    <row r="60" spans="1:9" x14ac:dyDescent="0.25">
      <c r="C60" s="2" t="s">
        <v>14</v>
      </c>
      <c r="D60" s="2"/>
      <c r="E60" s="2"/>
      <c r="F60" s="2"/>
      <c r="G60" s="3">
        <f>SUM(G59:G59)</f>
        <v>200</v>
      </c>
      <c r="H60" s="3">
        <f>ROUND(G60*1.05,0)</f>
        <v>210</v>
      </c>
      <c r="I60" t="s">
        <v>28</v>
      </c>
    </row>
  </sheetData>
  <mergeCells count="10">
    <mergeCell ref="C49:F49"/>
    <mergeCell ref="C54:F54"/>
    <mergeCell ref="C57:F57"/>
    <mergeCell ref="C60:F60"/>
    <mergeCell ref="C12:F12"/>
    <mergeCell ref="C18:F18"/>
    <mergeCell ref="C23:F23"/>
    <mergeCell ref="C36:F36"/>
    <mergeCell ref="C42:F42"/>
    <mergeCell ref="C46:F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7"/>
  <sheetViews>
    <sheetView tabSelected="1" workbookViewId="0">
      <selection activeCell="G8" sqref="G8"/>
    </sheetView>
  </sheetViews>
  <sheetFormatPr defaultRowHeight="15" x14ac:dyDescent="0.25"/>
  <sheetData>
    <row r="4" spans="2:7" x14ac:dyDescent="0.25">
      <c r="C4" t="s">
        <v>33</v>
      </c>
    </row>
    <row r="5" spans="2:7" x14ac:dyDescent="0.25">
      <c r="B5" t="s">
        <v>34</v>
      </c>
      <c r="C5">
        <v>11572.362300000001</v>
      </c>
      <c r="F5">
        <v>1.9</v>
      </c>
      <c r="G5">
        <v>507</v>
      </c>
    </row>
    <row r="6" spans="2:7" x14ac:dyDescent="0.25">
      <c r="B6" t="s">
        <v>35</v>
      </c>
      <c r="C6">
        <v>-2803.1929</v>
      </c>
      <c r="G6">
        <v>258.57</v>
      </c>
    </row>
    <row r="7" spans="2:7" x14ac:dyDescent="0.25">
      <c r="C7">
        <f>SUM(C5:C6)</f>
        <v>8769.1694000000007</v>
      </c>
      <c r="G7">
        <f>SUM(G5:G6)</f>
        <v>765.56999999999994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Storm Water Drain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2023-02-25T09:03:33Z</dcterms:created>
  <dcterms:modified xsi:type="dcterms:W3CDTF">2023-02-25T09:45:56Z</dcterms:modified>
</cp:coreProperties>
</file>