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ravin\Desktop\Sharmi\1stSem\BAN630\"/>
    </mc:Choice>
  </mc:AlternateContent>
  <xr:revisionPtr revIDLastSave="0" documentId="13_ncr:1_{0F1671AF-1DD0-41E1-B01A-9F9E284A7AEA}" xr6:coauthVersionLast="44" xr6:coauthVersionMax="44" xr10:uidLastSave="{00000000-0000-0000-0000-000000000000}"/>
  <bookViews>
    <workbookView xWindow="-110" yWindow="-110" windowWidth="19420" windowHeight="10420" activeTab="2" xr2:uid="{4DD47ECD-2719-4950-B678-14AD6A0E46A0}"/>
  </bookViews>
  <sheets>
    <sheet name="ModelFormulation" sheetId="5" r:id="rId1"/>
    <sheet name="Sensitivity Report" sheetId="6" r:id="rId2"/>
    <sheet name="ModelSolution" sheetId="4" r:id="rId3"/>
    <sheet name="ModelSolution_STS" sheetId="7" state="veryHidden" r:id="rId4"/>
    <sheet name="SolverTable" sheetId="10" r:id="rId5"/>
  </sheets>
  <definedNames>
    <definedName name="ChartData" localSheetId="4">SolverTable!$K$5:$K$35</definedName>
    <definedName name="InputValues" localSheetId="4">SolverTable!$A$5:$A$35</definedName>
    <definedName name="OutputAddresses" localSheetId="4">SolverTable!$B$4:$F$4</definedName>
    <definedName name="OutputValues" localSheetId="4">SolverTable!$B$5:$F$35</definedName>
    <definedName name="solver_adj" localSheetId="2" hidden="1">ModelSolution!$C$4:$C$6</definedName>
    <definedName name="solver_cvg" localSheetId="2" hidden="1">0.0001</definedName>
    <definedName name="solver_drv" localSheetId="2" hidden="1">1</definedName>
    <definedName name="solver_eng" localSheetId="2" hidden="1">2</definedName>
    <definedName name="solver_est" localSheetId="2" hidden="1">1</definedName>
    <definedName name="solver_itr" localSheetId="2" hidden="1">2147483647</definedName>
    <definedName name="solver_lhs1" localSheetId="2" hidden="1">ModelSolution!$B$12:$B$13</definedName>
    <definedName name="solver_lhs2" localSheetId="2" hidden="1">ModelSolution!$B$14:$B$16</definedName>
    <definedName name="solver_lhs3" localSheetId="2" hidden="1">ModelSolution!$B$17:$B$18</definedName>
    <definedName name="solver_mip" localSheetId="2" hidden="1">2147483647</definedName>
    <definedName name="solver_mni" localSheetId="2" hidden="1">30</definedName>
    <definedName name="solver_mrt" localSheetId="2" hidden="1">0.075</definedName>
    <definedName name="solver_msl" localSheetId="2" hidden="1">2</definedName>
    <definedName name="solver_neg" localSheetId="2" hidden="1">1</definedName>
    <definedName name="solver_nod" localSheetId="2" hidden="1">2147483647</definedName>
    <definedName name="solver_num" localSheetId="2" hidden="1">3</definedName>
    <definedName name="solver_nwt" localSheetId="2" hidden="1">1</definedName>
    <definedName name="solver_opt" localSheetId="2" hidden="1">ModelSolution!$C$9</definedName>
    <definedName name="solver_pre" localSheetId="2" hidden="1">0.000001</definedName>
    <definedName name="solver_rbv" localSheetId="2" hidden="1">1</definedName>
    <definedName name="solver_rel1" localSheetId="2" hidden="1">3</definedName>
    <definedName name="solver_rel2" localSheetId="2" hidden="1">1</definedName>
    <definedName name="solver_rel3" localSheetId="2" hidden="1">3</definedName>
    <definedName name="solver_rhs1" localSheetId="2" hidden="1">ModelSolution!$D$12:$D$13</definedName>
    <definedName name="solver_rhs2" localSheetId="2" hidden="1">ModelSolution!$D$14:$D$16</definedName>
    <definedName name="solver_rhs3" localSheetId="2" hidden="1">ModelSolution!$D$17:$D$18</definedName>
    <definedName name="solver_rlx" localSheetId="2" hidden="1">2</definedName>
    <definedName name="solver_rsd" localSheetId="2" hidden="1">0</definedName>
    <definedName name="solver_scl" localSheetId="2" hidden="1">1</definedName>
    <definedName name="solver_sho" localSheetId="2" hidden="1">2</definedName>
    <definedName name="solver_ssz" localSheetId="2" hidden="1">100</definedName>
    <definedName name="solver_tim" localSheetId="2" hidden="1">2147483647</definedName>
    <definedName name="solver_tol" localSheetId="2" hidden="1">0.01</definedName>
    <definedName name="solver_typ" localSheetId="2" hidden="1">2</definedName>
    <definedName name="solver_val" localSheetId="2" hidden="1">0</definedName>
    <definedName name="solver_ver" localSheetId="2" hidden="1">3</definedName>
  </definedName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7" i="4" l="1"/>
  <c r="C9" i="4"/>
  <c r="K1" i="10"/>
  <c r="J4" i="10"/>
  <c r="K35" i="10"/>
  <c r="K34" i="10"/>
  <c r="K33" i="10"/>
  <c r="K32" i="10"/>
  <c r="K31" i="10"/>
  <c r="K30" i="10"/>
  <c r="K29" i="10"/>
  <c r="K28" i="10"/>
  <c r="K27" i="10"/>
  <c r="K26" i="10"/>
  <c r="K25" i="10"/>
  <c r="K24" i="10"/>
  <c r="K23" i="10"/>
  <c r="K22" i="10"/>
  <c r="K21" i="10"/>
  <c r="K20" i="10"/>
  <c r="K19" i="10"/>
  <c r="K18" i="10"/>
  <c r="K17" i="10"/>
  <c r="K16" i="10"/>
  <c r="K15" i="10"/>
  <c r="K14" i="10"/>
  <c r="K13" i="10"/>
  <c r="K12" i="10"/>
  <c r="K11" i="10"/>
  <c r="K10" i="10"/>
  <c r="K9" i="10"/>
  <c r="K8" i="10"/>
  <c r="K7" i="10"/>
  <c r="K6" i="10"/>
  <c r="K5" i="10"/>
  <c r="B18" i="4"/>
  <c r="B17" i="4"/>
  <c r="B16" i="4"/>
  <c r="B15" i="4"/>
  <c r="B14" i="4"/>
  <c r="B13" i="4"/>
  <c r="B12" i="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Ravi Kiran Narra</author>
  </authors>
  <commentList>
    <comment ref="B5" authorId="0" shapeId="0" xr:uid="{2E814697-0230-49E9-8415-5ED740818E70}">
      <text>
        <r>
          <rPr>
            <sz val="9"/>
            <color indexed="81"/>
            <rFont val="Tahoma"/>
            <family val="2"/>
          </rPr>
          <t>Solver found a solution. All constraints and optimality conditions are satisfied.</t>
        </r>
      </text>
    </comment>
    <comment ref="B6" authorId="0" shapeId="0" xr:uid="{7A610176-1242-4996-B771-94B177603AD0}">
      <text>
        <r>
          <rPr>
            <sz val="9"/>
            <color indexed="81"/>
            <rFont val="Tahoma"/>
            <family val="2"/>
          </rPr>
          <t>Solver found a solution. All constraints and optimality conditions are satisfied.</t>
        </r>
      </text>
    </comment>
    <comment ref="B7" authorId="0" shapeId="0" xr:uid="{333D625C-E426-4A00-A4C0-909F98EE7E80}">
      <text>
        <r>
          <rPr>
            <sz val="9"/>
            <color indexed="81"/>
            <rFont val="Tahoma"/>
            <family val="2"/>
          </rPr>
          <t>Solver found a solution. All constraints and optimality conditions are satisfied.</t>
        </r>
      </text>
    </comment>
    <comment ref="B8" authorId="0" shapeId="0" xr:uid="{7D35F1B8-71C7-4052-8AFD-C46233BB630F}">
      <text>
        <r>
          <rPr>
            <sz val="9"/>
            <color indexed="81"/>
            <rFont val="Tahoma"/>
            <family val="2"/>
          </rPr>
          <t>Solver found a solution. All constraints and optimality conditions are satisfied.</t>
        </r>
      </text>
    </comment>
    <comment ref="B9" authorId="0" shapeId="0" xr:uid="{740F9D2C-97D5-4684-8E53-0DD78E0FDA08}">
      <text>
        <r>
          <rPr>
            <sz val="9"/>
            <color indexed="81"/>
            <rFont val="Tahoma"/>
            <family val="2"/>
          </rPr>
          <t>Solver found a solution. All constraints and optimality conditions are satisfied.</t>
        </r>
      </text>
    </comment>
    <comment ref="B10" authorId="0" shapeId="0" xr:uid="{1DAB68EF-252E-431E-BCA0-DEC2C8AFC0E0}">
      <text>
        <r>
          <rPr>
            <sz val="9"/>
            <color indexed="81"/>
            <rFont val="Tahoma"/>
            <family val="2"/>
          </rPr>
          <t>Solver found a solution. All constraints and optimality conditions are satisfied.</t>
        </r>
      </text>
    </comment>
    <comment ref="B11" authorId="0" shapeId="0" xr:uid="{B32D4BEB-4932-40F2-8A43-8E90D801ACE3}">
      <text>
        <r>
          <rPr>
            <sz val="9"/>
            <color indexed="81"/>
            <rFont val="Tahoma"/>
            <family val="2"/>
          </rPr>
          <t>Solver found a solution. All constraints and optimality conditions are satisfied.</t>
        </r>
      </text>
    </comment>
    <comment ref="B12" authorId="0" shapeId="0" xr:uid="{F964B5F7-E137-4372-953B-5C7B9E18D947}">
      <text>
        <r>
          <rPr>
            <sz val="9"/>
            <color indexed="81"/>
            <rFont val="Tahoma"/>
            <family val="2"/>
          </rPr>
          <t>Solver found a solution. All constraints and optimality conditions are satisfied.</t>
        </r>
      </text>
    </comment>
    <comment ref="B13" authorId="0" shapeId="0" xr:uid="{ACD184B6-A344-40B2-AB4C-5C792995CCA7}">
      <text>
        <r>
          <rPr>
            <sz val="9"/>
            <color indexed="81"/>
            <rFont val="Tahoma"/>
            <family val="2"/>
          </rPr>
          <t>Solver found a solution. All constraints and optimality conditions are satisfied.</t>
        </r>
      </text>
    </comment>
    <comment ref="B14" authorId="0" shapeId="0" xr:uid="{5130807F-0FAB-4353-A970-5378567A2950}">
      <text>
        <r>
          <rPr>
            <sz val="9"/>
            <color indexed="81"/>
            <rFont val="Tahoma"/>
            <family val="2"/>
          </rPr>
          <t>Solver found a solution. All constraints and optimality conditions are satisfied.</t>
        </r>
      </text>
    </comment>
    <comment ref="B15" authorId="0" shapeId="0" xr:uid="{3B8AB4F1-CCDE-4D23-B9FF-97BAF78851A5}">
      <text>
        <r>
          <rPr>
            <sz val="9"/>
            <color indexed="81"/>
            <rFont val="Tahoma"/>
            <family val="2"/>
          </rPr>
          <t>Solver found a solution. All constraints and optimality conditions are satisfied.</t>
        </r>
      </text>
    </comment>
    <comment ref="B16" authorId="0" shapeId="0" xr:uid="{9D4045FB-0591-442E-BD61-BABD11EDDEFD}">
      <text>
        <r>
          <rPr>
            <sz val="9"/>
            <color indexed="81"/>
            <rFont val="Tahoma"/>
            <family val="2"/>
          </rPr>
          <t>Solver found a solution. All constraints and optimality conditions are satisfied.</t>
        </r>
      </text>
    </comment>
    <comment ref="B17" authorId="0" shapeId="0" xr:uid="{F6E054F4-052C-48A6-A0F2-22C4104B5910}">
      <text>
        <r>
          <rPr>
            <sz val="9"/>
            <color indexed="81"/>
            <rFont val="Tahoma"/>
            <family val="2"/>
          </rPr>
          <t>Solver found a solution. All constraints and optimality conditions are satisfied.</t>
        </r>
      </text>
    </comment>
    <comment ref="B18" authorId="0" shapeId="0" xr:uid="{C0B43283-2756-448A-A1F4-0DA61B536E6C}">
      <text>
        <r>
          <rPr>
            <sz val="9"/>
            <color indexed="81"/>
            <rFont val="Tahoma"/>
            <family val="2"/>
          </rPr>
          <t>Solver found a solution. All constraints and optimality conditions are satisfied.</t>
        </r>
      </text>
    </comment>
    <comment ref="B19" authorId="0" shapeId="0" xr:uid="{17F95F35-7A86-4EAC-8D93-847EB56D261B}">
      <text>
        <r>
          <rPr>
            <sz val="9"/>
            <color indexed="81"/>
            <rFont val="Tahoma"/>
            <family val="2"/>
          </rPr>
          <t>Solver found a solution. All constraints and optimality conditions are satisfied.</t>
        </r>
      </text>
    </comment>
    <comment ref="B20" authorId="0" shapeId="0" xr:uid="{09A8662B-5ECA-43D2-8A29-3ECC5D72A54C}">
      <text>
        <r>
          <rPr>
            <sz val="9"/>
            <color indexed="81"/>
            <rFont val="Tahoma"/>
            <family val="2"/>
          </rPr>
          <t>Solver found a solution. All constraints and optimality conditions are satisfied.</t>
        </r>
      </text>
    </comment>
    <comment ref="B21" authorId="0" shapeId="0" xr:uid="{338F1AE2-D44B-47EB-8701-7510DEC0D315}">
      <text>
        <r>
          <rPr>
            <sz val="9"/>
            <color indexed="81"/>
            <rFont val="Tahoma"/>
            <family val="2"/>
          </rPr>
          <t>Solver found a solution. All constraints and optimality conditions are satisfied.</t>
        </r>
      </text>
    </comment>
    <comment ref="B22" authorId="0" shapeId="0" xr:uid="{880C6B74-555E-461F-A813-5C132965B3B3}">
      <text>
        <r>
          <rPr>
            <sz val="9"/>
            <color indexed="81"/>
            <rFont val="Tahoma"/>
            <family val="2"/>
          </rPr>
          <t>Solver found a solution. All constraints and optimality conditions are satisfied.</t>
        </r>
      </text>
    </comment>
    <comment ref="B23" authorId="0" shapeId="0" xr:uid="{54C33BAC-AF21-45A8-9A56-CBBBE7354C13}">
      <text>
        <r>
          <rPr>
            <sz val="9"/>
            <color indexed="81"/>
            <rFont val="Tahoma"/>
            <family val="2"/>
          </rPr>
          <t>Solver found a solution. All constraints and optimality conditions are satisfied.</t>
        </r>
      </text>
    </comment>
    <comment ref="B24" authorId="0" shapeId="0" xr:uid="{8B0D9DC4-E05A-4035-93A6-C5C28F113589}">
      <text>
        <r>
          <rPr>
            <sz val="9"/>
            <color indexed="81"/>
            <rFont val="Tahoma"/>
            <family val="2"/>
          </rPr>
          <t>Solver found a solution. All constraints and optimality conditions are satisfied.</t>
        </r>
      </text>
    </comment>
    <comment ref="B25" authorId="0" shapeId="0" xr:uid="{BB27EB64-E43E-4F74-A6EE-8A0BEE8708DD}">
      <text>
        <r>
          <rPr>
            <sz val="9"/>
            <color indexed="81"/>
            <rFont val="Tahoma"/>
            <family val="2"/>
          </rPr>
          <t>Solver found a solution. All constraints and optimality conditions are satisfied.</t>
        </r>
      </text>
    </comment>
    <comment ref="B26" authorId="0" shapeId="0" xr:uid="{E28F3C93-C1A1-4EB3-93CB-147F8C8F7D1A}">
      <text>
        <r>
          <rPr>
            <sz val="9"/>
            <color indexed="81"/>
            <rFont val="Tahoma"/>
            <family val="2"/>
          </rPr>
          <t>Solver found a solution. All constraints and optimality conditions are satisfied.</t>
        </r>
      </text>
    </comment>
    <comment ref="B27" authorId="0" shapeId="0" xr:uid="{1ED8926B-2235-43E3-9A30-C11A98232257}">
      <text>
        <r>
          <rPr>
            <sz val="9"/>
            <color indexed="81"/>
            <rFont val="Tahoma"/>
            <family val="2"/>
          </rPr>
          <t>Solver found a solution. All constraints and optimality conditions are satisfied.</t>
        </r>
      </text>
    </comment>
    <comment ref="B28" authorId="0" shapeId="0" xr:uid="{864A995F-53DA-4F6A-B656-989F4595C1AA}">
      <text>
        <r>
          <rPr>
            <sz val="9"/>
            <color indexed="81"/>
            <rFont val="Tahoma"/>
            <family val="2"/>
          </rPr>
          <t>Solver found a solution. All constraints and optimality conditions are satisfied.</t>
        </r>
      </text>
    </comment>
    <comment ref="B29" authorId="0" shapeId="0" xr:uid="{E5E308AF-FFBA-41BF-9C01-3FE38ED186F9}">
      <text>
        <r>
          <rPr>
            <sz val="9"/>
            <color indexed="81"/>
            <rFont val="Tahoma"/>
            <family val="2"/>
          </rPr>
          <t>Solver found a solution. All constraints and optimality conditions are satisfied.</t>
        </r>
      </text>
    </comment>
    <comment ref="B30" authorId="0" shapeId="0" xr:uid="{AB5B0F03-02F3-49CD-AC0F-5057546D9985}">
      <text>
        <r>
          <rPr>
            <sz val="9"/>
            <color indexed="81"/>
            <rFont val="Tahoma"/>
            <family val="2"/>
          </rPr>
          <t>Solver found a solution. All constraints and optimality conditions are satisfied.</t>
        </r>
      </text>
    </comment>
    <comment ref="B31" authorId="0" shapeId="0" xr:uid="{B2E5D616-C2B0-4A7D-A1EB-7024A37E9743}">
      <text>
        <r>
          <rPr>
            <sz val="9"/>
            <color indexed="81"/>
            <rFont val="Tahoma"/>
            <family val="2"/>
          </rPr>
          <t>Solver found a solution. All constraints and optimality conditions are satisfied.</t>
        </r>
      </text>
    </comment>
    <comment ref="B32" authorId="0" shapeId="0" xr:uid="{D712C34B-6B7F-4E8B-B7CB-62580AD0B65C}">
      <text>
        <r>
          <rPr>
            <sz val="9"/>
            <color indexed="81"/>
            <rFont val="Tahoma"/>
            <family val="2"/>
          </rPr>
          <t>Solver found a solution. All constraints and optimality conditions are satisfied.</t>
        </r>
      </text>
    </comment>
    <comment ref="B33" authorId="0" shapeId="0" xr:uid="{BB9997CF-2B27-44F3-93DB-DFF14F9725AC}">
      <text>
        <r>
          <rPr>
            <sz val="9"/>
            <color indexed="81"/>
            <rFont val="Tahoma"/>
            <family val="2"/>
          </rPr>
          <t>Solver found a solution. All constraints and optimality conditions are satisfied.</t>
        </r>
      </text>
    </comment>
    <comment ref="B34" authorId="0" shapeId="0" xr:uid="{9C7F259D-76E9-48CA-BE07-CC16FF544037}">
      <text>
        <r>
          <rPr>
            <sz val="9"/>
            <color indexed="81"/>
            <rFont val="Tahoma"/>
            <family val="2"/>
          </rPr>
          <t>Solver found a solution. All constraints and optimality conditions are satisfied.</t>
        </r>
      </text>
    </comment>
    <comment ref="B35" authorId="0" shapeId="0" xr:uid="{F04C0321-0C97-42BC-A97F-C448B701DA02}">
      <text>
        <r>
          <rPr>
            <sz val="9"/>
            <color indexed="81"/>
            <rFont val="Tahoma"/>
            <family val="2"/>
          </rPr>
          <t>Solver found a solution. All constraints and optimality conditions are satisfied.</t>
        </r>
      </text>
    </comment>
  </commentList>
</comments>
</file>

<file path=xl/sharedStrings.xml><?xml version="1.0" encoding="utf-8"?>
<sst xmlns="http://schemas.openxmlformats.org/spreadsheetml/2006/main" count="138" uniqueCount="110">
  <si>
    <t>Question 1. Model Formulation</t>
  </si>
  <si>
    <t>Alternative Model Formulation(optional)</t>
  </si>
  <si>
    <t>Suppliers</t>
  </si>
  <si>
    <t>Decision variables:</t>
  </si>
  <si>
    <t>Supplier 1</t>
  </si>
  <si>
    <t>S1</t>
  </si>
  <si>
    <t>Supplier 2</t>
  </si>
  <si>
    <t>S2</t>
  </si>
  <si>
    <t>Supplier 3</t>
  </si>
  <si>
    <t>S3</t>
  </si>
  <si>
    <t>Objective function is to minimize the total cost of supplies:</t>
  </si>
  <si>
    <t>Constraints:</t>
  </si>
  <si>
    <t>Non-negativity</t>
  </si>
  <si>
    <t>S1, S2, S3 &gt;= 0</t>
  </si>
  <si>
    <t>Question 2. Optimal Solution</t>
  </si>
  <si>
    <t>Inputs</t>
  </si>
  <si>
    <t>Decision Variables</t>
  </si>
  <si>
    <t>Value</t>
  </si>
  <si>
    <t>Quantity purchased from Supplier 1</t>
  </si>
  <si>
    <t>S1 =</t>
  </si>
  <si>
    <t>Quantity purchased from Supplier 2</t>
  </si>
  <si>
    <t xml:space="preserve">S2 = </t>
  </si>
  <si>
    <t>Quantity purchased from Supplier 3</t>
  </si>
  <si>
    <t>S3 =</t>
  </si>
  <si>
    <t>Objective Function</t>
  </si>
  <si>
    <t>Minimize total costs, $</t>
  </si>
  <si>
    <t>Constraints</t>
  </si>
  <si>
    <t>LHS</t>
  </si>
  <si>
    <t>RHS</t>
  </si>
  <si>
    <t>&gt;=</t>
  </si>
  <si>
    <t>&lt;=</t>
  </si>
  <si>
    <t>Purchased N 95 masks &gt;= 3,00,000</t>
  </si>
  <si>
    <t>Cost per mask</t>
  </si>
  <si>
    <t>Proportion of N 95 Masks</t>
  </si>
  <si>
    <t>Proportion of Surgical Masks</t>
  </si>
  <si>
    <t>Min 21S1+20S2+19S3</t>
  </si>
  <si>
    <t>Number of purchased N95 Masks at least 3,00,000</t>
  </si>
  <si>
    <t>Number of purchased Surgical Masks at least 4,00,000</t>
  </si>
  <si>
    <t>Quantity from Supplier 1 at most 5,00,000 masks</t>
  </si>
  <si>
    <t>Quantity from Supplier 2 at most 5,00,000 masks</t>
  </si>
  <si>
    <t>Quantity from Supplier 3 at most 5,00,000 masks</t>
  </si>
  <si>
    <t>Total masks purchased from supplier S3 at least 3,00,000</t>
  </si>
  <si>
    <t>S3&gt;=300000</t>
  </si>
  <si>
    <t>Total masks purchased from supplier S1 at least 1,00,000</t>
  </si>
  <si>
    <t>S1 &gt;= 1,00000</t>
  </si>
  <si>
    <t>S1 &lt;= 500000</t>
  </si>
  <si>
    <t>S2 &lt;= 500000</t>
  </si>
  <si>
    <t>S3 &lt;= 500000</t>
  </si>
  <si>
    <t>0.4S1 + 0.25S2 + 0.55S3 &gt;= 300000</t>
  </si>
  <si>
    <t>0.6S1 + 0.75S2 + 0.45S3 &gt;= 400000</t>
  </si>
  <si>
    <t>Purchased Surgical masks &gt;= 4,00,000</t>
  </si>
  <si>
    <t>Quantity from Supplier 1 &lt;= 5,00,000</t>
  </si>
  <si>
    <t>Quantity from Supplier 2 &lt;= 5,00,000</t>
  </si>
  <si>
    <t>Quantity from Supplier 3 &lt;= 5,00,000</t>
  </si>
  <si>
    <t>Quantity from Supplier 1 &gt;= 1,00,000</t>
  </si>
  <si>
    <t>Quantity from Supplier 3 &gt;= 3,00,000</t>
  </si>
  <si>
    <t>Microsoft Excel 16.0 Sensitivity Report</t>
  </si>
  <si>
    <t>Worksheet: [FaceMasksProject.xlsx]ModelSolution</t>
  </si>
  <si>
    <t>Report Created: 5/10/2020 1:07:20 PM</t>
  </si>
  <si>
    <t>Variable Cells</t>
  </si>
  <si>
    <t>Cell</t>
  </si>
  <si>
    <t>Name</t>
  </si>
  <si>
    <t>Final</t>
  </si>
  <si>
    <t>Reduced</t>
  </si>
  <si>
    <t>Cost</t>
  </si>
  <si>
    <t>Objective</t>
  </si>
  <si>
    <t>Coefficient</t>
  </si>
  <si>
    <t>Allowable</t>
  </si>
  <si>
    <t>Increase</t>
  </si>
  <si>
    <t>Decrease</t>
  </si>
  <si>
    <t>Shadow</t>
  </si>
  <si>
    <t>Price</t>
  </si>
  <si>
    <t>Constraint</t>
  </si>
  <si>
    <t>R.H. Side</t>
  </si>
  <si>
    <t>$C$4</t>
  </si>
  <si>
    <t>S1 = Value</t>
  </si>
  <si>
    <t>$C$5</t>
  </si>
  <si>
    <t>S2 =  Value</t>
  </si>
  <si>
    <t>$C$6</t>
  </si>
  <si>
    <t>S3 = Value</t>
  </si>
  <si>
    <t>$B$12</t>
  </si>
  <si>
    <t>Purchased N 95 masks &gt;= 3,00,000 LHS</t>
  </si>
  <si>
    <t>$B$13</t>
  </si>
  <si>
    <t>Purchased Surgical masks &gt;= 4,00,000 LHS</t>
  </si>
  <si>
    <t>$B$14</t>
  </si>
  <si>
    <t>Quantity from Supplier 1 &lt;= 5,00,000 LHS</t>
  </si>
  <si>
    <t>$B$15</t>
  </si>
  <si>
    <t>Quantity from Supplier 2 &lt;= 5,00,000 LHS</t>
  </si>
  <si>
    <t>$B$16</t>
  </si>
  <si>
    <t>Quantity from Supplier 3 &lt;= 5,00,000 LHS</t>
  </si>
  <si>
    <t>$B$17</t>
  </si>
  <si>
    <t>Quantity from Supplier 1 &gt;= 1,00,000 LHS</t>
  </si>
  <si>
    <t>$B$18</t>
  </si>
  <si>
    <t>Quantity from Supplier 3 &gt;= 3,00,000 LHS</t>
  </si>
  <si>
    <t>$D$17</t>
  </si>
  <si>
    <t>$C$9,$B$18,$C$4:$C$6</t>
  </si>
  <si>
    <t>Quantity purchased from S1</t>
  </si>
  <si>
    <t>Oneway analysis for Solver model in ModelSolution worksheet</t>
  </si>
  <si>
    <t>Quantity purchased from S1 (cell $D$17) values along side, output cell(s) along top</t>
  </si>
  <si>
    <t>$C$9</t>
  </si>
  <si>
    <t>Data for chart</t>
  </si>
  <si>
    <t xml:space="preserve">Number of masks purchased from Supplier 1 </t>
  </si>
  <si>
    <t>Number of masks purchased from Supplier 2</t>
  </si>
  <si>
    <t>Number of masks purchased from Supplier 3</t>
  </si>
  <si>
    <t>Sum</t>
  </si>
  <si>
    <t>Average</t>
  </si>
  <si>
    <t>Running Total</t>
  </si>
  <si>
    <t>Count</t>
  </si>
  <si>
    <t>Column1</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</si>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</sst>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14" x14ac:knownFonts="1">
    <font>
      <sz val="11"/>
      <color theme="1"/>
      <name val="Calibri"/>
      <family val="2"/>
      <scheme val="minor"/>
    </font>
    <font>
      <sz val="11"/>
      <color theme="1"/>
      <name val="Calibri"/>
      <family val="2"/>
      <scheme val="minor"/>
    </font>
    <font>
      <b/>
      <sz val="11"/>
      <color theme="1"/>
      <name val="Calibri"/>
      <family val="2"/>
      <scheme val="minor"/>
    </font>
    <font>
      <b/>
      <i/>
      <sz val="11"/>
      <color rgb="FF0000FF"/>
      <name val="Calibri"/>
      <family val="2"/>
      <scheme val="minor"/>
    </font>
    <font>
      <i/>
      <sz val="11"/>
      <name val="Calibri"/>
      <family val="2"/>
      <scheme val="minor"/>
    </font>
    <font>
      <b/>
      <sz val="11"/>
      <name val="Calibri"/>
      <family val="2"/>
      <scheme val="minor"/>
    </font>
    <font>
      <b/>
      <i/>
      <sz val="11"/>
      <color rgb="FF0000FF"/>
      <name val="Calibri"/>
      <family val="2"/>
    </font>
    <font>
      <sz val="11"/>
      <name val="Calibri"/>
      <family val="2"/>
    </font>
    <font>
      <b/>
      <i/>
      <sz val="11"/>
      <name val="Calibri"/>
      <family val="2"/>
    </font>
    <font>
      <b/>
      <sz val="11"/>
      <color rgb="FFFF0000"/>
      <name val="Calibri"/>
      <family val="2"/>
    </font>
    <font>
      <b/>
      <sz val="11"/>
      <name val="Calibri"/>
      <family val="2"/>
    </font>
    <font>
      <b/>
      <sz val="11"/>
      <color indexed="18"/>
      <name val="Calibri"/>
      <family val="2"/>
      <scheme val="minor"/>
    </font>
    <font>
      <sz val="11"/>
      <color rgb="FFFFFFFF"/>
      <name val="Calibri"/>
      <family val="2"/>
      <scheme val="minor"/>
    </font>
    <font>
      <sz val="9"/>
      <color indexed="81"/>
      <name val="Tahoma"/>
      <family val="2"/>
    </font>
  </fonts>
  <fills count="7">
    <fill>
      <patternFill patternType="none"/>
    </fill>
    <fill>
      <patternFill patternType="gray125"/>
    </fill>
    <fill>
      <patternFill patternType="solid">
        <fgColor theme="5" tint="0.79998168889431442"/>
        <bgColor indexed="64"/>
      </patternFill>
    </fill>
    <fill>
      <patternFill patternType="solid">
        <fgColor theme="4" tint="0.79998168889431442"/>
        <bgColor indexed="64"/>
      </patternFill>
    </fill>
    <fill>
      <patternFill patternType="solid">
        <fgColor theme="0" tint="-0.249977111117893"/>
        <bgColor indexed="64"/>
      </patternFill>
    </fill>
    <fill>
      <patternFill patternType="solid">
        <fgColor theme="9" tint="0.79998168889431442"/>
        <bgColor indexed="64"/>
      </patternFill>
    </fill>
    <fill>
      <patternFill patternType="solid">
        <fgColor theme="9" tint="0.59999389629810485"/>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right style="thin">
        <color indexed="64"/>
      </right>
      <top/>
      <bottom/>
      <diagonal/>
    </border>
    <border>
      <left/>
      <right/>
      <top/>
      <bottom style="thin">
        <color indexed="64"/>
      </bottom>
      <diagonal/>
    </border>
    <border>
      <left/>
      <right/>
      <top style="medium">
        <color indexed="23"/>
      </top>
      <bottom/>
      <diagonal/>
    </border>
    <border>
      <left/>
      <right/>
      <top/>
      <bottom style="medium">
        <color indexed="23"/>
      </bottom>
      <diagonal/>
    </border>
    <border>
      <left/>
      <right/>
      <top style="thin">
        <color indexed="23"/>
      </top>
      <bottom/>
      <diagonal/>
    </border>
    <border>
      <left/>
      <right/>
      <top style="thin">
        <color indexed="23"/>
      </top>
      <bottom style="medium">
        <color indexed="23"/>
      </bottom>
      <diagonal/>
    </border>
  </borders>
  <cellStyleXfs count="2">
    <xf numFmtId="0" fontId="0" fillId="0" borderId="0"/>
    <xf numFmtId="0" fontId="1" fillId="0" borderId="0"/>
  </cellStyleXfs>
  <cellXfs count="53">
    <xf numFmtId="0" fontId="0" fillId="0" borderId="0" xfId="0"/>
    <xf numFmtId="0" fontId="3" fillId="0" borderId="0" xfId="0" applyFont="1"/>
    <xf numFmtId="0" fontId="5" fillId="0" borderId="0" xfId="1" applyFont="1" applyAlignment="1">
      <alignment wrapText="1"/>
    </xf>
    <xf numFmtId="0" fontId="2" fillId="0" borderId="0" xfId="1" applyFont="1" applyAlignment="1">
      <alignment horizontal="center"/>
    </xf>
    <xf numFmtId="0" fontId="3" fillId="0" borderId="0" xfId="1" applyFont="1" applyAlignment="1">
      <alignment wrapText="1"/>
    </xf>
    <xf numFmtId="0" fontId="5" fillId="0" borderId="0" xfId="1" applyFont="1"/>
    <xf numFmtId="0" fontId="7" fillId="0" borderId="1" xfId="0" applyFont="1" applyBorder="1"/>
    <xf numFmtId="0" fontId="8" fillId="0" borderId="1" xfId="0" applyFont="1" applyBorder="1"/>
    <xf numFmtId="0" fontId="8" fillId="0" borderId="1" xfId="0" applyFont="1" applyBorder="1" applyAlignment="1">
      <alignment horizontal="center"/>
    </xf>
    <xf numFmtId="0" fontId="7" fillId="0" borderId="1" xfId="0" applyFont="1" applyBorder="1" applyAlignment="1">
      <alignment horizontal="left"/>
    </xf>
    <xf numFmtId="0" fontId="10" fillId="0" borderId="1" xfId="0" applyFont="1" applyBorder="1" applyAlignment="1">
      <alignment horizontal="center"/>
    </xf>
    <xf numFmtId="0" fontId="7" fillId="0" borderId="1" xfId="0" applyFont="1" applyBorder="1" applyAlignment="1">
      <alignment horizontal="center"/>
    </xf>
    <xf numFmtId="0" fontId="7" fillId="0" borderId="1" xfId="0" quotePrefix="1" applyFont="1" applyBorder="1" applyAlignment="1">
      <alignment horizontal="left"/>
    </xf>
    <xf numFmtId="4" fontId="9" fillId="4" borderId="1" xfId="0" applyNumberFormat="1" applyFont="1" applyFill="1" applyBorder="1" applyAlignment="1">
      <alignment horizontal="center"/>
    </xf>
    <xf numFmtId="0" fontId="8" fillId="0" borderId="1" xfId="0" applyFont="1" applyBorder="1" applyAlignment="1">
      <alignment horizontal="left"/>
    </xf>
    <xf numFmtId="0" fontId="8" fillId="0" borderId="1" xfId="0" quotePrefix="1" applyFont="1" applyBorder="1" applyAlignment="1">
      <alignment horizontal="center"/>
    </xf>
    <xf numFmtId="1" fontId="0" fillId="0" borderId="0" xfId="0" applyNumberFormat="1"/>
    <xf numFmtId="1" fontId="9" fillId="2" borderId="1" xfId="0" applyNumberFormat="1" applyFont="1" applyFill="1" applyBorder="1" applyAlignment="1">
      <alignment horizontal="center"/>
    </xf>
    <xf numFmtId="0" fontId="6" fillId="0" borderId="1" xfId="0" applyFont="1" applyBorder="1" applyAlignment="1">
      <alignment horizontal="left"/>
    </xf>
    <xf numFmtId="0" fontId="4" fillId="0" borderId="1" xfId="0" applyFont="1" applyBorder="1" applyAlignment="1">
      <alignment horizontal="center" vertical="center" wrapText="1"/>
    </xf>
    <xf numFmtId="6" fontId="0" fillId="0" borderId="1" xfId="0" applyNumberFormat="1" applyBorder="1" applyAlignment="1">
      <alignment horizontal="center" vertical="center"/>
    </xf>
    <xf numFmtId="2" fontId="0" fillId="0" borderId="1" xfId="0" applyNumberFormat="1" applyBorder="1" applyAlignment="1">
      <alignment horizontal="center" vertical="center"/>
    </xf>
    <xf numFmtId="0" fontId="0" fillId="0" borderId="1" xfId="0" applyBorder="1"/>
    <xf numFmtId="0" fontId="7" fillId="0" borderId="1" xfId="0" applyFont="1" applyFill="1" applyBorder="1" applyAlignment="1">
      <alignment horizontal="center"/>
    </xf>
    <xf numFmtId="0" fontId="0" fillId="0" borderId="1" xfId="0" applyBorder="1" applyAlignment="1">
      <alignment horizontal="center" vertical="center" wrapText="1"/>
    </xf>
    <xf numFmtId="0" fontId="8" fillId="0" borderId="1" xfId="0" applyFont="1" applyBorder="1" applyAlignment="1">
      <alignment horizontal="center" wrapText="1"/>
    </xf>
    <xf numFmtId="6" fontId="0" fillId="3" borderId="1" xfId="0" applyNumberFormat="1" applyFill="1" applyBorder="1" applyAlignment="1">
      <alignment horizontal="center" vertical="center"/>
    </xf>
    <xf numFmtId="2" fontId="0" fillId="3" borderId="1" xfId="0" applyNumberFormat="1" applyFill="1" applyBorder="1" applyAlignment="1">
      <alignment horizontal="center" vertical="center"/>
    </xf>
    <xf numFmtId="1" fontId="7" fillId="5" borderId="1" xfId="0" applyNumberFormat="1" applyFont="1" applyFill="1" applyBorder="1" applyAlignment="1">
      <alignment horizontal="center"/>
    </xf>
    <xf numFmtId="0" fontId="2" fillId="0" borderId="0" xfId="0" applyFont="1"/>
    <xf numFmtId="0" fontId="0" fillId="0" borderId="12" xfId="0" applyFill="1" applyBorder="1" applyAlignment="1"/>
    <xf numFmtId="0" fontId="0" fillId="0" borderId="13" xfId="0" applyFill="1" applyBorder="1" applyAlignment="1"/>
    <xf numFmtId="0" fontId="11" fillId="0" borderId="10" xfId="0" applyFont="1" applyFill="1" applyBorder="1" applyAlignment="1">
      <alignment horizontal="center"/>
    </xf>
    <xf numFmtId="0" fontId="11" fillId="0" borderId="11" xfId="0" applyFont="1" applyFill="1" applyBorder="1" applyAlignment="1">
      <alignment horizontal="center"/>
    </xf>
    <xf numFmtId="49" fontId="0" fillId="0" borderId="0" xfId="0" applyNumberFormat="1"/>
    <xf numFmtId="0" fontId="0" fillId="0" borderId="0" xfId="0" applyAlignment="1">
      <alignment horizontal="right" textRotation="90"/>
    </xf>
    <xf numFmtId="0" fontId="0" fillId="6" borderId="0" xfId="0" applyFill="1" applyAlignment="1">
      <alignment horizontal="right" textRotation="90"/>
    </xf>
    <xf numFmtId="0" fontId="12" fillId="0" borderId="0" xfId="0" applyFont="1"/>
    <xf numFmtId="4" fontId="0" fillId="0" borderId="5" xfId="0" applyNumberFormat="1" applyBorder="1"/>
    <xf numFmtId="1" fontId="0" fillId="0" borderId="6" xfId="0" applyNumberFormat="1" applyBorder="1"/>
    <xf numFmtId="1" fontId="0" fillId="0" borderId="4" xfId="0" applyNumberFormat="1" applyBorder="1"/>
    <xf numFmtId="4" fontId="0" fillId="0" borderId="7" xfId="0" applyNumberFormat="1" applyBorder="1"/>
    <xf numFmtId="1" fontId="0" fillId="0" borderId="0" xfId="0" applyNumberFormat="1" applyBorder="1"/>
    <xf numFmtId="1" fontId="0" fillId="0" borderId="8" xfId="0" applyNumberFormat="1" applyBorder="1"/>
    <xf numFmtId="4" fontId="0" fillId="0" borderId="3" xfId="0" applyNumberFormat="1" applyBorder="1"/>
    <xf numFmtId="1" fontId="0" fillId="0" borderId="9" xfId="0" applyNumberFormat="1" applyBorder="1"/>
    <xf numFmtId="1" fontId="0" fillId="0" borderId="2" xfId="0" applyNumberFormat="1" applyBorder="1"/>
    <xf numFmtId="0" fontId="3" fillId="0" borderId="1" xfId="0" applyFont="1" applyBorder="1"/>
    <xf numFmtId="0" fontId="2" fillId="0" borderId="1" xfId="1" applyFont="1" applyBorder="1"/>
    <xf numFmtId="0" fontId="5" fillId="0" borderId="1" xfId="0" applyFont="1" applyBorder="1"/>
    <xf numFmtId="0" fontId="7" fillId="0" borderId="4" xfId="0" applyFont="1" applyFill="1" applyBorder="1" applyAlignment="1">
      <alignment horizontal="left"/>
    </xf>
    <xf numFmtId="4" fontId="9" fillId="0" borderId="5" xfId="0" applyNumberFormat="1" applyFont="1" applyFill="1" applyBorder="1" applyAlignment="1">
      <alignment horizontal="center"/>
    </xf>
    <xf numFmtId="1" fontId="10" fillId="0" borderId="1" xfId="0" applyNumberFormat="1" applyFont="1" applyBorder="1" applyAlignment="1">
      <alignment horizontal="center"/>
    </xf>
  </cellXfs>
  <cellStyles count="2">
    <cellStyle name="Normal" xfId="0" builtinId="0"/>
    <cellStyle name="Normal 2" xfId="1" xr:uid="{96275859-A883-4E21-9BDA-88EF6557EB2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SolverTable!$K$1</c:f>
          <c:strCache>
            <c:ptCount val="1"/>
            <c:pt idx="0">
              <c:v>Sensitivity of $C$9 to Quantity purchased from S1</c:v>
            </c:pt>
          </c:strCache>
        </c:strRef>
      </c:tx>
      <c:overlay val="0"/>
      <c:txPr>
        <a:bodyPr/>
        <a:lstStyle/>
        <a:p>
          <a:pPr>
            <a:defRPr sz="1200"/>
          </a:pPr>
          <a:endParaRPr lang="en-US"/>
        </a:p>
      </c:txPr>
    </c:title>
    <c:autoTitleDeleted val="0"/>
    <c:plotArea>
      <c:layout/>
      <c:lineChart>
        <c:grouping val="standard"/>
        <c:varyColors val="0"/>
        <c:ser>
          <c:idx val="0"/>
          <c:order val="0"/>
          <c:cat>
            <c:numRef>
              <c:f>SolverTable!$A$5:$A$35</c:f>
              <c:numCache>
                <c:formatCode>0</c:formatCode>
                <c:ptCount val="31"/>
                <c:pt idx="0">
                  <c:v>0</c:v>
                </c:pt>
                <c:pt idx="1">
                  <c:v>10000</c:v>
                </c:pt>
                <c:pt idx="2">
                  <c:v>20000</c:v>
                </c:pt>
                <c:pt idx="3">
                  <c:v>30000</c:v>
                </c:pt>
                <c:pt idx="4">
                  <c:v>40000</c:v>
                </c:pt>
                <c:pt idx="5">
                  <c:v>50000</c:v>
                </c:pt>
                <c:pt idx="6">
                  <c:v>60000</c:v>
                </c:pt>
                <c:pt idx="7">
                  <c:v>70000</c:v>
                </c:pt>
                <c:pt idx="8">
                  <c:v>80000</c:v>
                </c:pt>
                <c:pt idx="9">
                  <c:v>90000</c:v>
                </c:pt>
                <c:pt idx="10">
                  <c:v>100000</c:v>
                </c:pt>
                <c:pt idx="11">
                  <c:v>110000</c:v>
                </c:pt>
                <c:pt idx="12">
                  <c:v>120000</c:v>
                </c:pt>
                <c:pt idx="13">
                  <c:v>130000</c:v>
                </c:pt>
                <c:pt idx="14">
                  <c:v>140000</c:v>
                </c:pt>
                <c:pt idx="15">
                  <c:v>150000</c:v>
                </c:pt>
                <c:pt idx="16">
                  <c:v>160000</c:v>
                </c:pt>
                <c:pt idx="17">
                  <c:v>170000</c:v>
                </c:pt>
                <c:pt idx="18">
                  <c:v>180000</c:v>
                </c:pt>
                <c:pt idx="19">
                  <c:v>190000</c:v>
                </c:pt>
                <c:pt idx="20">
                  <c:v>200000</c:v>
                </c:pt>
                <c:pt idx="21">
                  <c:v>210000</c:v>
                </c:pt>
                <c:pt idx="22">
                  <c:v>220000</c:v>
                </c:pt>
                <c:pt idx="23">
                  <c:v>230000</c:v>
                </c:pt>
                <c:pt idx="24">
                  <c:v>240000</c:v>
                </c:pt>
                <c:pt idx="25">
                  <c:v>250000</c:v>
                </c:pt>
                <c:pt idx="26">
                  <c:v>260000</c:v>
                </c:pt>
                <c:pt idx="27">
                  <c:v>270000</c:v>
                </c:pt>
                <c:pt idx="28">
                  <c:v>280000</c:v>
                </c:pt>
                <c:pt idx="29">
                  <c:v>290000</c:v>
                </c:pt>
                <c:pt idx="30">
                  <c:v>300000</c:v>
                </c:pt>
              </c:numCache>
            </c:numRef>
          </c:cat>
          <c:val>
            <c:numRef>
              <c:f>SolverTable!$K$5:$K$35</c:f>
              <c:numCache>
                <c:formatCode>General</c:formatCode>
                <c:ptCount val="31"/>
                <c:pt idx="0">
                  <c:v>13583333.333333334</c:v>
                </c:pt>
                <c:pt idx="1">
                  <c:v>13598333.333333334</c:v>
                </c:pt>
                <c:pt idx="2">
                  <c:v>13613333.333333334</c:v>
                </c:pt>
                <c:pt idx="3">
                  <c:v>13628333.333333334</c:v>
                </c:pt>
                <c:pt idx="4">
                  <c:v>13643333.333333334</c:v>
                </c:pt>
                <c:pt idx="5">
                  <c:v>13658333.333333334</c:v>
                </c:pt>
                <c:pt idx="6">
                  <c:v>13673333.333333334</c:v>
                </c:pt>
                <c:pt idx="7">
                  <c:v>13688333.333333334</c:v>
                </c:pt>
                <c:pt idx="8">
                  <c:v>13703333.333333334</c:v>
                </c:pt>
                <c:pt idx="9">
                  <c:v>13718333.333333334</c:v>
                </c:pt>
                <c:pt idx="10">
                  <c:v>13733333.333333334</c:v>
                </c:pt>
                <c:pt idx="11">
                  <c:v>13748333.333333334</c:v>
                </c:pt>
                <c:pt idx="12">
                  <c:v>13763333.333333334</c:v>
                </c:pt>
                <c:pt idx="13">
                  <c:v>13778333.333333334</c:v>
                </c:pt>
                <c:pt idx="14">
                  <c:v>13793333.333333334</c:v>
                </c:pt>
                <c:pt idx="15">
                  <c:v>13808333.333333334</c:v>
                </c:pt>
                <c:pt idx="16">
                  <c:v>13823333.333333334</c:v>
                </c:pt>
                <c:pt idx="17">
                  <c:v>13838333.333333334</c:v>
                </c:pt>
                <c:pt idx="18">
                  <c:v>13853333.333333334</c:v>
                </c:pt>
                <c:pt idx="19">
                  <c:v>13868333.333333334</c:v>
                </c:pt>
                <c:pt idx="20">
                  <c:v>13883333.333333334</c:v>
                </c:pt>
                <c:pt idx="21">
                  <c:v>13898333.333333334</c:v>
                </c:pt>
                <c:pt idx="22">
                  <c:v>13913333.333333334</c:v>
                </c:pt>
                <c:pt idx="23">
                  <c:v>13928333.333333334</c:v>
                </c:pt>
                <c:pt idx="24">
                  <c:v>13966666.666666666</c:v>
                </c:pt>
                <c:pt idx="25">
                  <c:v>14016666.666666668</c:v>
                </c:pt>
                <c:pt idx="26">
                  <c:v>14066666.666666668</c:v>
                </c:pt>
                <c:pt idx="27">
                  <c:v>14116666.666666668</c:v>
                </c:pt>
                <c:pt idx="28">
                  <c:v>14166666.666666668</c:v>
                </c:pt>
                <c:pt idx="29">
                  <c:v>14216666.666666668</c:v>
                </c:pt>
                <c:pt idx="30">
                  <c:v>14266666.666666668</c:v>
                </c:pt>
              </c:numCache>
            </c:numRef>
          </c:val>
          <c:smooth val="0"/>
          <c:extLst>
            <c:ext xmlns:c16="http://schemas.microsoft.com/office/drawing/2014/chart" uri="{C3380CC4-5D6E-409C-BE32-E72D297353CC}">
              <c16:uniqueId val="{00000001-B98F-46E0-BDA9-8CA7E996CE66}"/>
            </c:ext>
          </c:extLst>
        </c:ser>
        <c:dLbls>
          <c:showLegendKey val="0"/>
          <c:showVal val="0"/>
          <c:showCatName val="0"/>
          <c:showSerName val="0"/>
          <c:showPercent val="0"/>
          <c:showBubbleSize val="0"/>
        </c:dLbls>
        <c:marker val="1"/>
        <c:smooth val="0"/>
        <c:axId val="513295608"/>
        <c:axId val="513295936"/>
      </c:lineChart>
      <c:catAx>
        <c:axId val="513295608"/>
        <c:scaling>
          <c:orientation val="minMax"/>
        </c:scaling>
        <c:delete val="0"/>
        <c:axPos val="b"/>
        <c:title>
          <c:tx>
            <c:rich>
              <a:bodyPr/>
              <a:lstStyle/>
              <a:p>
                <a:pPr>
                  <a:defRPr/>
                </a:pPr>
                <a:r>
                  <a:rPr lang="en-US"/>
                  <a:t>Quantity purchased from S1 ($D$17)</a:t>
                </a:r>
              </a:p>
            </c:rich>
          </c:tx>
          <c:overlay val="0"/>
        </c:title>
        <c:numFmt formatCode="0" sourceLinked="1"/>
        <c:majorTickMark val="out"/>
        <c:minorTickMark val="none"/>
        <c:tickLblPos val="nextTo"/>
        <c:crossAx val="513295936"/>
        <c:crosses val="autoZero"/>
        <c:auto val="1"/>
        <c:lblAlgn val="ctr"/>
        <c:lblOffset val="100"/>
        <c:noMultiLvlLbl val="0"/>
      </c:catAx>
      <c:valAx>
        <c:axId val="513295936"/>
        <c:scaling>
          <c:orientation val="minMax"/>
        </c:scaling>
        <c:delete val="0"/>
        <c:axPos val="l"/>
        <c:majorGridlines/>
        <c:numFmt formatCode="General" sourceLinked="1"/>
        <c:majorTickMark val="out"/>
        <c:minorTickMark val="none"/>
        <c:tickLblPos val="nextTo"/>
        <c:crossAx val="513295608"/>
        <c:crosses val="autoZero"/>
        <c:crossBetween val="between"/>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ln w="15875" cap="flat" cmpd="sng" algn="ctr">
      <a:solidFill>
        <a:schemeClr val="accent1">
          <a:lumMod val="100000"/>
        </a:schemeClr>
      </a:solidFill>
      <a:prstDash val="solid"/>
      <a:round/>
      <a:headEnd type="none" w="med" len="med"/>
      <a:tailEnd type="none" w="med" len="med"/>
    </a:ln>
  </c:spPr>
  <c:printSettings>
    <c:headerFooter/>
    <c:pageMargins b="0.75" l="0.7" r="0.7" t="0.75" header="0.3" footer="0.3"/>
    <c:pageSetup/>
  </c:printSettings>
</c:chartSpace>
</file>

<file path=xl/drawings/_rels/drawing4.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6</xdr:col>
      <xdr:colOff>137160</xdr:colOff>
      <xdr:row>1</xdr:row>
      <xdr:rowOff>139700</xdr:rowOff>
    </xdr:from>
    <xdr:to>
      <xdr:col>10</xdr:col>
      <xdr:colOff>1041400</xdr:colOff>
      <xdr:row>26</xdr:row>
      <xdr:rowOff>111760</xdr:rowOff>
    </xdr:to>
    <mc:AlternateContent xmlns:mc="http://schemas.openxmlformats.org/markup-compatibility/2006">
      <mc:Choice xmlns:a14="http://schemas.microsoft.com/office/drawing/2010/main" Requires="a14">
        <xdr:sp macro="" textlink="">
          <xdr:nvSpPr>
            <xdr:cNvPr id="2" name="TextBox 1">
              <a:extLst>
                <a:ext uri="{FF2B5EF4-FFF2-40B4-BE49-F238E27FC236}">
                  <a16:creationId xmlns:a16="http://schemas.microsoft.com/office/drawing/2014/main" id="{2CD31935-6B7A-4935-9920-EF937EF2FE5C}"/>
                </a:ext>
              </a:extLst>
            </xdr:cNvPr>
            <xdr:cNvSpPr txBox="1"/>
          </xdr:nvSpPr>
          <xdr:spPr>
            <a:xfrm>
              <a:off x="8912860" y="323850"/>
              <a:ext cx="4517390" cy="50139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i="1">
                  <a:solidFill>
                    <a:schemeClr val="dk1"/>
                  </a:solidFill>
                  <a:effectLst/>
                  <a:latin typeface="+mn-lt"/>
                  <a:ea typeface="+mn-ea"/>
                  <a:cs typeface="+mn-cs"/>
                </a:rPr>
                <a:t>Inputs:</a:t>
              </a:r>
              <a:endParaRPr lang="en-US" sz="1100">
                <a:solidFill>
                  <a:schemeClr val="dk1"/>
                </a:solidFill>
                <a:effectLst/>
                <a:latin typeface="+mn-lt"/>
                <a:ea typeface="+mn-ea"/>
                <a:cs typeface="+mn-cs"/>
              </a:endParaRPr>
            </a:p>
            <a:p>
              <a:r>
                <a:rPr lang="en-US" sz="1100" i="1">
                  <a:solidFill>
                    <a:schemeClr val="dk1"/>
                  </a:solidFill>
                  <a:effectLst/>
                  <a:latin typeface="+mn-lt"/>
                  <a:ea typeface="+mn-ea"/>
                  <a:cs typeface="+mn-cs"/>
                </a:rPr>
                <a:t>i </a:t>
              </a:r>
              <a:r>
                <a:rPr lang="en-US" sz="1100">
                  <a:solidFill>
                    <a:schemeClr val="dk1"/>
                  </a:solidFill>
                  <a:effectLst/>
                  <a:latin typeface="+mn-lt"/>
                  <a:ea typeface="+mn-ea"/>
                  <a:cs typeface="+mn-cs"/>
                </a:rPr>
                <a:t>– represents</a:t>
              </a:r>
              <a:r>
                <a:rPr lang="en-US" sz="1100" baseline="0">
                  <a:solidFill>
                    <a:schemeClr val="dk1"/>
                  </a:solidFill>
                  <a:effectLst/>
                  <a:latin typeface="+mn-lt"/>
                  <a:ea typeface="+mn-ea"/>
                  <a:cs typeface="+mn-cs"/>
                </a:rPr>
                <a:t> S</a:t>
              </a:r>
              <a:r>
                <a:rPr lang="en-US" sz="1100">
                  <a:solidFill>
                    <a:schemeClr val="dk1"/>
                  </a:solidFill>
                  <a:effectLst/>
                  <a:latin typeface="+mn-lt"/>
                  <a:ea typeface="+mn-ea"/>
                  <a:cs typeface="+mn-cs"/>
                </a:rPr>
                <a:t>upplier</a:t>
              </a:r>
              <a:r>
                <a:rPr lang="en-US" sz="1100" i="1">
                  <a:solidFill>
                    <a:schemeClr val="dk1"/>
                  </a:solidFill>
                  <a:effectLst/>
                  <a:latin typeface="+mn-lt"/>
                  <a:ea typeface="+mn-ea"/>
                  <a:cs typeface="+mn-cs"/>
                </a:rPr>
                <a:t>, i = 1,2,3</a:t>
              </a:r>
              <a:endParaRPr lang="en-US" sz="1100">
                <a:solidFill>
                  <a:schemeClr val="dk1"/>
                </a:solidFill>
                <a:effectLst/>
                <a:latin typeface="+mn-lt"/>
                <a:ea typeface="+mn-ea"/>
                <a:cs typeface="+mn-cs"/>
              </a:endParaRPr>
            </a:p>
            <a:p>
              <a:r>
                <a:rPr lang="en-US" sz="1100" i="1">
                  <a:solidFill>
                    <a:schemeClr val="dk1"/>
                  </a:solidFill>
                  <a:effectLst/>
                  <a:latin typeface="+mn-lt"/>
                  <a:ea typeface="+mn-ea"/>
                  <a:cs typeface="+mn-cs"/>
                </a:rPr>
                <a:t>j – </a:t>
              </a:r>
              <a:r>
                <a:rPr lang="en-US" sz="1100">
                  <a:solidFill>
                    <a:schemeClr val="dk1"/>
                  </a:solidFill>
                  <a:effectLst/>
                  <a:latin typeface="+mn-lt"/>
                  <a:ea typeface="+mn-ea"/>
                  <a:cs typeface="+mn-cs"/>
                </a:rPr>
                <a:t>represents valve</a:t>
              </a:r>
              <a:r>
                <a:rPr lang="en-US" sz="1100" baseline="0">
                  <a:solidFill>
                    <a:schemeClr val="dk1"/>
                  </a:solidFill>
                  <a:effectLst/>
                  <a:latin typeface="+mn-lt"/>
                  <a:ea typeface="+mn-ea"/>
                  <a:cs typeface="+mn-cs"/>
                </a:rPr>
                <a:t> type</a:t>
              </a:r>
              <a:r>
                <a:rPr lang="en-US" sz="1100">
                  <a:solidFill>
                    <a:schemeClr val="dk1"/>
                  </a:solidFill>
                  <a:effectLst/>
                  <a:latin typeface="+mn-lt"/>
                  <a:ea typeface="+mn-ea"/>
                  <a:cs typeface="+mn-cs"/>
                </a:rPr>
                <a:t>, </a:t>
              </a:r>
              <a:r>
                <a:rPr lang="en-US" sz="1100" i="1">
                  <a:solidFill>
                    <a:schemeClr val="dk1"/>
                  </a:solidFill>
                  <a:effectLst/>
                  <a:latin typeface="+mn-lt"/>
                  <a:ea typeface="+mn-ea"/>
                  <a:cs typeface="+mn-cs"/>
                </a:rPr>
                <a:t>j = 1,2 (1=N 95 masks, 2 = Surgical masks)</a:t>
              </a:r>
              <a:endParaRPr lang="en-US" sz="1100">
                <a:solidFill>
                  <a:schemeClr val="dk1"/>
                </a:solidFill>
                <a:effectLst/>
                <a:latin typeface="+mn-lt"/>
                <a:ea typeface="+mn-ea"/>
                <a:cs typeface="+mn-cs"/>
              </a:endParaRPr>
            </a:p>
            <a:p>
              <a:r>
                <a:rPr lang="en-US" sz="1100" i="1" baseline="0">
                  <a:solidFill>
                    <a:schemeClr val="dk1"/>
                  </a:solidFill>
                  <a:effectLst/>
                  <a:latin typeface="+mn-lt"/>
                  <a:ea typeface="+mn-ea"/>
                  <a:cs typeface="+mn-cs"/>
                </a:rPr>
                <a:t>a</a:t>
              </a:r>
              <a:r>
                <a:rPr lang="en-US" sz="1100" i="1" baseline="-25000">
                  <a:solidFill>
                    <a:schemeClr val="dk1"/>
                  </a:solidFill>
                  <a:effectLst/>
                  <a:latin typeface="+mn-lt"/>
                  <a:ea typeface="+mn-ea"/>
                  <a:cs typeface="+mn-cs"/>
                </a:rPr>
                <a:t>ij</a:t>
              </a:r>
              <a:r>
                <a:rPr lang="en-US" sz="1100" i="1">
                  <a:solidFill>
                    <a:schemeClr val="dk1"/>
                  </a:solidFill>
                  <a:effectLst/>
                  <a:latin typeface="+mn-lt"/>
                  <a:ea typeface="+mn-ea"/>
                  <a:cs typeface="+mn-cs"/>
                </a:rPr>
                <a:t> = </a:t>
              </a:r>
              <a:r>
                <a:rPr lang="en-US" sz="1100">
                  <a:solidFill>
                    <a:schemeClr val="dk1"/>
                  </a:solidFill>
                  <a:effectLst/>
                  <a:latin typeface="+mn-lt"/>
                  <a:ea typeface="+mn-ea"/>
                  <a:cs typeface="+mn-cs"/>
                </a:rPr>
                <a:t>percentage allocation of a Supplier </a:t>
              </a:r>
              <a:r>
                <a:rPr lang="en-US" sz="1100" i="1">
                  <a:solidFill>
                    <a:schemeClr val="dk1"/>
                  </a:solidFill>
                  <a:effectLst/>
                  <a:latin typeface="+mn-lt"/>
                  <a:ea typeface="+mn-ea"/>
                  <a:cs typeface="+mn-cs"/>
                </a:rPr>
                <a:t>i</a:t>
              </a:r>
              <a:r>
                <a:rPr lang="en-US" sz="1100">
                  <a:solidFill>
                    <a:schemeClr val="dk1"/>
                  </a:solidFill>
                  <a:effectLst/>
                  <a:latin typeface="+mn-lt"/>
                  <a:ea typeface="+mn-ea"/>
                  <a:cs typeface="+mn-cs"/>
                </a:rPr>
                <a:t> for mask type </a:t>
              </a:r>
              <a:r>
                <a:rPr lang="en-US" sz="1100" i="1">
                  <a:solidFill>
                    <a:schemeClr val="dk1"/>
                  </a:solidFill>
                  <a:effectLst/>
                  <a:latin typeface="+mn-lt"/>
                  <a:ea typeface="+mn-ea"/>
                  <a:cs typeface="+mn-cs"/>
                </a:rPr>
                <a:t>j</a:t>
              </a:r>
              <a:r>
                <a:rPr lang="en-US" sz="1100">
                  <a:solidFill>
                    <a:schemeClr val="dk1"/>
                  </a:solidFill>
                  <a:effectLst/>
                  <a:latin typeface="+mn-lt"/>
                  <a:ea typeface="+mn-ea"/>
                  <a:cs typeface="+mn-cs"/>
                </a:rPr>
                <a:t> </a:t>
              </a:r>
            </a:p>
            <a:p>
              <a:r>
                <a:rPr lang="en-US" sz="1100" i="1">
                  <a:solidFill>
                    <a:schemeClr val="dk1"/>
                  </a:solidFill>
                  <a:effectLst/>
                  <a:latin typeface="+mn-lt"/>
                  <a:ea typeface="+mn-ea"/>
                  <a:cs typeface="+mn-cs"/>
                </a:rPr>
                <a:t>M</a:t>
              </a:r>
              <a:r>
                <a:rPr lang="en-US" sz="1100" i="1" baseline="-25000">
                  <a:solidFill>
                    <a:schemeClr val="dk1"/>
                  </a:solidFill>
                  <a:effectLst/>
                  <a:latin typeface="+mn-lt"/>
                  <a:ea typeface="+mn-ea"/>
                  <a:cs typeface="+mn-cs"/>
                </a:rPr>
                <a:t>j</a:t>
              </a:r>
              <a:r>
                <a:rPr lang="en-US" sz="1100">
                  <a:solidFill>
                    <a:schemeClr val="dk1"/>
                  </a:solidFill>
                  <a:effectLst/>
                  <a:latin typeface="+mn-lt"/>
                  <a:ea typeface="+mn-ea"/>
                  <a:cs typeface="+mn-cs"/>
                </a:rPr>
                <a:t> = minimal number of masks required for valve</a:t>
              </a:r>
              <a:r>
                <a:rPr lang="en-US" sz="1100" baseline="0">
                  <a:solidFill>
                    <a:schemeClr val="dk1"/>
                  </a:solidFill>
                  <a:effectLst/>
                  <a:latin typeface="+mn-lt"/>
                  <a:ea typeface="+mn-ea"/>
                  <a:cs typeface="+mn-cs"/>
                </a:rPr>
                <a:t> type</a:t>
              </a:r>
              <a:r>
                <a:rPr lang="en-US" sz="1100">
                  <a:solidFill>
                    <a:schemeClr val="dk1"/>
                  </a:solidFill>
                  <a:effectLst/>
                  <a:latin typeface="+mn-lt"/>
                  <a:ea typeface="+mn-ea"/>
                  <a:cs typeface="+mn-cs"/>
                </a:rPr>
                <a:t> </a:t>
              </a:r>
              <a:r>
                <a:rPr lang="en-US" sz="1100" i="1">
                  <a:solidFill>
                    <a:schemeClr val="dk1"/>
                  </a:solidFill>
                  <a:effectLst/>
                  <a:latin typeface="+mn-lt"/>
                  <a:ea typeface="+mn-ea"/>
                  <a:cs typeface="+mn-cs"/>
                </a:rPr>
                <a:t>j</a:t>
              </a:r>
            </a:p>
            <a:p>
              <a:pPr marL="0" marR="0" lvl="0" indent="0" defTabSz="914400" eaLnBrk="1" fontAlgn="auto" latinLnBrk="0" hangingPunct="1">
                <a:lnSpc>
                  <a:spcPct val="100000"/>
                </a:lnSpc>
                <a:spcBef>
                  <a:spcPts val="0"/>
                </a:spcBef>
                <a:spcAft>
                  <a:spcPts val="0"/>
                </a:spcAft>
                <a:buClrTx/>
                <a:buSzTx/>
                <a:buFontTx/>
                <a:buNone/>
                <a:tabLst/>
                <a:defRPr/>
              </a:pPr>
              <a:r>
                <a:rPr lang="en-US" sz="1100" i="1">
                  <a:solidFill>
                    <a:schemeClr val="dk1"/>
                  </a:solidFill>
                  <a:effectLst/>
                  <a:latin typeface="+mn-lt"/>
                  <a:ea typeface="+mn-ea"/>
                  <a:cs typeface="+mn-cs"/>
                </a:rPr>
                <a:t>MAX</a:t>
              </a:r>
              <a:r>
                <a:rPr lang="en-US" sz="1100" i="1" baseline="-25000">
                  <a:solidFill>
                    <a:schemeClr val="dk1"/>
                  </a:solidFill>
                  <a:effectLst/>
                  <a:latin typeface="+mn-lt"/>
                  <a:ea typeface="+mn-ea"/>
                  <a:cs typeface="+mn-cs"/>
                </a:rPr>
                <a:t>i</a:t>
              </a:r>
              <a:r>
                <a:rPr lang="en-US" sz="1100">
                  <a:solidFill>
                    <a:schemeClr val="dk1"/>
                  </a:solidFill>
                  <a:effectLst/>
                  <a:latin typeface="+mn-lt"/>
                  <a:ea typeface="+mn-ea"/>
                  <a:cs typeface="+mn-cs"/>
                </a:rPr>
                <a:t> = maximum</a:t>
              </a:r>
              <a:r>
                <a:rPr lang="en-US" sz="1100" baseline="0">
                  <a:solidFill>
                    <a:schemeClr val="dk1"/>
                  </a:solidFill>
                  <a:effectLst/>
                  <a:latin typeface="+mn-lt"/>
                  <a:ea typeface="+mn-ea"/>
                  <a:cs typeface="+mn-cs"/>
                </a:rPr>
                <a:t> number purchased from each Supplier</a:t>
              </a:r>
              <a:r>
                <a:rPr lang="en-US" sz="1100">
                  <a:solidFill>
                    <a:schemeClr val="dk1"/>
                  </a:solidFill>
                  <a:effectLst/>
                  <a:latin typeface="+mn-lt"/>
                  <a:ea typeface="+mn-ea"/>
                  <a:cs typeface="+mn-cs"/>
                </a:rPr>
                <a:t> </a:t>
              </a:r>
              <a:r>
                <a:rPr lang="en-US" sz="1100" i="1">
                  <a:solidFill>
                    <a:schemeClr val="dk1"/>
                  </a:solidFill>
                  <a:effectLst/>
                  <a:latin typeface="+mn-lt"/>
                  <a:ea typeface="+mn-ea"/>
                  <a:cs typeface="+mn-cs"/>
                </a:rPr>
                <a:t>i (MAX</a:t>
              </a:r>
              <a:r>
                <a:rPr lang="en-US" sz="1100" i="1" baseline="-25000">
                  <a:solidFill>
                    <a:schemeClr val="dk1"/>
                  </a:solidFill>
                  <a:effectLst/>
                  <a:latin typeface="+mn-lt"/>
                  <a:ea typeface="+mn-ea"/>
                  <a:cs typeface="+mn-cs"/>
                </a:rPr>
                <a:t>i</a:t>
              </a:r>
              <a:r>
                <a:rPr lang="en-US" sz="1100">
                  <a:solidFill>
                    <a:schemeClr val="dk1"/>
                  </a:solidFill>
                  <a:effectLst/>
                  <a:latin typeface="+mn-lt"/>
                  <a:ea typeface="+mn-ea"/>
                  <a:cs typeface="+mn-cs"/>
                </a:rPr>
                <a:t> </a:t>
              </a:r>
              <a:r>
                <a:rPr lang="en-US" sz="1100" i="1">
                  <a:solidFill>
                    <a:schemeClr val="dk1"/>
                  </a:solidFill>
                  <a:effectLst/>
                  <a:latin typeface="+mn-lt"/>
                  <a:ea typeface="+mn-ea"/>
                  <a:cs typeface="+mn-cs"/>
                </a:rPr>
                <a:t>=500000)</a:t>
              </a:r>
              <a:endParaRPr lang="en-US">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i="1">
                  <a:solidFill>
                    <a:schemeClr val="dk1"/>
                  </a:solidFill>
                  <a:effectLst/>
                  <a:latin typeface="+mn-lt"/>
                  <a:ea typeface="+mn-ea"/>
                  <a:cs typeface="+mn-cs"/>
                </a:rPr>
                <a:t>MIN</a:t>
              </a:r>
              <a:r>
                <a:rPr lang="en-US" sz="1100" i="1" baseline="-25000">
                  <a:solidFill>
                    <a:schemeClr val="dk1"/>
                  </a:solidFill>
                  <a:effectLst/>
                  <a:latin typeface="+mn-lt"/>
                  <a:ea typeface="+mn-ea"/>
                  <a:cs typeface="+mn-cs"/>
                </a:rPr>
                <a:t>i</a:t>
              </a:r>
              <a:r>
                <a:rPr lang="en-US" sz="1100">
                  <a:solidFill>
                    <a:schemeClr val="dk1"/>
                  </a:solidFill>
                  <a:effectLst/>
                  <a:latin typeface="+mn-lt"/>
                  <a:ea typeface="+mn-ea"/>
                  <a:cs typeface="+mn-cs"/>
                </a:rPr>
                <a:t> = minimum</a:t>
              </a:r>
              <a:r>
                <a:rPr lang="en-US" sz="1100" baseline="0">
                  <a:solidFill>
                    <a:schemeClr val="dk1"/>
                  </a:solidFill>
                  <a:effectLst/>
                  <a:latin typeface="+mn-lt"/>
                  <a:ea typeface="+mn-ea"/>
                  <a:cs typeface="+mn-cs"/>
                </a:rPr>
                <a:t> number required from Supplier</a:t>
              </a:r>
              <a:r>
                <a:rPr lang="en-US" sz="1100">
                  <a:solidFill>
                    <a:schemeClr val="dk1"/>
                  </a:solidFill>
                  <a:effectLst/>
                  <a:latin typeface="+mn-lt"/>
                  <a:ea typeface="+mn-ea"/>
                  <a:cs typeface="+mn-cs"/>
                </a:rPr>
                <a:t> </a:t>
              </a:r>
              <a:r>
                <a:rPr lang="en-US" sz="1100" i="1">
                  <a:solidFill>
                    <a:schemeClr val="dk1"/>
                  </a:solidFill>
                  <a:effectLst/>
                  <a:latin typeface="+mn-lt"/>
                  <a:ea typeface="+mn-ea"/>
                  <a:cs typeface="+mn-cs"/>
                </a:rPr>
                <a:t>i (i = 1,3,</a:t>
              </a:r>
              <a:r>
                <a:rPr lang="en-US" sz="1100" i="1" baseline="0">
                  <a:solidFill>
                    <a:schemeClr val="dk1"/>
                  </a:solidFill>
                  <a:effectLst/>
                  <a:latin typeface="+mn-lt"/>
                  <a:ea typeface="+mn-ea"/>
                  <a:cs typeface="+mn-cs"/>
                </a:rPr>
                <a:t> </a:t>
              </a:r>
              <a:r>
                <a:rPr lang="en-US" sz="1100" i="1">
                  <a:solidFill>
                    <a:schemeClr val="dk1"/>
                  </a:solidFill>
                  <a:effectLst/>
                  <a:latin typeface="+mn-lt"/>
                  <a:ea typeface="+mn-ea"/>
                  <a:cs typeface="+mn-cs"/>
                </a:rPr>
                <a:t>MIN</a:t>
              </a:r>
              <a:r>
                <a:rPr lang="en-US" sz="1100" i="1" baseline="-25000">
                  <a:solidFill>
                    <a:schemeClr val="dk1"/>
                  </a:solidFill>
                  <a:effectLst/>
                  <a:latin typeface="+mn-lt"/>
                  <a:ea typeface="+mn-ea"/>
                  <a:cs typeface="+mn-cs"/>
                </a:rPr>
                <a:t>i</a:t>
              </a:r>
              <a:r>
                <a:rPr lang="en-US" sz="1100">
                  <a:solidFill>
                    <a:schemeClr val="dk1"/>
                  </a:solidFill>
                  <a:effectLst/>
                  <a:latin typeface="+mn-lt"/>
                  <a:ea typeface="+mn-ea"/>
                  <a:cs typeface="+mn-cs"/>
                </a:rPr>
                <a:t> </a:t>
              </a:r>
              <a:r>
                <a:rPr lang="en-US" sz="1100" i="1">
                  <a:solidFill>
                    <a:schemeClr val="dk1"/>
                  </a:solidFill>
                  <a:effectLst/>
                  <a:latin typeface="+mn-lt"/>
                  <a:ea typeface="+mn-ea"/>
                  <a:cs typeface="+mn-cs"/>
                </a:rPr>
                <a:t>=100000)</a:t>
              </a:r>
              <a:endParaRPr lang="en-US">
                <a:effectLst/>
              </a:endParaRPr>
            </a:p>
            <a:p>
              <a:r>
                <a:rPr lang="en-US" sz="1100" i="1">
                  <a:solidFill>
                    <a:schemeClr val="dk1"/>
                  </a:solidFill>
                  <a:effectLst/>
                  <a:latin typeface="+mn-lt"/>
                  <a:ea typeface="+mn-ea"/>
                  <a:cs typeface="+mn-cs"/>
                </a:rPr>
                <a:t>C</a:t>
              </a:r>
              <a:r>
                <a:rPr lang="en-US" sz="1100" i="1" baseline="-25000">
                  <a:solidFill>
                    <a:schemeClr val="dk1"/>
                  </a:solidFill>
                  <a:effectLst/>
                  <a:latin typeface="+mn-lt"/>
                  <a:ea typeface="+mn-ea"/>
                  <a:cs typeface="+mn-cs"/>
                </a:rPr>
                <a:t>i</a:t>
              </a:r>
              <a:r>
                <a:rPr lang="en-US" sz="1100" i="1">
                  <a:solidFill>
                    <a:schemeClr val="dk1"/>
                  </a:solidFill>
                  <a:effectLst/>
                  <a:latin typeface="+mn-lt"/>
                  <a:ea typeface="+mn-ea"/>
                  <a:cs typeface="+mn-cs"/>
                </a:rPr>
                <a:t> = </a:t>
              </a:r>
              <a:r>
                <a:rPr lang="en-US" sz="1100">
                  <a:solidFill>
                    <a:schemeClr val="dk1"/>
                  </a:solidFill>
                  <a:effectLst/>
                  <a:latin typeface="+mn-lt"/>
                  <a:ea typeface="+mn-ea"/>
                  <a:cs typeface="+mn-cs"/>
                </a:rPr>
                <a:t>cost per mask for Supplier </a:t>
              </a:r>
              <a:r>
                <a:rPr lang="en-US" sz="1100" i="1">
                  <a:solidFill>
                    <a:schemeClr val="dk1"/>
                  </a:solidFill>
                  <a:effectLst/>
                  <a:latin typeface="+mn-lt"/>
                  <a:ea typeface="+mn-ea"/>
                  <a:cs typeface="+mn-cs"/>
                </a:rPr>
                <a:t>i</a:t>
              </a:r>
            </a:p>
            <a:p>
              <a:endParaRPr lang="en-US" sz="1100" b="1" i="1">
                <a:solidFill>
                  <a:schemeClr val="dk1"/>
                </a:solidFill>
                <a:effectLst/>
                <a:latin typeface="+mn-lt"/>
                <a:ea typeface="+mn-ea"/>
                <a:cs typeface="+mn-cs"/>
              </a:endParaRPr>
            </a:p>
            <a:p>
              <a:r>
                <a:rPr lang="en-US" sz="1100" b="1" i="1">
                  <a:solidFill>
                    <a:schemeClr val="dk1"/>
                  </a:solidFill>
                  <a:effectLst/>
                  <a:latin typeface="+mn-lt"/>
                  <a:ea typeface="+mn-ea"/>
                  <a:cs typeface="+mn-cs"/>
                </a:rPr>
                <a:t>Decision variables:</a:t>
              </a:r>
              <a:endParaRPr lang="en-US">
                <a:effectLst/>
              </a:endParaRPr>
            </a:p>
            <a:p>
              <a:r>
                <a:rPr lang="en-US" sz="1100" i="1">
                  <a:solidFill>
                    <a:schemeClr val="dk1"/>
                  </a:solidFill>
                  <a:effectLst/>
                  <a:latin typeface="+mn-lt"/>
                  <a:ea typeface="+mn-ea"/>
                  <a:cs typeface="+mn-cs"/>
                </a:rPr>
                <a:t>S</a:t>
              </a:r>
              <a:r>
                <a:rPr lang="en-US" sz="1100" i="1" baseline="-25000">
                  <a:solidFill>
                    <a:schemeClr val="dk1"/>
                  </a:solidFill>
                  <a:effectLst/>
                  <a:latin typeface="+mn-lt"/>
                  <a:ea typeface="+mn-ea"/>
                  <a:cs typeface="+mn-cs"/>
                </a:rPr>
                <a:t>i</a:t>
              </a:r>
              <a:r>
                <a:rPr lang="en-US" sz="1100" i="1">
                  <a:solidFill>
                    <a:schemeClr val="dk1"/>
                  </a:solidFill>
                  <a:effectLst/>
                  <a:latin typeface="+mn-lt"/>
                  <a:ea typeface="+mn-ea"/>
                  <a:cs typeface="+mn-cs"/>
                </a:rPr>
                <a:t> </a:t>
              </a:r>
              <a:r>
                <a:rPr lang="en-US" sz="1100">
                  <a:solidFill>
                    <a:schemeClr val="dk1"/>
                  </a:solidFill>
                  <a:effectLst/>
                  <a:latin typeface="+mn-lt"/>
                  <a:ea typeface="+mn-ea"/>
                  <a:cs typeface="+mn-cs"/>
                </a:rPr>
                <a:t>= number of mask purchased from Supplier </a:t>
              </a:r>
              <a:r>
                <a:rPr lang="en-US" sz="1100" i="1">
                  <a:solidFill>
                    <a:schemeClr val="dk1"/>
                  </a:solidFill>
                  <a:effectLst/>
                  <a:latin typeface="+mn-lt"/>
                  <a:ea typeface="+mn-ea"/>
                  <a:cs typeface="+mn-cs"/>
                </a:rPr>
                <a:t>i (i=1,2,3)</a:t>
              </a:r>
              <a:endParaRPr lang="en-US">
                <a:effectLst/>
              </a:endParaRPr>
            </a:p>
            <a:p>
              <a:r>
                <a:rPr lang="en-US" sz="1100" b="1" i="1">
                  <a:solidFill>
                    <a:schemeClr val="dk1"/>
                  </a:solidFill>
                  <a:effectLst/>
                  <a:latin typeface="+mn-lt"/>
                  <a:ea typeface="+mn-ea"/>
                  <a:cs typeface="+mn-cs"/>
                </a:rPr>
                <a:t> </a:t>
              </a:r>
              <a:endParaRPr lang="en-US">
                <a:effectLst/>
              </a:endParaRPr>
            </a:p>
            <a:p>
              <a:r>
                <a:rPr lang="en-US" sz="1100" b="1" i="1">
                  <a:solidFill>
                    <a:schemeClr val="dk1"/>
                  </a:solidFill>
                  <a:effectLst/>
                  <a:latin typeface="+mn-lt"/>
                  <a:ea typeface="+mn-ea"/>
                  <a:cs typeface="+mn-cs"/>
                </a:rPr>
                <a:t>Objective to minimize total cost of valves: </a:t>
              </a:r>
              <a:endParaRPr lang="en-US">
                <a:effectLst/>
              </a:endParaRPr>
            </a:p>
            <a:p>
              <a:r>
                <a:rPr lang="en-US" sz="1100">
                  <a:solidFill>
                    <a:schemeClr val="dk1"/>
                  </a:solidFill>
                  <a:effectLst/>
                  <a:latin typeface="+mn-lt"/>
                  <a:ea typeface="+mn-ea"/>
                  <a:cs typeface="+mn-cs"/>
                </a:rPr>
                <a:t>Min		</a:t>
              </a:r>
              <a:endParaRPr lang="en-US">
                <a:effectLst/>
              </a:endParaRPr>
            </a:p>
            <a:p>
              <a:pPr/>
              <a14:m>
                <m:oMathPara xmlns:m="http://schemas.openxmlformats.org/officeDocument/2006/math">
                  <m:oMathParaPr>
                    <m:jc m:val="centerGroup"/>
                  </m:oMathParaPr>
                  <m:oMath xmlns:m="http://schemas.openxmlformats.org/officeDocument/2006/math">
                    <m:nary>
                      <m:naryPr>
                        <m:chr m:val="∑"/>
                        <m:ctrlPr>
                          <a:rPr lang="en-US" sz="1100" i="1">
                            <a:solidFill>
                              <a:schemeClr val="dk1"/>
                            </a:solidFill>
                            <a:effectLst/>
                            <a:latin typeface="Cambria Math" panose="02040503050406030204" pitchFamily="18" charset="0"/>
                            <a:ea typeface="+mn-ea"/>
                            <a:cs typeface="+mn-cs"/>
                          </a:rPr>
                        </m:ctrlPr>
                      </m:naryPr>
                      <m:sub>
                        <m:r>
                          <a:rPr lang="en-US" sz="1100" i="1">
                            <a:solidFill>
                              <a:schemeClr val="dk1"/>
                            </a:solidFill>
                            <a:effectLst/>
                            <a:latin typeface="Cambria Math" panose="02040503050406030204" pitchFamily="18" charset="0"/>
                            <a:ea typeface="+mn-ea"/>
                            <a:cs typeface="+mn-cs"/>
                          </a:rPr>
                          <m:t>𝑖</m:t>
                        </m:r>
                        <m:r>
                          <a:rPr lang="en-US" sz="1100" i="1">
                            <a:solidFill>
                              <a:schemeClr val="dk1"/>
                            </a:solidFill>
                            <a:effectLst/>
                            <a:latin typeface="Cambria Math" panose="02040503050406030204" pitchFamily="18" charset="0"/>
                            <a:ea typeface="+mn-ea"/>
                            <a:cs typeface="+mn-cs"/>
                          </a:rPr>
                          <m:t>=1</m:t>
                        </m:r>
                      </m:sub>
                      <m:sup>
                        <m:r>
                          <a:rPr lang="en-US" sz="1100" b="0" i="1">
                            <a:solidFill>
                              <a:schemeClr val="dk1"/>
                            </a:solidFill>
                            <a:effectLst/>
                            <a:latin typeface="Cambria Math" panose="02040503050406030204" pitchFamily="18" charset="0"/>
                            <a:ea typeface="+mn-ea"/>
                            <a:cs typeface="+mn-cs"/>
                          </a:rPr>
                          <m:t>3</m:t>
                        </m:r>
                      </m:sup>
                      <m:e>
                        <m:sSub>
                          <m:sSubPr>
                            <m:ctrlPr>
                              <a:rPr lang="en-US" sz="1100" i="1">
                                <a:solidFill>
                                  <a:schemeClr val="dk1"/>
                                </a:solidFill>
                                <a:effectLst/>
                                <a:latin typeface="Cambria Math" panose="02040503050406030204" pitchFamily="18" charset="0"/>
                                <a:ea typeface="+mn-ea"/>
                                <a:cs typeface="+mn-cs"/>
                              </a:rPr>
                            </m:ctrlPr>
                          </m:sSubPr>
                          <m:e>
                            <m:r>
                              <a:rPr lang="en-US" sz="1100" i="1">
                                <a:solidFill>
                                  <a:schemeClr val="dk1"/>
                                </a:solidFill>
                                <a:effectLst/>
                                <a:latin typeface="Cambria Math" panose="02040503050406030204" pitchFamily="18" charset="0"/>
                                <a:ea typeface="+mn-ea"/>
                                <a:cs typeface="+mn-cs"/>
                              </a:rPr>
                              <m:t>𝐶</m:t>
                            </m:r>
                          </m:e>
                          <m:sub>
                            <m:r>
                              <a:rPr lang="en-US" sz="1100" i="1">
                                <a:solidFill>
                                  <a:schemeClr val="dk1"/>
                                </a:solidFill>
                                <a:effectLst/>
                                <a:latin typeface="Cambria Math" panose="02040503050406030204" pitchFamily="18" charset="0"/>
                                <a:ea typeface="+mn-ea"/>
                                <a:cs typeface="+mn-cs"/>
                              </a:rPr>
                              <m:t>𝑖</m:t>
                            </m:r>
                          </m:sub>
                        </m:sSub>
                        <m:sSub>
                          <m:sSubPr>
                            <m:ctrlPr>
                              <a:rPr lang="en-US" sz="1100" i="1">
                                <a:solidFill>
                                  <a:schemeClr val="dk1"/>
                                </a:solidFill>
                                <a:effectLst/>
                                <a:latin typeface="Cambria Math" panose="02040503050406030204" pitchFamily="18" charset="0"/>
                                <a:ea typeface="+mn-ea"/>
                                <a:cs typeface="+mn-cs"/>
                              </a:rPr>
                            </m:ctrlPr>
                          </m:sSubPr>
                          <m:e>
                            <m:r>
                              <a:rPr lang="en-US" sz="1100" i="1">
                                <a:solidFill>
                                  <a:schemeClr val="dk1"/>
                                </a:solidFill>
                                <a:effectLst/>
                                <a:latin typeface="Cambria Math" panose="02040503050406030204" pitchFamily="18" charset="0"/>
                                <a:ea typeface="+mn-ea"/>
                                <a:cs typeface="+mn-cs"/>
                              </a:rPr>
                              <m:t>𝑆</m:t>
                            </m:r>
                          </m:e>
                          <m:sub>
                            <m:r>
                              <a:rPr lang="en-US" sz="1100" i="1">
                                <a:solidFill>
                                  <a:schemeClr val="dk1"/>
                                </a:solidFill>
                                <a:effectLst/>
                                <a:latin typeface="Cambria Math" panose="02040503050406030204" pitchFamily="18" charset="0"/>
                                <a:ea typeface="+mn-ea"/>
                                <a:cs typeface="+mn-cs"/>
                              </a:rPr>
                              <m:t>𝑖</m:t>
                            </m:r>
                          </m:sub>
                        </m:sSub>
                      </m:e>
                    </m:nary>
                  </m:oMath>
                </m:oMathPara>
              </a14:m>
              <a:endParaRPr lang="en-US">
                <a:effectLst/>
              </a:endParaRPr>
            </a:p>
            <a:p>
              <a:r>
                <a:rPr lang="en-US" sz="1100">
                  <a:solidFill>
                    <a:schemeClr val="dk1"/>
                  </a:solidFill>
                  <a:effectLst/>
                  <a:latin typeface="+mn-lt"/>
                  <a:ea typeface="+mn-ea"/>
                  <a:cs typeface="+mn-cs"/>
                </a:rPr>
                <a:t> </a:t>
              </a:r>
              <a:endParaRPr lang="en-US">
                <a:effectLst/>
              </a:endParaRPr>
            </a:p>
            <a:p>
              <a:r>
                <a:rPr lang="en-US" sz="1100" b="1" i="1">
                  <a:solidFill>
                    <a:schemeClr val="dk1"/>
                  </a:solidFill>
                  <a:effectLst/>
                  <a:latin typeface="+mn-lt"/>
                  <a:ea typeface="+mn-ea"/>
                  <a:cs typeface="+mn-cs"/>
                </a:rPr>
                <a:t>Constraints:</a:t>
              </a:r>
              <a:endParaRPr lang="en-US">
                <a:effectLst/>
              </a:endParaRPr>
            </a:p>
            <a:p>
              <a:r>
                <a:rPr lang="en-US" sz="1100">
                  <a:solidFill>
                    <a:schemeClr val="dk1"/>
                  </a:solidFill>
                  <a:effectLst/>
                  <a:latin typeface="+mn-lt"/>
                  <a:ea typeface="+mn-ea"/>
                  <a:cs typeface="+mn-cs"/>
                </a:rPr>
                <a:t>Number</a:t>
              </a:r>
              <a:r>
                <a:rPr lang="en-US" sz="1100" baseline="0">
                  <a:solidFill>
                    <a:schemeClr val="dk1"/>
                  </a:solidFill>
                  <a:effectLst/>
                  <a:latin typeface="+mn-lt"/>
                  <a:ea typeface="+mn-ea"/>
                  <a:cs typeface="+mn-cs"/>
                </a:rPr>
                <a:t> of purchased</a:t>
              </a:r>
              <a:r>
                <a:rPr lang="en-US" sz="1100">
                  <a:solidFill>
                    <a:schemeClr val="dk1"/>
                  </a:solidFill>
                  <a:effectLst/>
                  <a:latin typeface="+mn-lt"/>
                  <a:ea typeface="+mn-ea"/>
                  <a:cs typeface="+mn-cs"/>
                </a:rPr>
                <a:t> valves, </a:t>
              </a:r>
              <a:r>
                <a:rPr lang="en-US" sz="1100" i="1">
                  <a:solidFill>
                    <a:schemeClr val="dk1"/>
                  </a:solidFill>
                  <a:effectLst/>
                  <a:latin typeface="+mn-lt"/>
                  <a:ea typeface="+mn-ea"/>
                  <a:cs typeface="+mn-cs"/>
                </a:rPr>
                <a:t>j</a:t>
              </a:r>
              <a:r>
                <a:rPr lang="en-US" sz="1100">
                  <a:solidFill>
                    <a:schemeClr val="dk1"/>
                  </a:solidFill>
                  <a:effectLst/>
                  <a:latin typeface="+mn-lt"/>
                  <a:ea typeface="+mn-ea"/>
                  <a:cs typeface="+mn-cs"/>
                </a:rPr>
                <a:t> valve</a:t>
              </a:r>
              <a:r>
                <a:rPr lang="en-US" sz="1100" baseline="0">
                  <a:solidFill>
                    <a:schemeClr val="dk1"/>
                  </a:solidFill>
                  <a:effectLst/>
                  <a:latin typeface="+mn-lt"/>
                  <a:ea typeface="+mn-ea"/>
                  <a:cs typeface="+mn-cs"/>
                </a:rPr>
                <a:t> type</a:t>
              </a:r>
              <a:r>
                <a:rPr lang="en-US" sz="1100">
                  <a:solidFill>
                    <a:schemeClr val="dk1"/>
                  </a:solidFill>
                  <a:effectLst/>
                  <a:latin typeface="+mn-lt"/>
                  <a:ea typeface="+mn-ea"/>
                  <a:cs typeface="+mn-cs"/>
                </a:rPr>
                <a:t> </a:t>
              </a:r>
              <a:r>
                <a:rPr lang="en-US" sz="1100" i="1">
                  <a:solidFill>
                    <a:schemeClr val="dk1"/>
                  </a:solidFill>
                  <a:effectLst/>
                  <a:latin typeface="+mn-lt"/>
                  <a:ea typeface="+mn-ea"/>
                  <a:cs typeface="+mn-cs"/>
                </a:rPr>
                <a:t>(j = 1,2):</a:t>
              </a:r>
              <a:endParaRPr lang="en-US">
                <a:effectLst/>
              </a:endParaRPr>
            </a:p>
            <a:p>
              <a:pPr/>
              <a14:m>
                <m:oMathPara xmlns:m="http://schemas.openxmlformats.org/officeDocument/2006/math">
                  <m:oMathParaPr>
                    <m:jc m:val="centerGroup"/>
                  </m:oMathParaPr>
                  <m:oMath xmlns:m="http://schemas.openxmlformats.org/officeDocument/2006/math">
                    <m:nary>
                      <m:naryPr>
                        <m:chr m:val="∑"/>
                        <m:ctrlPr>
                          <a:rPr lang="en-US" sz="1100" i="1">
                            <a:solidFill>
                              <a:schemeClr val="dk1"/>
                            </a:solidFill>
                            <a:effectLst/>
                            <a:latin typeface="Cambria Math" panose="02040503050406030204" pitchFamily="18" charset="0"/>
                            <a:ea typeface="+mn-ea"/>
                            <a:cs typeface="+mn-cs"/>
                          </a:rPr>
                        </m:ctrlPr>
                      </m:naryPr>
                      <m:sub>
                        <m:r>
                          <a:rPr lang="en-US" sz="1100" i="1">
                            <a:solidFill>
                              <a:schemeClr val="dk1"/>
                            </a:solidFill>
                            <a:effectLst/>
                            <a:latin typeface="Cambria Math" panose="02040503050406030204" pitchFamily="18" charset="0"/>
                            <a:ea typeface="+mn-ea"/>
                            <a:cs typeface="+mn-cs"/>
                          </a:rPr>
                          <m:t>𝑖</m:t>
                        </m:r>
                        <m:r>
                          <a:rPr lang="en-US" sz="1100" i="1">
                            <a:solidFill>
                              <a:schemeClr val="dk1"/>
                            </a:solidFill>
                            <a:effectLst/>
                            <a:latin typeface="Cambria Math" panose="02040503050406030204" pitchFamily="18" charset="0"/>
                            <a:ea typeface="+mn-ea"/>
                            <a:cs typeface="+mn-cs"/>
                          </a:rPr>
                          <m:t>=1</m:t>
                        </m:r>
                      </m:sub>
                      <m:sup>
                        <m:r>
                          <a:rPr lang="en-US" sz="1100" b="0" i="1">
                            <a:solidFill>
                              <a:schemeClr val="dk1"/>
                            </a:solidFill>
                            <a:effectLst/>
                            <a:latin typeface="Cambria Math" panose="02040503050406030204" pitchFamily="18" charset="0"/>
                            <a:ea typeface="+mn-ea"/>
                            <a:cs typeface="+mn-cs"/>
                          </a:rPr>
                          <m:t>2</m:t>
                        </m:r>
                      </m:sup>
                      <m:e>
                        <m:sSub>
                          <m:sSubPr>
                            <m:ctrlPr>
                              <a:rPr lang="en-US" sz="1100" i="1">
                                <a:solidFill>
                                  <a:schemeClr val="dk1"/>
                                </a:solidFill>
                                <a:effectLst/>
                                <a:latin typeface="Cambria Math" panose="02040503050406030204" pitchFamily="18" charset="0"/>
                                <a:ea typeface="+mn-ea"/>
                                <a:cs typeface="+mn-cs"/>
                              </a:rPr>
                            </m:ctrlPr>
                          </m:sSubPr>
                          <m:e>
                            <m:r>
                              <a:rPr lang="en-US" sz="1100" b="0" i="1">
                                <a:solidFill>
                                  <a:schemeClr val="dk1"/>
                                </a:solidFill>
                                <a:effectLst/>
                                <a:latin typeface="Cambria Math" panose="02040503050406030204" pitchFamily="18" charset="0"/>
                                <a:ea typeface="+mn-ea"/>
                                <a:cs typeface="+mn-cs"/>
                              </a:rPr>
                              <m:t>𝑎</m:t>
                            </m:r>
                          </m:e>
                          <m:sub>
                            <m:r>
                              <a:rPr lang="en-US" sz="1100" i="1">
                                <a:solidFill>
                                  <a:schemeClr val="dk1"/>
                                </a:solidFill>
                                <a:effectLst/>
                                <a:latin typeface="Cambria Math" panose="02040503050406030204" pitchFamily="18" charset="0"/>
                                <a:ea typeface="+mn-ea"/>
                                <a:cs typeface="+mn-cs"/>
                              </a:rPr>
                              <m:t>𝑖𝑗</m:t>
                            </m:r>
                          </m:sub>
                        </m:sSub>
                        <m:sSub>
                          <m:sSubPr>
                            <m:ctrlPr>
                              <a:rPr lang="en-US" sz="1100" i="1">
                                <a:solidFill>
                                  <a:schemeClr val="dk1"/>
                                </a:solidFill>
                                <a:effectLst/>
                                <a:latin typeface="Cambria Math" panose="02040503050406030204" pitchFamily="18" charset="0"/>
                                <a:ea typeface="+mn-ea"/>
                                <a:cs typeface="+mn-cs"/>
                              </a:rPr>
                            </m:ctrlPr>
                          </m:sSubPr>
                          <m:e>
                            <m:r>
                              <a:rPr lang="en-US" sz="1100" i="1">
                                <a:solidFill>
                                  <a:schemeClr val="dk1"/>
                                </a:solidFill>
                                <a:effectLst/>
                                <a:latin typeface="Cambria Math" panose="02040503050406030204" pitchFamily="18" charset="0"/>
                                <a:ea typeface="+mn-ea"/>
                                <a:cs typeface="+mn-cs"/>
                              </a:rPr>
                              <m:t>𝑆</m:t>
                            </m:r>
                          </m:e>
                          <m:sub>
                            <m:r>
                              <a:rPr lang="en-US" sz="1100" i="1">
                                <a:solidFill>
                                  <a:schemeClr val="dk1"/>
                                </a:solidFill>
                                <a:effectLst/>
                                <a:latin typeface="Cambria Math" panose="02040503050406030204" pitchFamily="18" charset="0"/>
                                <a:ea typeface="+mn-ea"/>
                                <a:cs typeface="+mn-cs"/>
                              </a:rPr>
                              <m:t>𝑖</m:t>
                            </m:r>
                          </m:sub>
                        </m:sSub>
                      </m:e>
                    </m:nary>
                    <m:r>
                      <a:rPr lang="en-US" sz="1100" i="1">
                        <a:solidFill>
                          <a:schemeClr val="dk1"/>
                        </a:solidFill>
                        <a:effectLst/>
                        <a:latin typeface="Cambria Math" panose="02040503050406030204" pitchFamily="18" charset="0"/>
                        <a:ea typeface="+mn-ea"/>
                        <a:cs typeface="+mn-cs"/>
                      </a:rPr>
                      <m:t>≥</m:t>
                    </m:r>
                    <m:sSub>
                      <m:sSubPr>
                        <m:ctrlPr>
                          <a:rPr lang="en-US" sz="1100" i="1">
                            <a:solidFill>
                              <a:schemeClr val="dk1"/>
                            </a:solidFill>
                            <a:effectLst/>
                            <a:latin typeface="Cambria Math" panose="02040503050406030204" pitchFamily="18" charset="0"/>
                            <a:ea typeface="+mn-ea"/>
                            <a:cs typeface="+mn-cs"/>
                          </a:rPr>
                        </m:ctrlPr>
                      </m:sSubPr>
                      <m:e>
                        <m:r>
                          <a:rPr lang="en-US" sz="1100" i="1">
                            <a:solidFill>
                              <a:schemeClr val="dk1"/>
                            </a:solidFill>
                            <a:effectLst/>
                            <a:latin typeface="Cambria Math" panose="02040503050406030204" pitchFamily="18" charset="0"/>
                            <a:ea typeface="+mn-ea"/>
                            <a:cs typeface="+mn-cs"/>
                          </a:rPr>
                          <m:t>𝑀</m:t>
                        </m:r>
                      </m:e>
                      <m:sub>
                        <m:r>
                          <a:rPr lang="en-US" sz="1100" i="1">
                            <a:solidFill>
                              <a:schemeClr val="dk1"/>
                            </a:solidFill>
                            <a:effectLst/>
                            <a:latin typeface="Cambria Math" panose="02040503050406030204" pitchFamily="18" charset="0"/>
                            <a:ea typeface="+mn-ea"/>
                            <a:cs typeface="+mn-cs"/>
                          </a:rPr>
                          <m:t>𝑗</m:t>
                        </m:r>
                      </m:sub>
                    </m:sSub>
                  </m:oMath>
                </m:oMathPara>
              </a14:m>
              <a:endParaRPr lang="en-US">
                <a:effectLst/>
              </a:endParaRPr>
            </a:p>
            <a:p>
              <a:r>
                <a:rPr lang="en-US" sz="1100" i="0">
                  <a:solidFill>
                    <a:schemeClr val="dk1"/>
                  </a:solidFill>
                  <a:effectLst/>
                  <a:latin typeface="+mn-lt"/>
                  <a:ea typeface="+mn-ea"/>
                  <a:cs typeface="+mn-cs"/>
                </a:rPr>
                <a:t>Number of valves</a:t>
              </a:r>
              <a:r>
                <a:rPr lang="en-US" sz="1100" i="0" baseline="0">
                  <a:solidFill>
                    <a:schemeClr val="dk1"/>
                  </a:solidFill>
                  <a:effectLst/>
                  <a:latin typeface="+mn-lt"/>
                  <a:ea typeface="+mn-ea"/>
                  <a:cs typeface="+mn-cs"/>
                </a:rPr>
                <a:t> from</a:t>
              </a:r>
              <a:r>
                <a:rPr lang="en-US" sz="1100" i="0">
                  <a:solidFill>
                    <a:schemeClr val="dk1"/>
                  </a:solidFill>
                  <a:effectLst/>
                  <a:latin typeface="+mn-lt"/>
                  <a:ea typeface="+mn-ea"/>
                  <a:cs typeface="+mn-cs"/>
                </a:rPr>
                <a:t> each Supplier </a:t>
              </a:r>
              <a:r>
                <a:rPr lang="en-US" sz="1100" i="1">
                  <a:solidFill>
                    <a:schemeClr val="dk1"/>
                  </a:solidFill>
                  <a:effectLst/>
                  <a:latin typeface="+mn-lt"/>
                  <a:ea typeface="+mn-ea"/>
                  <a:cs typeface="+mn-cs"/>
                </a:rPr>
                <a:t>i</a:t>
              </a:r>
              <a:r>
                <a:rPr lang="en-US" sz="1100" i="0">
                  <a:solidFill>
                    <a:schemeClr val="dk1"/>
                  </a:solidFill>
                  <a:effectLst/>
                  <a:latin typeface="+mn-lt"/>
                  <a:ea typeface="+mn-ea"/>
                  <a:cs typeface="+mn-cs"/>
                </a:rPr>
                <a:t> at</a:t>
              </a:r>
              <a:r>
                <a:rPr lang="en-US" sz="1100" i="0" baseline="0">
                  <a:solidFill>
                    <a:schemeClr val="dk1"/>
                  </a:solidFill>
                  <a:effectLst/>
                  <a:latin typeface="+mn-lt"/>
                  <a:ea typeface="+mn-ea"/>
                  <a:cs typeface="+mn-cs"/>
                </a:rPr>
                <a:t> most</a:t>
              </a:r>
              <a:r>
                <a:rPr lang="en-US" sz="1100" i="0">
                  <a:solidFill>
                    <a:schemeClr val="dk1"/>
                  </a:solidFill>
                  <a:effectLst/>
                  <a:latin typeface="+mn-lt"/>
                  <a:ea typeface="+mn-ea"/>
                  <a:cs typeface="+mn-cs"/>
                </a:rPr>
                <a:t> </a:t>
              </a:r>
              <a:r>
                <a:rPr lang="en-US" sz="1100" i="1">
                  <a:solidFill>
                    <a:schemeClr val="dk1"/>
                  </a:solidFill>
                  <a:effectLst/>
                  <a:latin typeface="+mn-lt"/>
                  <a:ea typeface="+mn-ea"/>
                  <a:cs typeface="+mn-cs"/>
                </a:rPr>
                <a:t>MAX</a:t>
              </a:r>
              <a:r>
                <a:rPr lang="en-US" sz="1100" i="1" baseline="-25000">
                  <a:solidFill>
                    <a:schemeClr val="dk1"/>
                  </a:solidFill>
                  <a:effectLst/>
                  <a:latin typeface="+mn-lt"/>
                  <a:ea typeface="+mn-ea"/>
                  <a:cs typeface="+mn-cs"/>
                </a:rPr>
                <a:t>i</a:t>
              </a:r>
              <a:r>
                <a:rPr lang="en-US" sz="1100" i="0">
                  <a:solidFill>
                    <a:schemeClr val="dk1"/>
                  </a:solidFill>
                  <a:effectLst/>
                  <a:latin typeface="+mn-lt"/>
                  <a:ea typeface="+mn-ea"/>
                  <a:cs typeface="+mn-cs"/>
                </a:rPr>
                <a:t> valves:    </a:t>
              </a:r>
              <a:r>
                <a:rPr lang="en-US" sz="1100" i="0" baseline="0">
                  <a:solidFill>
                    <a:schemeClr val="dk1"/>
                  </a:solidFill>
                  <a:effectLst/>
                  <a:latin typeface="+mn-lt"/>
                  <a:ea typeface="+mn-ea"/>
                  <a:cs typeface="+mn-cs"/>
                </a:rPr>
                <a:t> </a:t>
              </a:r>
              <a:endParaRPr lang="en-US">
                <a:effectLst/>
              </a:endParaRPr>
            </a:p>
            <a:p>
              <a:r>
                <a:rPr lang="en-US" sz="1100" i="1" baseline="0">
                  <a:solidFill>
                    <a:schemeClr val="dk1"/>
                  </a:solidFill>
                  <a:effectLst/>
                  <a:latin typeface="+mn-lt"/>
                  <a:ea typeface="+mn-ea"/>
                  <a:cs typeface="+mn-cs"/>
                </a:rPr>
                <a:t>                                                                </a:t>
              </a:r>
              <a:r>
                <a:rPr lang="en-US" sz="1100" i="1">
                  <a:solidFill>
                    <a:schemeClr val="dk1"/>
                  </a:solidFill>
                  <a:effectLst/>
                  <a:latin typeface="+mn-lt"/>
                  <a:ea typeface="+mn-ea"/>
                  <a:cs typeface="+mn-cs"/>
                </a:rPr>
                <a:t>S</a:t>
              </a:r>
              <a:r>
                <a:rPr lang="en-US" sz="1100" i="1" baseline="-25000">
                  <a:solidFill>
                    <a:schemeClr val="dk1"/>
                  </a:solidFill>
                  <a:effectLst/>
                  <a:latin typeface="+mn-lt"/>
                  <a:ea typeface="+mn-ea"/>
                  <a:cs typeface="+mn-cs"/>
                </a:rPr>
                <a:t>i</a:t>
              </a:r>
              <a:r>
                <a:rPr lang="en-US" sz="1100" i="1">
                  <a:solidFill>
                    <a:schemeClr val="dk1"/>
                  </a:solidFill>
                  <a:effectLst/>
                  <a:latin typeface="+mn-lt"/>
                  <a:ea typeface="+mn-ea"/>
                  <a:cs typeface="+mn-cs"/>
                </a:rPr>
                <a:t> &lt;= MAX</a:t>
              </a:r>
              <a:r>
                <a:rPr lang="en-US" sz="1100" i="1" baseline="-25000">
                  <a:solidFill>
                    <a:schemeClr val="dk1"/>
                  </a:solidFill>
                  <a:effectLst/>
                  <a:latin typeface="+mn-lt"/>
                  <a:ea typeface="+mn-ea"/>
                  <a:cs typeface="+mn-cs"/>
                </a:rPr>
                <a:t>i</a:t>
              </a:r>
              <a:r>
                <a:rPr lang="en-US" sz="1100">
                  <a:solidFill>
                    <a:schemeClr val="dk1"/>
                  </a:solidFill>
                  <a:effectLst/>
                  <a:latin typeface="+mn-lt"/>
                  <a:ea typeface="+mn-ea"/>
                  <a:cs typeface="+mn-cs"/>
                </a:rPr>
                <a:t> </a:t>
              </a:r>
              <a:r>
                <a:rPr lang="en-US" sz="1100" i="1">
                  <a:solidFill>
                    <a:schemeClr val="dk1"/>
                  </a:solidFill>
                  <a:effectLst/>
                  <a:latin typeface="+mn-lt"/>
                  <a:ea typeface="+mn-ea"/>
                  <a:cs typeface="+mn-cs"/>
                </a:rPr>
                <a:t>, for i = 1,2,3</a:t>
              </a:r>
              <a:endParaRPr lang="en-US">
                <a:effectLst/>
              </a:endParaRPr>
            </a:p>
            <a:p>
              <a:r>
                <a:rPr lang="en-US" sz="1100" i="0">
                  <a:solidFill>
                    <a:schemeClr val="dk1"/>
                  </a:solidFill>
                  <a:effectLst/>
                  <a:latin typeface="+mn-lt"/>
                  <a:ea typeface="+mn-ea"/>
                  <a:cs typeface="+mn-cs"/>
                </a:rPr>
                <a:t>Minimum for</a:t>
              </a:r>
              <a:r>
                <a:rPr lang="en-US" sz="1100" i="0" baseline="0">
                  <a:solidFill>
                    <a:schemeClr val="dk1"/>
                  </a:solidFill>
                  <a:effectLst/>
                  <a:latin typeface="+mn-lt"/>
                  <a:ea typeface="+mn-ea"/>
                  <a:cs typeface="+mn-cs"/>
                </a:rPr>
                <a:t> Supplier </a:t>
              </a:r>
              <a:r>
                <a:rPr lang="en-US" sz="1100" i="1" baseline="0">
                  <a:solidFill>
                    <a:schemeClr val="dk1"/>
                  </a:solidFill>
                  <a:effectLst/>
                  <a:latin typeface="+mn-lt"/>
                  <a:ea typeface="+mn-ea"/>
                  <a:cs typeface="+mn-cs"/>
                </a:rPr>
                <a:t>i</a:t>
              </a:r>
              <a:r>
                <a:rPr lang="en-US" sz="1100" i="0" baseline="0">
                  <a:solidFill>
                    <a:schemeClr val="dk1"/>
                  </a:solidFill>
                  <a:effectLst/>
                  <a:latin typeface="+mn-lt"/>
                  <a:ea typeface="+mn-ea"/>
                  <a:cs typeface="+mn-cs"/>
                </a:rPr>
                <a:t>:</a:t>
              </a:r>
              <a:r>
                <a:rPr lang="en-US" sz="1100" i="1">
                  <a:solidFill>
                    <a:schemeClr val="dk1"/>
                  </a:solidFill>
                  <a:effectLst/>
                  <a:latin typeface="+mn-lt"/>
                  <a:ea typeface="+mn-ea"/>
                  <a:cs typeface="+mn-cs"/>
                </a:rPr>
                <a:t>                                                                                                                                    </a:t>
              </a:r>
              <a:endParaRPr lang="en-US">
                <a:effectLst/>
              </a:endParaRPr>
            </a:p>
            <a:p>
              <a:r>
                <a:rPr lang="en-US" sz="1100" i="1">
                  <a:solidFill>
                    <a:schemeClr val="dk1"/>
                  </a:solidFill>
                  <a:effectLst/>
                  <a:latin typeface="+mn-lt"/>
                  <a:ea typeface="+mn-ea"/>
                  <a:cs typeface="+mn-cs"/>
                </a:rPr>
                <a:t>                                                                S</a:t>
              </a:r>
              <a:r>
                <a:rPr lang="en-US" sz="1100" i="1" baseline="-25000">
                  <a:solidFill>
                    <a:schemeClr val="dk1"/>
                  </a:solidFill>
                  <a:effectLst/>
                  <a:latin typeface="+mn-lt"/>
                  <a:ea typeface="+mn-ea"/>
                  <a:cs typeface="+mn-cs"/>
                </a:rPr>
                <a:t>i</a:t>
              </a:r>
              <a:r>
                <a:rPr lang="en-US" sz="1100" i="1">
                  <a:solidFill>
                    <a:schemeClr val="dk1"/>
                  </a:solidFill>
                  <a:effectLst/>
                  <a:latin typeface="+mn-lt"/>
                  <a:ea typeface="+mn-ea"/>
                  <a:cs typeface="+mn-cs"/>
                </a:rPr>
                <a:t> ≥ MIN</a:t>
              </a:r>
              <a:r>
                <a:rPr lang="en-US" sz="1100" i="1" baseline="-25000">
                  <a:solidFill>
                    <a:schemeClr val="dk1"/>
                  </a:solidFill>
                  <a:effectLst/>
                  <a:latin typeface="+mn-lt"/>
                  <a:ea typeface="+mn-ea"/>
                  <a:cs typeface="+mn-cs"/>
                </a:rPr>
                <a:t>i</a:t>
              </a:r>
              <a:r>
                <a:rPr lang="en-US" sz="1100" i="1">
                  <a:solidFill>
                    <a:schemeClr val="dk1"/>
                  </a:solidFill>
                  <a:effectLst/>
                  <a:latin typeface="+mn-lt"/>
                  <a:ea typeface="+mn-ea"/>
                  <a:cs typeface="+mn-cs"/>
                </a:rPr>
                <a:t>  for i= 1 and 3 only</a:t>
              </a:r>
              <a:r>
                <a:rPr lang="en-US" sz="1100">
                  <a:solidFill>
                    <a:schemeClr val="dk1"/>
                  </a:solidFill>
                  <a:effectLst/>
                  <a:latin typeface="+mn-lt"/>
                  <a:ea typeface="+mn-ea"/>
                  <a:cs typeface="+mn-cs"/>
                </a:rPr>
                <a:t>                                                                                                                                    Nonnegativity: </a:t>
              </a:r>
              <a:endParaRPr lang="en-US">
                <a:effectLst/>
              </a:endParaRPr>
            </a:p>
            <a:p>
              <a:r>
                <a:rPr lang="en-US" sz="1100" i="1">
                  <a:solidFill>
                    <a:schemeClr val="dk1"/>
                  </a:solidFill>
                  <a:effectLst/>
                  <a:latin typeface="+mn-lt"/>
                  <a:ea typeface="+mn-ea"/>
                  <a:cs typeface="+mn-cs"/>
                </a:rPr>
                <a:t>                                                                S</a:t>
              </a:r>
              <a:r>
                <a:rPr lang="en-US" sz="1100" i="1" baseline="-25000">
                  <a:solidFill>
                    <a:schemeClr val="dk1"/>
                  </a:solidFill>
                  <a:effectLst/>
                  <a:latin typeface="+mn-lt"/>
                  <a:ea typeface="+mn-ea"/>
                  <a:cs typeface="+mn-cs"/>
                </a:rPr>
                <a:t>i</a:t>
              </a:r>
              <a:r>
                <a:rPr lang="en-US" sz="1100" i="1">
                  <a:solidFill>
                    <a:schemeClr val="dk1"/>
                  </a:solidFill>
                  <a:effectLst/>
                  <a:latin typeface="+mn-lt"/>
                  <a:ea typeface="+mn-ea"/>
                  <a:cs typeface="+mn-cs"/>
                </a:rPr>
                <a:t> ≥ 0</a:t>
              </a:r>
              <a:endParaRPr lang="en-US">
                <a:effectLst/>
              </a:endParaRPr>
            </a:p>
            <a:p>
              <a:r>
                <a:rPr lang="en-US" sz="1100">
                  <a:solidFill>
                    <a:schemeClr val="dk1"/>
                  </a:solidFill>
                  <a:effectLst/>
                  <a:latin typeface="+mn-lt"/>
                  <a:ea typeface="+mn-ea"/>
                  <a:cs typeface="+mn-cs"/>
                </a:rPr>
                <a:t> </a:t>
              </a:r>
              <a:endParaRPr lang="en-US">
                <a:effectLst/>
              </a:endParaRPr>
            </a:p>
            <a:p>
              <a:endParaRPr lang="en-US" sz="1100"/>
            </a:p>
          </xdr:txBody>
        </xdr:sp>
      </mc:Choice>
      <mc:Fallback>
        <xdr:sp macro="" textlink="">
          <xdr:nvSpPr>
            <xdr:cNvPr id="2" name="TextBox 1">
              <a:extLst>
                <a:ext uri="{FF2B5EF4-FFF2-40B4-BE49-F238E27FC236}">
                  <a16:creationId xmlns:a16="http://schemas.microsoft.com/office/drawing/2014/main" id="{2CD31935-6B7A-4935-9920-EF937EF2FE5C}"/>
                </a:ext>
              </a:extLst>
            </xdr:cNvPr>
            <xdr:cNvSpPr txBox="1"/>
          </xdr:nvSpPr>
          <xdr:spPr>
            <a:xfrm>
              <a:off x="8912860" y="323850"/>
              <a:ext cx="4517390" cy="50139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i="1">
                  <a:solidFill>
                    <a:schemeClr val="dk1"/>
                  </a:solidFill>
                  <a:effectLst/>
                  <a:latin typeface="+mn-lt"/>
                  <a:ea typeface="+mn-ea"/>
                  <a:cs typeface="+mn-cs"/>
                </a:rPr>
                <a:t>Inputs:</a:t>
              </a:r>
              <a:endParaRPr lang="en-US" sz="1100">
                <a:solidFill>
                  <a:schemeClr val="dk1"/>
                </a:solidFill>
                <a:effectLst/>
                <a:latin typeface="+mn-lt"/>
                <a:ea typeface="+mn-ea"/>
                <a:cs typeface="+mn-cs"/>
              </a:endParaRPr>
            </a:p>
            <a:p>
              <a:r>
                <a:rPr lang="en-US" sz="1100" i="1">
                  <a:solidFill>
                    <a:schemeClr val="dk1"/>
                  </a:solidFill>
                  <a:effectLst/>
                  <a:latin typeface="+mn-lt"/>
                  <a:ea typeface="+mn-ea"/>
                  <a:cs typeface="+mn-cs"/>
                </a:rPr>
                <a:t>i </a:t>
              </a:r>
              <a:r>
                <a:rPr lang="en-US" sz="1100">
                  <a:solidFill>
                    <a:schemeClr val="dk1"/>
                  </a:solidFill>
                  <a:effectLst/>
                  <a:latin typeface="+mn-lt"/>
                  <a:ea typeface="+mn-ea"/>
                  <a:cs typeface="+mn-cs"/>
                </a:rPr>
                <a:t>– represents</a:t>
              </a:r>
              <a:r>
                <a:rPr lang="en-US" sz="1100" baseline="0">
                  <a:solidFill>
                    <a:schemeClr val="dk1"/>
                  </a:solidFill>
                  <a:effectLst/>
                  <a:latin typeface="+mn-lt"/>
                  <a:ea typeface="+mn-ea"/>
                  <a:cs typeface="+mn-cs"/>
                </a:rPr>
                <a:t> S</a:t>
              </a:r>
              <a:r>
                <a:rPr lang="en-US" sz="1100">
                  <a:solidFill>
                    <a:schemeClr val="dk1"/>
                  </a:solidFill>
                  <a:effectLst/>
                  <a:latin typeface="+mn-lt"/>
                  <a:ea typeface="+mn-ea"/>
                  <a:cs typeface="+mn-cs"/>
                </a:rPr>
                <a:t>upplier</a:t>
              </a:r>
              <a:r>
                <a:rPr lang="en-US" sz="1100" i="1">
                  <a:solidFill>
                    <a:schemeClr val="dk1"/>
                  </a:solidFill>
                  <a:effectLst/>
                  <a:latin typeface="+mn-lt"/>
                  <a:ea typeface="+mn-ea"/>
                  <a:cs typeface="+mn-cs"/>
                </a:rPr>
                <a:t>, i = 1,2,3</a:t>
              </a:r>
              <a:endParaRPr lang="en-US" sz="1100">
                <a:solidFill>
                  <a:schemeClr val="dk1"/>
                </a:solidFill>
                <a:effectLst/>
                <a:latin typeface="+mn-lt"/>
                <a:ea typeface="+mn-ea"/>
                <a:cs typeface="+mn-cs"/>
              </a:endParaRPr>
            </a:p>
            <a:p>
              <a:r>
                <a:rPr lang="en-US" sz="1100" i="1">
                  <a:solidFill>
                    <a:schemeClr val="dk1"/>
                  </a:solidFill>
                  <a:effectLst/>
                  <a:latin typeface="+mn-lt"/>
                  <a:ea typeface="+mn-ea"/>
                  <a:cs typeface="+mn-cs"/>
                </a:rPr>
                <a:t>j – </a:t>
              </a:r>
              <a:r>
                <a:rPr lang="en-US" sz="1100">
                  <a:solidFill>
                    <a:schemeClr val="dk1"/>
                  </a:solidFill>
                  <a:effectLst/>
                  <a:latin typeface="+mn-lt"/>
                  <a:ea typeface="+mn-ea"/>
                  <a:cs typeface="+mn-cs"/>
                </a:rPr>
                <a:t>represents valve</a:t>
              </a:r>
              <a:r>
                <a:rPr lang="en-US" sz="1100" baseline="0">
                  <a:solidFill>
                    <a:schemeClr val="dk1"/>
                  </a:solidFill>
                  <a:effectLst/>
                  <a:latin typeface="+mn-lt"/>
                  <a:ea typeface="+mn-ea"/>
                  <a:cs typeface="+mn-cs"/>
                </a:rPr>
                <a:t> type</a:t>
              </a:r>
              <a:r>
                <a:rPr lang="en-US" sz="1100">
                  <a:solidFill>
                    <a:schemeClr val="dk1"/>
                  </a:solidFill>
                  <a:effectLst/>
                  <a:latin typeface="+mn-lt"/>
                  <a:ea typeface="+mn-ea"/>
                  <a:cs typeface="+mn-cs"/>
                </a:rPr>
                <a:t>, </a:t>
              </a:r>
              <a:r>
                <a:rPr lang="en-US" sz="1100" i="1">
                  <a:solidFill>
                    <a:schemeClr val="dk1"/>
                  </a:solidFill>
                  <a:effectLst/>
                  <a:latin typeface="+mn-lt"/>
                  <a:ea typeface="+mn-ea"/>
                  <a:cs typeface="+mn-cs"/>
                </a:rPr>
                <a:t>j = 1,2 (1=N 95 masks, 2 = Surgical masks)</a:t>
              </a:r>
              <a:endParaRPr lang="en-US" sz="1100">
                <a:solidFill>
                  <a:schemeClr val="dk1"/>
                </a:solidFill>
                <a:effectLst/>
                <a:latin typeface="+mn-lt"/>
                <a:ea typeface="+mn-ea"/>
                <a:cs typeface="+mn-cs"/>
              </a:endParaRPr>
            </a:p>
            <a:p>
              <a:r>
                <a:rPr lang="en-US" sz="1100" i="1" baseline="0">
                  <a:solidFill>
                    <a:schemeClr val="dk1"/>
                  </a:solidFill>
                  <a:effectLst/>
                  <a:latin typeface="+mn-lt"/>
                  <a:ea typeface="+mn-ea"/>
                  <a:cs typeface="+mn-cs"/>
                </a:rPr>
                <a:t>a</a:t>
              </a:r>
              <a:r>
                <a:rPr lang="en-US" sz="1100" i="1" baseline="-25000">
                  <a:solidFill>
                    <a:schemeClr val="dk1"/>
                  </a:solidFill>
                  <a:effectLst/>
                  <a:latin typeface="+mn-lt"/>
                  <a:ea typeface="+mn-ea"/>
                  <a:cs typeface="+mn-cs"/>
                </a:rPr>
                <a:t>ij</a:t>
              </a:r>
              <a:r>
                <a:rPr lang="en-US" sz="1100" i="1">
                  <a:solidFill>
                    <a:schemeClr val="dk1"/>
                  </a:solidFill>
                  <a:effectLst/>
                  <a:latin typeface="+mn-lt"/>
                  <a:ea typeface="+mn-ea"/>
                  <a:cs typeface="+mn-cs"/>
                </a:rPr>
                <a:t> = </a:t>
              </a:r>
              <a:r>
                <a:rPr lang="en-US" sz="1100">
                  <a:solidFill>
                    <a:schemeClr val="dk1"/>
                  </a:solidFill>
                  <a:effectLst/>
                  <a:latin typeface="+mn-lt"/>
                  <a:ea typeface="+mn-ea"/>
                  <a:cs typeface="+mn-cs"/>
                </a:rPr>
                <a:t>percentage allocation of a Supplier </a:t>
              </a:r>
              <a:r>
                <a:rPr lang="en-US" sz="1100" i="1">
                  <a:solidFill>
                    <a:schemeClr val="dk1"/>
                  </a:solidFill>
                  <a:effectLst/>
                  <a:latin typeface="+mn-lt"/>
                  <a:ea typeface="+mn-ea"/>
                  <a:cs typeface="+mn-cs"/>
                </a:rPr>
                <a:t>i</a:t>
              </a:r>
              <a:r>
                <a:rPr lang="en-US" sz="1100">
                  <a:solidFill>
                    <a:schemeClr val="dk1"/>
                  </a:solidFill>
                  <a:effectLst/>
                  <a:latin typeface="+mn-lt"/>
                  <a:ea typeface="+mn-ea"/>
                  <a:cs typeface="+mn-cs"/>
                </a:rPr>
                <a:t> for mask type </a:t>
              </a:r>
              <a:r>
                <a:rPr lang="en-US" sz="1100" i="1">
                  <a:solidFill>
                    <a:schemeClr val="dk1"/>
                  </a:solidFill>
                  <a:effectLst/>
                  <a:latin typeface="+mn-lt"/>
                  <a:ea typeface="+mn-ea"/>
                  <a:cs typeface="+mn-cs"/>
                </a:rPr>
                <a:t>j</a:t>
              </a:r>
              <a:r>
                <a:rPr lang="en-US" sz="1100">
                  <a:solidFill>
                    <a:schemeClr val="dk1"/>
                  </a:solidFill>
                  <a:effectLst/>
                  <a:latin typeface="+mn-lt"/>
                  <a:ea typeface="+mn-ea"/>
                  <a:cs typeface="+mn-cs"/>
                </a:rPr>
                <a:t> </a:t>
              </a:r>
            </a:p>
            <a:p>
              <a:r>
                <a:rPr lang="en-US" sz="1100" i="1">
                  <a:solidFill>
                    <a:schemeClr val="dk1"/>
                  </a:solidFill>
                  <a:effectLst/>
                  <a:latin typeface="+mn-lt"/>
                  <a:ea typeface="+mn-ea"/>
                  <a:cs typeface="+mn-cs"/>
                </a:rPr>
                <a:t>M</a:t>
              </a:r>
              <a:r>
                <a:rPr lang="en-US" sz="1100" i="1" baseline="-25000">
                  <a:solidFill>
                    <a:schemeClr val="dk1"/>
                  </a:solidFill>
                  <a:effectLst/>
                  <a:latin typeface="+mn-lt"/>
                  <a:ea typeface="+mn-ea"/>
                  <a:cs typeface="+mn-cs"/>
                </a:rPr>
                <a:t>j</a:t>
              </a:r>
              <a:r>
                <a:rPr lang="en-US" sz="1100">
                  <a:solidFill>
                    <a:schemeClr val="dk1"/>
                  </a:solidFill>
                  <a:effectLst/>
                  <a:latin typeface="+mn-lt"/>
                  <a:ea typeface="+mn-ea"/>
                  <a:cs typeface="+mn-cs"/>
                </a:rPr>
                <a:t> = minimal number of masks required for valve</a:t>
              </a:r>
              <a:r>
                <a:rPr lang="en-US" sz="1100" baseline="0">
                  <a:solidFill>
                    <a:schemeClr val="dk1"/>
                  </a:solidFill>
                  <a:effectLst/>
                  <a:latin typeface="+mn-lt"/>
                  <a:ea typeface="+mn-ea"/>
                  <a:cs typeface="+mn-cs"/>
                </a:rPr>
                <a:t> type</a:t>
              </a:r>
              <a:r>
                <a:rPr lang="en-US" sz="1100">
                  <a:solidFill>
                    <a:schemeClr val="dk1"/>
                  </a:solidFill>
                  <a:effectLst/>
                  <a:latin typeface="+mn-lt"/>
                  <a:ea typeface="+mn-ea"/>
                  <a:cs typeface="+mn-cs"/>
                </a:rPr>
                <a:t> </a:t>
              </a:r>
              <a:r>
                <a:rPr lang="en-US" sz="1100" i="1">
                  <a:solidFill>
                    <a:schemeClr val="dk1"/>
                  </a:solidFill>
                  <a:effectLst/>
                  <a:latin typeface="+mn-lt"/>
                  <a:ea typeface="+mn-ea"/>
                  <a:cs typeface="+mn-cs"/>
                </a:rPr>
                <a:t>j</a:t>
              </a:r>
            </a:p>
            <a:p>
              <a:pPr marL="0" marR="0" lvl="0" indent="0" defTabSz="914400" eaLnBrk="1" fontAlgn="auto" latinLnBrk="0" hangingPunct="1">
                <a:lnSpc>
                  <a:spcPct val="100000"/>
                </a:lnSpc>
                <a:spcBef>
                  <a:spcPts val="0"/>
                </a:spcBef>
                <a:spcAft>
                  <a:spcPts val="0"/>
                </a:spcAft>
                <a:buClrTx/>
                <a:buSzTx/>
                <a:buFontTx/>
                <a:buNone/>
                <a:tabLst/>
                <a:defRPr/>
              </a:pPr>
              <a:r>
                <a:rPr lang="en-US" sz="1100" i="1">
                  <a:solidFill>
                    <a:schemeClr val="dk1"/>
                  </a:solidFill>
                  <a:effectLst/>
                  <a:latin typeface="+mn-lt"/>
                  <a:ea typeface="+mn-ea"/>
                  <a:cs typeface="+mn-cs"/>
                </a:rPr>
                <a:t>MAX</a:t>
              </a:r>
              <a:r>
                <a:rPr lang="en-US" sz="1100" i="1" baseline="-25000">
                  <a:solidFill>
                    <a:schemeClr val="dk1"/>
                  </a:solidFill>
                  <a:effectLst/>
                  <a:latin typeface="+mn-lt"/>
                  <a:ea typeface="+mn-ea"/>
                  <a:cs typeface="+mn-cs"/>
                </a:rPr>
                <a:t>i</a:t>
              </a:r>
              <a:r>
                <a:rPr lang="en-US" sz="1100">
                  <a:solidFill>
                    <a:schemeClr val="dk1"/>
                  </a:solidFill>
                  <a:effectLst/>
                  <a:latin typeface="+mn-lt"/>
                  <a:ea typeface="+mn-ea"/>
                  <a:cs typeface="+mn-cs"/>
                </a:rPr>
                <a:t> = maximum</a:t>
              </a:r>
              <a:r>
                <a:rPr lang="en-US" sz="1100" baseline="0">
                  <a:solidFill>
                    <a:schemeClr val="dk1"/>
                  </a:solidFill>
                  <a:effectLst/>
                  <a:latin typeface="+mn-lt"/>
                  <a:ea typeface="+mn-ea"/>
                  <a:cs typeface="+mn-cs"/>
                </a:rPr>
                <a:t> number purchased from each Supplier</a:t>
              </a:r>
              <a:r>
                <a:rPr lang="en-US" sz="1100">
                  <a:solidFill>
                    <a:schemeClr val="dk1"/>
                  </a:solidFill>
                  <a:effectLst/>
                  <a:latin typeface="+mn-lt"/>
                  <a:ea typeface="+mn-ea"/>
                  <a:cs typeface="+mn-cs"/>
                </a:rPr>
                <a:t> </a:t>
              </a:r>
              <a:r>
                <a:rPr lang="en-US" sz="1100" i="1">
                  <a:solidFill>
                    <a:schemeClr val="dk1"/>
                  </a:solidFill>
                  <a:effectLst/>
                  <a:latin typeface="+mn-lt"/>
                  <a:ea typeface="+mn-ea"/>
                  <a:cs typeface="+mn-cs"/>
                </a:rPr>
                <a:t>i (MAX</a:t>
              </a:r>
              <a:r>
                <a:rPr lang="en-US" sz="1100" i="1" baseline="-25000">
                  <a:solidFill>
                    <a:schemeClr val="dk1"/>
                  </a:solidFill>
                  <a:effectLst/>
                  <a:latin typeface="+mn-lt"/>
                  <a:ea typeface="+mn-ea"/>
                  <a:cs typeface="+mn-cs"/>
                </a:rPr>
                <a:t>i</a:t>
              </a:r>
              <a:r>
                <a:rPr lang="en-US" sz="1100">
                  <a:solidFill>
                    <a:schemeClr val="dk1"/>
                  </a:solidFill>
                  <a:effectLst/>
                  <a:latin typeface="+mn-lt"/>
                  <a:ea typeface="+mn-ea"/>
                  <a:cs typeface="+mn-cs"/>
                </a:rPr>
                <a:t> </a:t>
              </a:r>
              <a:r>
                <a:rPr lang="en-US" sz="1100" i="1">
                  <a:solidFill>
                    <a:schemeClr val="dk1"/>
                  </a:solidFill>
                  <a:effectLst/>
                  <a:latin typeface="+mn-lt"/>
                  <a:ea typeface="+mn-ea"/>
                  <a:cs typeface="+mn-cs"/>
                </a:rPr>
                <a:t>=500000)</a:t>
              </a:r>
              <a:endParaRPr lang="en-US">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i="1">
                  <a:solidFill>
                    <a:schemeClr val="dk1"/>
                  </a:solidFill>
                  <a:effectLst/>
                  <a:latin typeface="+mn-lt"/>
                  <a:ea typeface="+mn-ea"/>
                  <a:cs typeface="+mn-cs"/>
                </a:rPr>
                <a:t>MIN</a:t>
              </a:r>
              <a:r>
                <a:rPr lang="en-US" sz="1100" i="1" baseline="-25000">
                  <a:solidFill>
                    <a:schemeClr val="dk1"/>
                  </a:solidFill>
                  <a:effectLst/>
                  <a:latin typeface="+mn-lt"/>
                  <a:ea typeface="+mn-ea"/>
                  <a:cs typeface="+mn-cs"/>
                </a:rPr>
                <a:t>i</a:t>
              </a:r>
              <a:r>
                <a:rPr lang="en-US" sz="1100">
                  <a:solidFill>
                    <a:schemeClr val="dk1"/>
                  </a:solidFill>
                  <a:effectLst/>
                  <a:latin typeface="+mn-lt"/>
                  <a:ea typeface="+mn-ea"/>
                  <a:cs typeface="+mn-cs"/>
                </a:rPr>
                <a:t> = minimum</a:t>
              </a:r>
              <a:r>
                <a:rPr lang="en-US" sz="1100" baseline="0">
                  <a:solidFill>
                    <a:schemeClr val="dk1"/>
                  </a:solidFill>
                  <a:effectLst/>
                  <a:latin typeface="+mn-lt"/>
                  <a:ea typeface="+mn-ea"/>
                  <a:cs typeface="+mn-cs"/>
                </a:rPr>
                <a:t> number required from Supplier</a:t>
              </a:r>
              <a:r>
                <a:rPr lang="en-US" sz="1100">
                  <a:solidFill>
                    <a:schemeClr val="dk1"/>
                  </a:solidFill>
                  <a:effectLst/>
                  <a:latin typeface="+mn-lt"/>
                  <a:ea typeface="+mn-ea"/>
                  <a:cs typeface="+mn-cs"/>
                </a:rPr>
                <a:t> </a:t>
              </a:r>
              <a:r>
                <a:rPr lang="en-US" sz="1100" i="1">
                  <a:solidFill>
                    <a:schemeClr val="dk1"/>
                  </a:solidFill>
                  <a:effectLst/>
                  <a:latin typeface="+mn-lt"/>
                  <a:ea typeface="+mn-ea"/>
                  <a:cs typeface="+mn-cs"/>
                </a:rPr>
                <a:t>i (i = 1,3,</a:t>
              </a:r>
              <a:r>
                <a:rPr lang="en-US" sz="1100" i="1" baseline="0">
                  <a:solidFill>
                    <a:schemeClr val="dk1"/>
                  </a:solidFill>
                  <a:effectLst/>
                  <a:latin typeface="+mn-lt"/>
                  <a:ea typeface="+mn-ea"/>
                  <a:cs typeface="+mn-cs"/>
                </a:rPr>
                <a:t> </a:t>
              </a:r>
              <a:r>
                <a:rPr lang="en-US" sz="1100" i="1">
                  <a:solidFill>
                    <a:schemeClr val="dk1"/>
                  </a:solidFill>
                  <a:effectLst/>
                  <a:latin typeface="+mn-lt"/>
                  <a:ea typeface="+mn-ea"/>
                  <a:cs typeface="+mn-cs"/>
                </a:rPr>
                <a:t>MIN</a:t>
              </a:r>
              <a:r>
                <a:rPr lang="en-US" sz="1100" i="1" baseline="-25000">
                  <a:solidFill>
                    <a:schemeClr val="dk1"/>
                  </a:solidFill>
                  <a:effectLst/>
                  <a:latin typeface="+mn-lt"/>
                  <a:ea typeface="+mn-ea"/>
                  <a:cs typeface="+mn-cs"/>
                </a:rPr>
                <a:t>i</a:t>
              </a:r>
              <a:r>
                <a:rPr lang="en-US" sz="1100">
                  <a:solidFill>
                    <a:schemeClr val="dk1"/>
                  </a:solidFill>
                  <a:effectLst/>
                  <a:latin typeface="+mn-lt"/>
                  <a:ea typeface="+mn-ea"/>
                  <a:cs typeface="+mn-cs"/>
                </a:rPr>
                <a:t> </a:t>
              </a:r>
              <a:r>
                <a:rPr lang="en-US" sz="1100" i="1">
                  <a:solidFill>
                    <a:schemeClr val="dk1"/>
                  </a:solidFill>
                  <a:effectLst/>
                  <a:latin typeface="+mn-lt"/>
                  <a:ea typeface="+mn-ea"/>
                  <a:cs typeface="+mn-cs"/>
                </a:rPr>
                <a:t>=100000)</a:t>
              </a:r>
              <a:endParaRPr lang="en-US">
                <a:effectLst/>
              </a:endParaRPr>
            </a:p>
            <a:p>
              <a:r>
                <a:rPr lang="en-US" sz="1100" i="1">
                  <a:solidFill>
                    <a:schemeClr val="dk1"/>
                  </a:solidFill>
                  <a:effectLst/>
                  <a:latin typeface="+mn-lt"/>
                  <a:ea typeface="+mn-ea"/>
                  <a:cs typeface="+mn-cs"/>
                </a:rPr>
                <a:t>C</a:t>
              </a:r>
              <a:r>
                <a:rPr lang="en-US" sz="1100" i="1" baseline="-25000">
                  <a:solidFill>
                    <a:schemeClr val="dk1"/>
                  </a:solidFill>
                  <a:effectLst/>
                  <a:latin typeface="+mn-lt"/>
                  <a:ea typeface="+mn-ea"/>
                  <a:cs typeface="+mn-cs"/>
                </a:rPr>
                <a:t>i</a:t>
              </a:r>
              <a:r>
                <a:rPr lang="en-US" sz="1100" i="1">
                  <a:solidFill>
                    <a:schemeClr val="dk1"/>
                  </a:solidFill>
                  <a:effectLst/>
                  <a:latin typeface="+mn-lt"/>
                  <a:ea typeface="+mn-ea"/>
                  <a:cs typeface="+mn-cs"/>
                </a:rPr>
                <a:t> = </a:t>
              </a:r>
              <a:r>
                <a:rPr lang="en-US" sz="1100">
                  <a:solidFill>
                    <a:schemeClr val="dk1"/>
                  </a:solidFill>
                  <a:effectLst/>
                  <a:latin typeface="+mn-lt"/>
                  <a:ea typeface="+mn-ea"/>
                  <a:cs typeface="+mn-cs"/>
                </a:rPr>
                <a:t>cost per mask for Supplier </a:t>
              </a:r>
              <a:r>
                <a:rPr lang="en-US" sz="1100" i="1">
                  <a:solidFill>
                    <a:schemeClr val="dk1"/>
                  </a:solidFill>
                  <a:effectLst/>
                  <a:latin typeface="+mn-lt"/>
                  <a:ea typeface="+mn-ea"/>
                  <a:cs typeface="+mn-cs"/>
                </a:rPr>
                <a:t>i</a:t>
              </a:r>
            </a:p>
            <a:p>
              <a:endParaRPr lang="en-US" sz="1100" b="1" i="1">
                <a:solidFill>
                  <a:schemeClr val="dk1"/>
                </a:solidFill>
                <a:effectLst/>
                <a:latin typeface="+mn-lt"/>
                <a:ea typeface="+mn-ea"/>
                <a:cs typeface="+mn-cs"/>
              </a:endParaRPr>
            </a:p>
            <a:p>
              <a:r>
                <a:rPr lang="en-US" sz="1100" b="1" i="1">
                  <a:solidFill>
                    <a:schemeClr val="dk1"/>
                  </a:solidFill>
                  <a:effectLst/>
                  <a:latin typeface="+mn-lt"/>
                  <a:ea typeface="+mn-ea"/>
                  <a:cs typeface="+mn-cs"/>
                </a:rPr>
                <a:t>Decision variables:</a:t>
              </a:r>
              <a:endParaRPr lang="en-US">
                <a:effectLst/>
              </a:endParaRPr>
            </a:p>
            <a:p>
              <a:r>
                <a:rPr lang="en-US" sz="1100" i="1">
                  <a:solidFill>
                    <a:schemeClr val="dk1"/>
                  </a:solidFill>
                  <a:effectLst/>
                  <a:latin typeface="+mn-lt"/>
                  <a:ea typeface="+mn-ea"/>
                  <a:cs typeface="+mn-cs"/>
                </a:rPr>
                <a:t>S</a:t>
              </a:r>
              <a:r>
                <a:rPr lang="en-US" sz="1100" i="1" baseline="-25000">
                  <a:solidFill>
                    <a:schemeClr val="dk1"/>
                  </a:solidFill>
                  <a:effectLst/>
                  <a:latin typeface="+mn-lt"/>
                  <a:ea typeface="+mn-ea"/>
                  <a:cs typeface="+mn-cs"/>
                </a:rPr>
                <a:t>i</a:t>
              </a:r>
              <a:r>
                <a:rPr lang="en-US" sz="1100" i="1">
                  <a:solidFill>
                    <a:schemeClr val="dk1"/>
                  </a:solidFill>
                  <a:effectLst/>
                  <a:latin typeface="+mn-lt"/>
                  <a:ea typeface="+mn-ea"/>
                  <a:cs typeface="+mn-cs"/>
                </a:rPr>
                <a:t> </a:t>
              </a:r>
              <a:r>
                <a:rPr lang="en-US" sz="1100">
                  <a:solidFill>
                    <a:schemeClr val="dk1"/>
                  </a:solidFill>
                  <a:effectLst/>
                  <a:latin typeface="+mn-lt"/>
                  <a:ea typeface="+mn-ea"/>
                  <a:cs typeface="+mn-cs"/>
                </a:rPr>
                <a:t>= number of mask purchased from Supplier </a:t>
              </a:r>
              <a:r>
                <a:rPr lang="en-US" sz="1100" i="1">
                  <a:solidFill>
                    <a:schemeClr val="dk1"/>
                  </a:solidFill>
                  <a:effectLst/>
                  <a:latin typeface="+mn-lt"/>
                  <a:ea typeface="+mn-ea"/>
                  <a:cs typeface="+mn-cs"/>
                </a:rPr>
                <a:t>i (i=1,2,3)</a:t>
              </a:r>
              <a:endParaRPr lang="en-US">
                <a:effectLst/>
              </a:endParaRPr>
            </a:p>
            <a:p>
              <a:r>
                <a:rPr lang="en-US" sz="1100" b="1" i="1">
                  <a:solidFill>
                    <a:schemeClr val="dk1"/>
                  </a:solidFill>
                  <a:effectLst/>
                  <a:latin typeface="+mn-lt"/>
                  <a:ea typeface="+mn-ea"/>
                  <a:cs typeface="+mn-cs"/>
                </a:rPr>
                <a:t> </a:t>
              </a:r>
              <a:endParaRPr lang="en-US">
                <a:effectLst/>
              </a:endParaRPr>
            </a:p>
            <a:p>
              <a:r>
                <a:rPr lang="en-US" sz="1100" b="1" i="1">
                  <a:solidFill>
                    <a:schemeClr val="dk1"/>
                  </a:solidFill>
                  <a:effectLst/>
                  <a:latin typeface="+mn-lt"/>
                  <a:ea typeface="+mn-ea"/>
                  <a:cs typeface="+mn-cs"/>
                </a:rPr>
                <a:t>Objective to minimize total cost of valves: </a:t>
              </a:r>
              <a:endParaRPr lang="en-US">
                <a:effectLst/>
              </a:endParaRPr>
            </a:p>
            <a:p>
              <a:r>
                <a:rPr lang="en-US" sz="1100">
                  <a:solidFill>
                    <a:schemeClr val="dk1"/>
                  </a:solidFill>
                  <a:effectLst/>
                  <a:latin typeface="+mn-lt"/>
                  <a:ea typeface="+mn-ea"/>
                  <a:cs typeface="+mn-cs"/>
                </a:rPr>
                <a:t>Min		</a:t>
              </a:r>
              <a:endParaRPr lang="en-US">
                <a:effectLst/>
              </a:endParaRPr>
            </a:p>
            <a:p>
              <a:pPr/>
              <a:r>
                <a:rPr lang="en-US" sz="1100" i="0">
                  <a:solidFill>
                    <a:schemeClr val="dk1"/>
                  </a:solidFill>
                  <a:effectLst/>
                  <a:latin typeface="Cambria Math" panose="02040503050406030204" pitchFamily="18" charset="0"/>
                  <a:ea typeface="+mn-ea"/>
                  <a:cs typeface="+mn-cs"/>
                </a:rPr>
                <a:t>∑_(𝑖=1)</a:t>
              </a:r>
              <a:r>
                <a:rPr lang="en-US" sz="1100" b="0" i="0">
                  <a:solidFill>
                    <a:schemeClr val="dk1"/>
                  </a:solidFill>
                  <a:effectLst/>
                  <a:latin typeface="Cambria Math" panose="02040503050406030204" pitchFamily="18" charset="0"/>
                  <a:ea typeface="+mn-ea"/>
                  <a:cs typeface="+mn-cs"/>
                </a:rPr>
                <a:t>^3▒〖</a:t>
              </a:r>
              <a:r>
                <a:rPr lang="en-US" sz="1100" i="0">
                  <a:solidFill>
                    <a:schemeClr val="dk1"/>
                  </a:solidFill>
                  <a:effectLst/>
                  <a:latin typeface="Cambria Math" panose="02040503050406030204" pitchFamily="18" charset="0"/>
                  <a:ea typeface="+mn-ea"/>
                  <a:cs typeface="+mn-cs"/>
                </a:rPr>
                <a:t>𝐶_𝑖 𝑆_𝑖 </a:t>
              </a:r>
              <a:r>
                <a:rPr lang="en-US" sz="1100" b="0" i="0">
                  <a:solidFill>
                    <a:schemeClr val="dk1"/>
                  </a:solidFill>
                  <a:effectLst/>
                  <a:latin typeface="Cambria Math" panose="02040503050406030204" pitchFamily="18" charset="0"/>
                  <a:ea typeface="+mn-ea"/>
                  <a:cs typeface="+mn-cs"/>
                </a:rPr>
                <a:t>〗</a:t>
              </a:r>
              <a:endParaRPr lang="en-US">
                <a:effectLst/>
              </a:endParaRPr>
            </a:p>
            <a:p>
              <a:r>
                <a:rPr lang="en-US" sz="1100">
                  <a:solidFill>
                    <a:schemeClr val="dk1"/>
                  </a:solidFill>
                  <a:effectLst/>
                  <a:latin typeface="+mn-lt"/>
                  <a:ea typeface="+mn-ea"/>
                  <a:cs typeface="+mn-cs"/>
                </a:rPr>
                <a:t> </a:t>
              </a:r>
              <a:endParaRPr lang="en-US">
                <a:effectLst/>
              </a:endParaRPr>
            </a:p>
            <a:p>
              <a:r>
                <a:rPr lang="en-US" sz="1100" b="1" i="1">
                  <a:solidFill>
                    <a:schemeClr val="dk1"/>
                  </a:solidFill>
                  <a:effectLst/>
                  <a:latin typeface="+mn-lt"/>
                  <a:ea typeface="+mn-ea"/>
                  <a:cs typeface="+mn-cs"/>
                </a:rPr>
                <a:t>Constraints:</a:t>
              </a:r>
              <a:endParaRPr lang="en-US">
                <a:effectLst/>
              </a:endParaRPr>
            </a:p>
            <a:p>
              <a:r>
                <a:rPr lang="en-US" sz="1100">
                  <a:solidFill>
                    <a:schemeClr val="dk1"/>
                  </a:solidFill>
                  <a:effectLst/>
                  <a:latin typeface="+mn-lt"/>
                  <a:ea typeface="+mn-ea"/>
                  <a:cs typeface="+mn-cs"/>
                </a:rPr>
                <a:t>Number</a:t>
              </a:r>
              <a:r>
                <a:rPr lang="en-US" sz="1100" baseline="0">
                  <a:solidFill>
                    <a:schemeClr val="dk1"/>
                  </a:solidFill>
                  <a:effectLst/>
                  <a:latin typeface="+mn-lt"/>
                  <a:ea typeface="+mn-ea"/>
                  <a:cs typeface="+mn-cs"/>
                </a:rPr>
                <a:t> of purchased</a:t>
              </a:r>
              <a:r>
                <a:rPr lang="en-US" sz="1100">
                  <a:solidFill>
                    <a:schemeClr val="dk1"/>
                  </a:solidFill>
                  <a:effectLst/>
                  <a:latin typeface="+mn-lt"/>
                  <a:ea typeface="+mn-ea"/>
                  <a:cs typeface="+mn-cs"/>
                </a:rPr>
                <a:t> valves, </a:t>
              </a:r>
              <a:r>
                <a:rPr lang="en-US" sz="1100" i="1">
                  <a:solidFill>
                    <a:schemeClr val="dk1"/>
                  </a:solidFill>
                  <a:effectLst/>
                  <a:latin typeface="+mn-lt"/>
                  <a:ea typeface="+mn-ea"/>
                  <a:cs typeface="+mn-cs"/>
                </a:rPr>
                <a:t>j</a:t>
              </a:r>
              <a:r>
                <a:rPr lang="en-US" sz="1100">
                  <a:solidFill>
                    <a:schemeClr val="dk1"/>
                  </a:solidFill>
                  <a:effectLst/>
                  <a:latin typeface="+mn-lt"/>
                  <a:ea typeface="+mn-ea"/>
                  <a:cs typeface="+mn-cs"/>
                </a:rPr>
                <a:t> valve</a:t>
              </a:r>
              <a:r>
                <a:rPr lang="en-US" sz="1100" baseline="0">
                  <a:solidFill>
                    <a:schemeClr val="dk1"/>
                  </a:solidFill>
                  <a:effectLst/>
                  <a:latin typeface="+mn-lt"/>
                  <a:ea typeface="+mn-ea"/>
                  <a:cs typeface="+mn-cs"/>
                </a:rPr>
                <a:t> type</a:t>
              </a:r>
              <a:r>
                <a:rPr lang="en-US" sz="1100">
                  <a:solidFill>
                    <a:schemeClr val="dk1"/>
                  </a:solidFill>
                  <a:effectLst/>
                  <a:latin typeface="+mn-lt"/>
                  <a:ea typeface="+mn-ea"/>
                  <a:cs typeface="+mn-cs"/>
                </a:rPr>
                <a:t> </a:t>
              </a:r>
              <a:r>
                <a:rPr lang="en-US" sz="1100" i="1">
                  <a:solidFill>
                    <a:schemeClr val="dk1"/>
                  </a:solidFill>
                  <a:effectLst/>
                  <a:latin typeface="+mn-lt"/>
                  <a:ea typeface="+mn-ea"/>
                  <a:cs typeface="+mn-cs"/>
                </a:rPr>
                <a:t>(j = 1,2):</a:t>
              </a:r>
              <a:endParaRPr lang="en-US">
                <a:effectLst/>
              </a:endParaRPr>
            </a:p>
            <a:p>
              <a:pPr/>
              <a:r>
                <a:rPr lang="en-US" sz="1100" i="0">
                  <a:solidFill>
                    <a:schemeClr val="dk1"/>
                  </a:solidFill>
                  <a:effectLst/>
                  <a:latin typeface="Cambria Math" panose="02040503050406030204" pitchFamily="18" charset="0"/>
                  <a:ea typeface="+mn-ea"/>
                  <a:cs typeface="+mn-cs"/>
                </a:rPr>
                <a:t>∑_(𝑖=1)</a:t>
              </a:r>
              <a:r>
                <a:rPr lang="en-US" sz="1100" b="0" i="0">
                  <a:solidFill>
                    <a:schemeClr val="dk1"/>
                  </a:solidFill>
                  <a:effectLst/>
                  <a:latin typeface="Cambria Math" panose="02040503050406030204" pitchFamily="18" charset="0"/>
                  <a:ea typeface="+mn-ea"/>
                  <a:cs typeface="+mn-cs"/>
                </a:rPr>
                <a:t>^2▒〖𝑎_</a:t>
              </a:r>
              <a:r>
                <a:rPr lang="en-US" sz="1100" i="0">
                  <a:solidFill>
                    <a:schemeClr val="dk1"/>
                  </a:solidFill>
                  <a:effectLst/>
                  <a:latin typeface="Cambria Math" panose="02040503050406030204" pitchFamily="18" charset="0"/>
                  <a:ea typeface="+mn-ea"/>
                  <a:cs typeface="+mn-cs"/>
                </a:rPr>
                <a:t>𝑖𝑗 𝑆_𝑖 </a:t>
              </a:r>
              <a:r>
                <a:rPr lang="en-US" sz="1100" b="0" i="0">
                  <a:solidFill>
                    <a:schemeClr val="dk1"/>
                  </a:solidFill>
                  <a:effectLst/>
                  <a:latin typeface="Cambria Math" panose="02040503050406030204" pitchFamily="18" charset="0"/>
                  <a:ea typeface="+mn-ea"/>
                  <a:cs typeface="+mn-cs"/>
                </a:rPr>
                <a:t>〗</a:t>
              </a:r>
              <a:r>
                <a:rPr lang="en-US" sz="1100" i="0">
                  <a:solidFill>
                    <a:schemeClr val="dk1"/>
                  </a:solidFill>
                  <a:effectLst/>
                  <a:latin typeface="Cambria Math" panose="02040503050406030204" pitchFamily="18" charset="0"/>
                  <a:ea typeface="+mn-ea"/>
                  <a:cs typeface="+mn-cs"/>
                </a:rPr>
                <a:t>≥𝑀_𝑗</a:t>
              </a:r>
              <a:endParaRPr lang="en-US">
                <a:effectLst/>
              </a:endParaRPr>
            </a:p>
            <a:p>
              <a:r>
                <a:rPr lang="en-US" sz="1100" i="0">
                  <a:solidFill>
                    <a:schemeClr val="dk1"/>
                  </a:solidFill>
                  <a:effectLst/>
                  <a:latin typeface="+mn-lt"/>
                  <a:ea typeface="+mn-ea"/>
                  <a:cs typeface="+mn-cs"/>
                </a:rPr>
                <a:t>Number of valves</a:t>
              </a:r>
              <a:r>
                <a:rPr lang="en-US" sz="1100" i="0" baseline="0">
                  <a:solidFill>
                    <a:schemeClr val="dk1"/>
                  </a:solidFill>
                  <a:effectLst/>
                  <a:latin typeface="+mn-lt"/>
                  <a:ea typeface="+mn-ea"/>
                  <a:cs typeface="+mn-cs"/>
                </a:rPr>
                <a:t> from</a:t>
              </a:r>
              <a:r>
                <a:rPr lang="en-US" sz="1100" i="0">
                  <a:solidFill>
                    <a:schemeClr val="dk1"/>
                  </a:solidFill>
                  <a:effectLst/>
                  <a:latin typeface="+mn-lt"/>
                  <a:ea typeface="+mn-ea"/>
                  <a:cs typeface="+mn-cs"/>
                </a:rPr>
                <a:t> each Supplier </a:t>
              </a:r>
              <a:r>
                <a:rPr lang="en-US" sz="1100" i="1">
                  <a:solidFill>
                    <a:schemeClr val="dk1"/>
                  </a:solidFill>
                  <a:effectLst/>
                  <a:latin typeface="+mn-lt"/>
                  <a:ea typeface="+mn-ea"/>
                  <a:cs typeface="+mn-cs"/>
                </a:rPr>
                <a:t>i</a:t>
              </a:r>
              <a:r>
                <a:rPr lang="en-US" sz="1100" i="0">
                  <a:solidFill>
                    <a:schemeClr val="dk1"/>
                  </a:solidFill>
                  <a:effectLst/>
                  <a:latin typeface="+mn-lt"/>
                  <a:ea typeface="+mn-ea"/>
                  <a:cs typeface="+mn-cs"/>
                </a:rPr>
                <a:t> at</a:t>
              </a:r>
              <a:r>
                <a:rPr lang="en-US" sz="1100" i="0" baseline="0">
                  <a:solidFill>
                    <a:schemeClr val="dk1"/>
                  </a:solidFill>
                  <a:effectLst/>
                  <a:latin typeface="+mn-lt"/>
                  <a:ea typeface="+mn-ea"/>
                  <a:cs typeface="+mn-cs"/>
                </a:rPr>
                <a:t> most</a:t>
              </a:r>
              <a:r>
                <a:rPr lang="en-US" sz="1100" i="0">
                  <a:solidFill>
                    <a:schemeClr val="dk1"/>
                  </a:solidFill>
                  <a:effectLst/>
                  <a:latin typeface="+mn-lt"/>
                  <a:ea typeface="+mn-ea"/>
                  <a:cs typeface="+mn-cs"/>
                </a:rPr>
                <a:t> </a:t>
              </a:r>
              <a:r>
                <a:rPr lang="en-US" sz="1100" i="1">
                  <a:solidFill>
                    <a:schemeClr val="dk1"/>
                  </a:solidFill>
                  <a:effectLst/>
                  <a:latin typeface="+mn-lt"/>
                  <a:ea typeface="+mn-ea"/>
                  <a:cs typeface="+mn-cs"/>
                </a:rPr>
                <a:t>MAX</a:t>
              </a:r>
              <a:r>
                <a:rPr lang="en-US" sz="1100" i="1" baseline="-25000">
                  <a:solidFill>
                    <a:schemeClr val="dk1"/>
                  </a:solidFill>
                  <a:effectLst/>
                  <a:latin typeface="+mn-lt"/>
                  <a:ea typeface="+mn-ea"/>
                  <a:cs typeface="+mn-cs"/>
                </a:rPr>
                <a:t>i</a:t>
              </a:r>
              <a:r>
                <a:rPr lang="en-US" sz="1100" i="0">
                  <a:solidFill>
                    <a:schemeClr val="dk1"/>
                  </a:solidFill>
                  <a:effectLst/>
                  <a:latin typeface="+mn-lt"/>
                  <a:ea typeface="+mn-ea"/>
                  <a:cs typeface="+mn-cs"/>
                </a:rPr>
                <a:t> valves:    </a:t>
              </a:r>
              <a:r>
                <a:rPr lang="en-US" sz="1100" i="0" baseline="0">
                  <a:solidFill>
                    <a:schemeClr val="dk1"/>
                  </a:solidFill>
                  <a:effectLst/>
                  <a:latin typeface="+mn-lt"/>
                  <a:ea typeface="+mn-ea"/>
                  <a:cs typeface="+mn-cs"/>
                </a:rPr>
                <a:t> </a:t>
              </a:r>
              <a:endParaRPr lang="en-US">
                <a:effectLst/>
              </a:endParaRPr>
            </a:p>
            <a:p>
              <a:r>
                <a:rPr lang="en-US" sz="1100" i="1" baseline="0">
                  <a:solidFill>
                    <a:schemeClr val="dk1"/>
                  </a:solidFill>
                  <a:effectLst/>
                  <a:latin typeface="+mn-lt"/>
                  <a:ea typeface="+mn-ea"/>
                  <a:cs typeface="+mn-cs"/>
                </a:rPr>
                <a:t>                                                                </a:t>
              </a:r>
              <a:r>
                <a:rPr lang="en-US" sz="1100" i="1">
                  <a:solidFill>
                    <a:schemeClr val="dk1"/>
                  </a:solidFill>
                  <a:effectLst/>
                  <a:latin typeface="+mn-lt"/>
                  <a:ea typeface="+mn-ea"/>
                  <a:cs typeface="+mn-cs"/>
                </a:rPr>
                <a:t>S</a:t>
              </a:r>
              <a:r>
                <a:rPr lang="en-US" sz="1100" i="1" baseline="-25000">
                  <a:solidFill>
                    <a:schemeClr val="dk1"/>
                  </a:solidFill>
                  <a:effectLst/>
                  <a:latin typeface="+mn-lt"/>
                  <a:ea typeface="+mn-ea"/>
                  <a:cs typeface="+mn-cs"/>
                </a:rPr>
                <a:t>i</a:t>
              </a:r>
              <a:r>
                <a:rPr lang="en-US" sz="1100" i="1">
                  <a:solidFill>
                    <a:schemeClr val="dk1"/>
                  </a:solidFill>
                  <a:effectLst/>
                  <a:latin typeface="+mn-lt"/>
                  <a:ea typeface="+mn-ea"/>
                  <a:cs typeface="+mn-cs"/>
                </a:rPr>
                <a:t> &lt;= MAX</a:t>
              </a:r>
              <a:r>
                <a:rPr lang="en-US" sz="1100" i="1" baseline="-25000">
                  <a:solidFill>
                    <a:schemeClr val="dk1"/>
                  </a:solidFill>
                  <a:effectLst/>
                  <a:latin typeface="+mn-lt"/>
                  <a:ea typeface="+mn-ea"/>
                  <a:cs typeface="+mn-cs"/>
                </a:rPr>
                <a:t>i</a:t>
              </a:r>
              <a:r>
                <a:rPr lang="en-US" sz="1100">
                  <a:solidFill>
                    <a:schemeClr val="dk1"/>
                  </a:solidFill>
                  <a:effectLst/>
                  <a:latin typeface="+mn-lt"/>
                  <a:ea typeface="+mn-ea"/>
                  <a:cs typeface="+mn-cs"/>
                </a:rPr>
                <a:t> </a:t>
              </a:r>
              <a:r>
                <a:rPr lang="en-US" sz="1100" i="1">
                  <a:solidFill>
                    <a:schemeClr val="dk1"/>
                  </a:solidFill>
                  <a:effectLst/>
                  <a:latin typeface="+mn-lt"/>
                  <a:ea typeface="+mn-ea"/>
                  <a:cs typeface="+mn-cs"/>
                </a:rPr>
                <a:t>, for i = 1,2,3</a:t>
              </a:r>
              <a:endParaRPr lang="en-US">
                <a:effectLst/>
              </a:endParaRPr>
            </a:p>
            <a:p>
              <a:r>
                <a:rPr lang="en-US" sz="1100" i="0">
                  <a:solidFill>
                    <a:schemeClr val="dk1"/>
                  </a:solidFill>
                  <a:effectLst/>
                  <a:latin typeface="+mn-lt"/>
                  <a:ea typeface="+mn-ea"/>
                  <a:cs typeface="+mn-cs"/>
                </a:rPr>
                <a:t>Minimum for</a:t>
              </a:r>
              <a:r>
                <a:rPr lang="en-US" sz="1100" i="0" baseline="0">
                  <a:solidFill>
                    <a:schemeClr val="dk1"/>
                  </a:solidFill>
                  <a:effectLst/>
                  <a:latin typeface="+mn-lt"/>
                  <a:ea typeface="+mn-ea"/>
                  <a:cs typeface="+mn-cs"/>
                </a:rPr>
                <a:t> Supplier </a:t>
              </a:r>
              <a:r>
                <a:rPr lang="en-US" sz="1100" i="1" baseline="0">
                  <a:solidFill>
                    <a:schemeClr val="dk1"/>
                  </a:solidFill>
                  <a:effectLst/>
                  <a:latin typeface="+mn-lt"/>
                  <a:ea typeface="+mn-ea"/>
                  <a:cs typeface="+mn-cs"/>
                </a:rPr>
                <a:t>i</a:t>
              </a:r>
              <a:r>
                <a:rPr lang="en-US" sz="1100" i="0" baseline="0">
                  <a:solidFill>
                    <a:schemeClr val="dk1"/>
                  </a:solidFill>
                  <a:effectLst/>
                  <a:latin typeface="+mn-lt"/>
                  <a:ea typeface="+mn-ea"/>
                  <a:cs typeface="+mn-cs"/>
                </a:rPr>
                <a:t>:</a:t>
              </a:r>
              <a:r>
                <a:rPr lang="en-US" sz="1100" i="1">
                  <a:solidFill>
                    <a:schemeClr val="dk1"/>
                  </a:solidFill>
                  <a:effectLst/>
                  <a:latin typeface="+mn-lt"/>
                  <a:ea typeface="+mn-ea"/>
                  <a:cs typeface="+mn-cs"/>
                </a:rPr>
                <a:t>                                                                                                                                    </a:t>
              </a:r>
              <a:endParaRPr lang="en-US">
                <a:effectLst/>
              </a:endParaRPr>
            </a:p>
            <a:p>
              <a:r>
                <a:rPr lang="en-US" sz="1100" i="1">
                  <a:solidFill>
                    <a:schemeClr val="dk1"/>
                  </a:solidFill>
                  <a:effectLst/>
                  <a:latin typeface="+mn-lt"/>
                  <a:ea typeface="+mn-ea"/>
                  <a:cs typeface="+mn-cs"/>
                </a:rPr>
                <a:t>                                                                S</a:t>
              </a:r>
              <a:r>
                <a:rPr lang="en-US" sz="1100" i="1" baseline="-25000">
                  <a:solidFill>
                    <a:schemeClr val="dk1"/>
                  </a:solidFill>
                  <a:effectLst/>
                  <a:latin typeface="+mn-lt"/>
                  <a:ea typeface="+mn-ea"/>
                  <a:cs typeface="+mn-cs"/>
                </a:rPr>
                <a:t>i</a:t>
              </a:r>
              <a:r>
                <a:rPr lang="en-US" sz="1100" i="1">
                  <a:solidFill>
                    <a:schemeClr val="dk1"/>
                  </a:solidFill>
                  <a:effectLst/>
                  <a:latin typeface="+mn-lt"/>
                  <a:ea typeface="+mn-ea"/>
                  <a:cs typeface="+mn-cs"/>
                </a:rPr>
                <a:t> ≥ MIN</a:t>
              </a:r>
              <a:r>
                <a:rPr lang="en-US" sz="1100" i="1" baseline="-25000">
                  <a:solidFill>
                    <a:schemeClr val="dk1"/>
                  </a:solidFill>
                  <a:effectLst/>
                  <a:latin typeface="+mn-lt"/>
                  <a:ea typeface="+mn-ea"/>
                  <a:cs typeface="+mn-cs"/>
                </a:rPr>
                <a:t>i</a:t>
              </a:r>
              <a:r>
                <a:rPr lang="en-US" sz="1100" i="1">
                  <a:solidFill>
                    <a:schemeClr val="dk1"/>
                  </a:solidFill>
                  <a:effectLst/>
                  <a:latin typeface="+mn-lt"/>
                  <a:ea typeface="+mn-ea"/>
                  <a:cs typeface="+mn-cs"/>
                </a:rPr>
                <a:t>  for i= 1 and 3 only</a:t>
              </a:r>
              <a:r>
                <a:rPr lang="en-US" sz="1100">
                  <a:solidFill>
                    <a:schemeClr val="dk1"/>
                  </a:solidFill>
                  <a:effectLst/>
                  <a:latin typeface="+mn-lt"/>
                  <a:ea typeface="+mn-ea"/>
                  <a:cs typeface="+mn-cs"/>
                </a:rPr>
                <a:t>                                                                                                                                    Nonnegativity: </a:t>
              </a:r>
              <a:endParaRPr lang="en-US">
                <a:effectLst/>
              </a:endParaRPr>
            </a:p>
            <a:p>
              <a:r>
                <a:rPr lang="en-US" sz="1100" i="1">
                  <a:solidFill>
                    <a:schemeClr val="dk1"/>
                  </a:solidFill>
                  <a:effectLst/>
                  <a:latin typeface="+mn-lt"/>
                  <a:ea typeface="+mn-ea"/>
                  <a:cs typeface="+mn-cs"/>
                </a:rPr>
                <a:t>                                                                S</a:t>
              </a:r>
              <a:r>
                <a:rPr lang="en-US" sz="1100" i="1" baseline="-25000">
                  <a:solidFill>
                    <a:schemeClr val="dk1"/>
                  </a:solidFill>
                  <a:effectLst/>
                  <a:latin typeface="+mn-lt"/>
                  <a:ea typeface="+mn-ea"/>
                  <a:cs typeface="+mn-cs"/>
                </a:rPr>
                <a:t>i</a:t>
              </a:r>
              <a:r>
                <a:rPr lang="en-US" sz="1100" i="1">
                  <a:solidFill>
                    <a:schemeClr val="dk1"/>
                  </a:solidFill>
                  <a:effectLst/>
                  <a:latin typeface="+mn-lt"/>
                  <a:ea typeface="+mn-ea"/>
                  <a:cs typeface="+mn-cs"/>
                </a:rPr>
                <a:t> ≥ 0</a:t>
              </a:r>
              <a:endParaRPr lang="en-US">
                <a:effectLst/>
              </a:endParaRPr>
            </a:p>
            <a:p>
              <a:r>
                <a:rPr lang="en-US" sz="1100">
                  <a:solidFill>
                    <a:schemeClr val="dk1"/>
                  </a:solidFill>
                  <a:effectLst/>
                  <a:latin typeface="+mn-lt"/>
                  <a:ea typeface="+mn-ea"/>
                  <a:cs typeface="+mn-cs"/>
                </a:rPr>
                <a:t> </a:t>
              </a:r>
              <a:endParaRPr lang="en-US">
                <a:effectLst/>
              </a:endParaRPr>
            </a:p>
            <a:p>
              <a:endParaRPr lang="en-US" sz="1100"/>
            </a:p>
          </xdr:txBody>
        </xdr:sp>
      </mc:Fallback>
    </mc:AlternateContent>
    <xdr:clientData/>
  </xdr:twoCellAnchor>
  <xdr:twoCellAnchor>
    <xdr:from>
      <xdr:col>0</xdr:col>
      <xdr:colOff>0</xdr:colOff>
      <xdr:row>19</xdr:row>
      <xdr:rowOff>0</xdr:rowOff>
    </xdr:from>
    <xdr:to>
      <xdr:col>5</xdr:col>
      <xdr:colOff>666750</xdr:colOff>
      <xdr:row>35</xdr:row>
      <xdr:rowOff>101600</xdr:rowOff>
    </xdr:to>
    <xdr:sp macro="" textlink="">
      <xdr:nvSpPr>
        <xdr:cNvPr id="5" name="TextBox 4">
          <a:extLst>
            <a:ext uri="{FF2B5EF4-FFF2-40B4-BE49-F238E27FC236}">
              <a16:creationId xmlns:a16="http://schemas.microsoft.com/office/drawing/2014/main" id="{E57CD476-1177-45D0-8BC8-0410011AB5D5}"/>
            </a:ext>
          </a:extLst>
        </xdr:cNvPr>
        <xdr:cNvSpPr txBox="1"/>
      </xdr:nvSpPr>
      <xdr:spPr>
        <a:xfrm>
          <a:off x="0" y="3937000"/>
          <a:ext cx="8534400" cy="3048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Alameda county</a:t>
          </a:r>
          <a:r>
            <a:rPr lang="en-US" sz="1100" baseline="0"/>
            <a:t> has 33 hospitals and  8423 beds. As per california staffing ratio, on an average for every 5 beds 1 medico staff has to be taken care[1:5] . So approximately 1700 staff required excluding supporting staff. </a:t>
          </a:r>
        </a:p>
        <a:p>
          <a:r>
            <a:rPr lang="en-US" sz="1100" baseline="0"/>
            <a:t>Alameda health care organization has to distribute face masks </a:t>
          </a:r>
          <a:r>
            <a:rPr lang="en-US" sz="1100" baseline="0">
              <a:solidFill>
                <a:schemeClr val="dk1"/>
              </a:solidFill>
              <a:effectLst/>
              <a:latin typeface="+mn-lt"/>
              <a:ea typeface="+mn-ea"/>
              <a:cs typeface="+mn-cs"/>
            </a:rPr>
            <a:t>every month </a:t>
          </a:r>
          <a:r>
            <a:rPr lang="en-US" sz="1100" baseline="0"/>
            <a:t>across alameda county for over 11000 people including medical staff,patients and supporting staff.</a:t>
          </a:r>
        </a:p>
        <a:p>
          <a:r>
            <a:rPr lang="en-US" sz="1100" baseline="0"/>
            <a:t>This organization outsources face masks to efficiently maintain its health care processess </a:t>
          </a:r>
          <a:r>
            <a:rPr lang="en-US"/>
            <a:t>in the organization’s hospitals and outpatient services in</a:t>
          </a:r>
          <a:r>
            <a:rPr lang="en-US" baseline="0"/>
            <a:t> this pandemic situation of Covid-19. They require N-95 masks and Surgical masks. Alameda care outsources face masks from 3 quality suppliers.The cost per facemask ,which does not depend on the type of mask due to the demand of masks , and proportion of N-95 masks and surgical masks for each supplier are given in the table below:</a:t>
          </a:r>
        </a:p>
        <a:p>
          <a:endParaRPr lang="en-US" baseline="0"/>
        </a:p>
        <a:p>
          <a:r>
            <a:rPr lang="en-US" baseline="0"/>
            <a:t>Each month, Alameda care places an order with each supplier. Atleast 3,00,000 N-95 masks and 4,00,000 Surgical masks must be purchased each month. Because of the limited availability of these masks due to high demand,at most 5,00,000 masks per month can be purchased from each supplier. Due to contractual obligations with supplier 1, they need to purchase atleast 1,00,000 masks. </a:t>
          </a:r>
        </a:p>
        <a:p>
          <a:r>
            <a:rPr lang="en-US" baseline="0"/>
            <a:t>Also Alameda care would like to purchase atleast 3,00,000 masks from supplier 3 which has one of the lowest cost per mask.</a:t>
          </a:r>
        </a:p>
        <a:p>
          <a:endParaRPr lang="en-US" baseline="0"/>
        </a:p>
        <a:p>
          <a:r>
            <a:rPr lang="en-US"/>
            <a:t>Alameda Care is interested to understand how many face masks need to be acquired from each supplier to minimize the total monthly cost of the organization’s masks purchases</a:t>
          </a:r>
          <a:endParaRPr lang="en-US" baseline="0"/>
        </a:p>
        <a:p>
          <a:endParaRPr lang="en-US" baseline="0"/>
        </a:p>
        <a:p>
          <a:endParaRPr lang="en-US" baseline="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298450</xdr:colOff>
      <xdr:row>23</xdr:row>
      <xdr:rowOff>133350</xdr:rowOff>
    </xdr:from>
    <xdr:to>
      <xdr:col>8</xdr:col>
      <xdr:colOff>241300</xdr:colOff>
      <xdr:row>32</xdr:row>
      <xdr:rowOff>63500</xdr:rowOff>
    </xdr:to>
    <xdr:sp macro="" textlink="">
      <xdr:nvSpPr>
        <xdr:cNvPr id="2" name="TextBox 1">
          <a:extLst>
            <a:ext uri="{FF2B5EF4-FFF2-40B4-BE49-F238E27FC236}">
              <a16:creationId xmlns:a16="http://schemas.microsoft.com/office/drawing/2014/main" id="{7AF67127-F211-4088-B049-42788D242A40}"/>
            </a:ext>
          </a:extLst>
        </xdr:cNvPr>
        <xdr:cNvSpPr txBox="1"/>
      </xdr:nvSpPr>
      <xdr:spPr>
        <a:xfrm>
          <a:off x="450850" y="4406900"/>
          <a:ext cx="6838950" cy="1587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When</a:t>
          </a:r>
          <a:r>
            <a:rPr lang="en-US" sz="1100" baseline="0"/>
            <a:t> we are looking into Sensitivity report , we could see that shadow price is negative for none of the constraints. But in some cases the shadow price is 0. This shows that if alameda care would like to negotiate a higher availability of masks without increase in cost, they would need to go with Supplier 3. As the allowable increase for Supplier 3 is 66667, we could increase the number of masks from supplier 3 tilll 66667. </a:t>
          </a:r>
        </a:p>
        <a:p>
          <a:r>
            <a:rPr lang="en-US" sz="1100"/>
            <a:t>As the reduced cost for all the decision variables(all</a:t>
          </a:r>
          <a:r>
            <a:rPr lang="en-US" sz="1100" baseline="0"/>
            <a:t> suppliers) is 0, the initial cost from all suppliers will remain same</a:t>
          </a:r>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196850</xdr:colOff>
      <xdr:row>19</xdr:row>
      <xdr:rowOff>82550</xdr:rowOff>
    </xdr:from>
    <xdr:to>
      <xdr:col>6</xdr:col>
      <xdr:colOff>546100</xdr:colOff>
      <xdr:row>27</xdr:row>
      <xdr:rowOff>152400</xdr:rowOff>
    </xdr:to>
    <xdr:sp macro="" textlink="">
      <xdr:nvSpPr>
        <xdr:cNvPr id="2" name="TextBox 1">
          <a:extLst>
            <a:ext uri="{FF2B5EF4-FFF2-40B4-BE49-F238E27FC236}">
              <a16:creationId xmlns:a16="http://schemas.microsoft.com/office/drawing/2014/main" id="{BEA1CD70-2E5A-4446-B16C-BDACFE7BF731}"/>
            </a:ext>
          </a:extLst>
        </xdr:cNvPr>
        <xdr:cNvSpPr txBox="1"/>
      </xdr:nvSpPr>
      <xdr:spPr>
        <a:xfrm>
          <a:off x="196850" y="4133850"/>
          <a:ext cx="6705600" cy="1543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optimal solution of this problem is to purchase 1,00,000 masks from supplier 1, 2,33,333 masks from supplier 2 and 3,66,667 masks from supplier 3. The minimum total cost </a:t>
          </a:r>
          <a:r>
            <a:rPr lang="en-US" sz="1100" baseline="0"/>
            <a:t> for this optimal purchase is $13,733,333.</a:t>
          </a:r>
        </a:p>
        <a:p>
          <a:r>
            <a:rPr lang="en-US" sz="1100" baseline="0"/>
            <a:t>By knowing the total number of masks purchased from each supplier,the number of N-95 masks purchased will be 3,00,000 and Surgical masks be 4,00,000. </a:t>
          </a:r>
        </a:p>
        <a:p>
          <a:r>
            <a:rPr lang="en-US" sz="1100" baseline="0"/>
            <a:t>From S1, we purchase 40,000 N-95 masks and 60000 Surgical masks.</a:t>
          </a:r>
        </a:p>
        <a:p>
          <a:r>
            <a:rPr lang="en-US" sz="1100" baseline="0"/>
            <a:t>From S2, We purchase 58,333.25 N-95 masks and 174999.75 surgical masks</a:t>
          </a:r>
        </a:p>
        <a:p>
          <a:r>
            <a:rPr lang="en-US" sz="1100" baseline="0"/>
            <a:t>From S3, we purchase 201666.85 N-95 masks and 165000.15 surgical masks</a:t>
          </a:r>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editAs="absolute">
    <xdr:from>
      <xdr:col>11</xdr:col>
      <xdr:colOff>393352</xdr:colOff>
      <xdr:row>6</xdr:row>
      <xdr:rowOff>32456</xdr:rowOff>
    </xdr:from>
    <xdr:to>
      <xdr:col>19</xdr:col>
      <xdr:colOff>393353</xdr:colOff>
      <xdr:row>21</xdr:row>
      <xdr:rowOff>124984</xdr:rowOff>
    </xdr:to>
    <xdr:graphicFrame macro="">
      <xdr:nvGraphicFramePr>
        <xdr:cNvPr id="2" name="STS_1_Chart">
          <a:extLst>
            <a:ext uri="{FF2B5EF4-FFF2-40B4-BE49-F238E27FC236}">
              <a16:creationId xmlns:a16="http://schemas.microsoft.com/office/drawing/2014/main" id="{94D8D857-6A02-4861-AD36-922B622FA46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11</xdr:col>
      <xdr:colOff>463863</xdr:colOff>
      <xdr:row>1</xdr:row>
      <xdr:rowOff>175840</xdr:rowOff>
    </xdr:from>
    <xdr:to>
      <xdr:col>15</xdr:col>
      <xdr:colOff>463863</xdr:colOff>
      <xdr:row>4</xdr:row>
      <xdr:rowOff>156790</xdr:rowOff>
    </xdr:to>
    <xdr:sp macro="" textlink="">
      <xdr:nvSpPr>
        <xdr:cNvPr id="3" name="TextBox 2">
          <a:extLst>
            <a:ext uri="{FF2B5EF4-FFF2-40B4-BE49-F238E27FC236}">
              <a16:creationId xmlns:a16="http://schemas.microsoft.com/office/drawing/2014/main" id="{7296AE20-34B6-4CA0-A786-F44CD35963CA}"/>
            </a:ext>
          </a:extLst>
        </xdr:cNvPr>
        <xdr:cNvSpPr txBox="1"/>
      </xdr:nvSpPr>
      <xdr:spPr>
        <a:xfrm>
          <a:off x="7911394" y="356149"/>
          <a:ext cx="2445926" cy="757061"/>
        </a:xfrm>
        <a:prstGeom prst="rect">
          <a:avLst/>
        </a:prstGeom>
        <a:solidFill>
          <a:schemeClr val="lt1"/>
        </a:solidFill>
        <a:ln w="15875" cap="flat" cmpd="sng" algn="ctr">
          <a:solidFill>
            <a:schemeClr val="accent1">
              <a:lumMod val="100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en-US" sz="1100"/>
            <a:t>When you select an output from the dropdown list in cell $K$4, the chart will adapt to that output.</a:t>
          </a:r>
        </a:p>
      </xdr:txBody>
    </xdr:sp>
    <xdr:clientData/>
  </xdr:twoCellAnchor>
  <xdr:twoCellAnchor>
    <xdr:from>
      <xdr:col>17</xdr:col>
      <xdr:colOff>170543</xdr:colOff>
      <xdr:row>21</xdr:row>
      <xdr:rowOff>136979</xdr:rowOff>
    </xdr:from>
    <xdr:to>
      <xdr:col>24</xdr:col>
      <xdr:colOff>475343</xdr:colOff>
      <xdr:row>32</xdr:row>
      <xdr:rowOff>22680</xdr:rowOff>
    </xdr:to>
    <xdr:sp macro="" textlink="">
      <xdr:nvSpPr>
        <xdr:cNvPr id="4" name="TextBox 3">
          <a:extLst>
            <a:ext uri="{FF2B5EF4-FFF2-40B4-BE49-F238E27FC236}">
              <a16:creationId xmlns:a16="http://schemas.microsoft.com/office/drawing/2014/main" id="{AD69706E-9C01-4992-B405-61A1875779FF}"/>
            </a:ext>
          </a:extLst>
        </xdr:cNvPr>
        <xdr:cNvSpPr txBox="1"/>
      </xdr:nvSpPr>
      <xdr:spPr>
        <a:xfrm>
          <a:off x="11237686" y="4182836"/>
          <a:ext cx="4559300" cy="188141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Using one-way sensitivity analysis for the RHS of the last constraint in the revised model ( </a:t>
          </a:r>
          <a:r>
            <a:rPr lang="en-US" sz="1100">
              <a:solidFill>
                <a:schemeClr val="dk1"/>
              </a:solidFill>
              <a:effectLst/>
              <a:latin typeface="+mn-lt"/>
              <a:ea typeface="+mn-ea"/>
              <a:cs typeface="+mn-cs"/>
            </a:rPr>
            <a:t>cell $D$17),</a:t>
          </a:r>
          <a:r>
            <a:rPr lang="en-US" sz="1100"/>
            <a:t>we investigate  the effect on the total cost of changing the number of valves from Supplier 1 from 0</a:t>
          </a:r>
          <a:r>
            <a:rPr lang="en-US" sz="1100" baseline="0"/>
            <a:t> </a:t>
          </a:r>
          <a:r>
            <a:rPr lang="en-US" sz="1100"/>
            <a:t>to 3,00,000 units. The results of this analysis show that for every 10,000 units of increase in mask purchase from</a:t>
          </a:r>
          <a:r>
            <a:rPr lang="en-US" sz="1100" baseline="0"/>
            <a:t> </a:t>
          </a:r>
          <a:r>
            <a:rPr lang="en-US" sz="1100"/>
            <a:t>Supplier 1, the total cost increases by $15 between 0 and 2,30,000 masks, by $50 from 2,40,000 to 3,00,000.</a:t>
          </a:r>
        </a:p>
        <a:p>
          <a:r>
            <a:rPr lang="en-US" sz="1100"/>
            <a:t>As purchase from</a:t>
          </a:r>
          <a:r>
            <a:rPr lang="en-US" sz="1100" baseline="0"/>
            <a:t> supplier 1 increases, the number of units from suppliers 2 and 3  will experience a downward tendency and the optimal value to minimize cost increases to the variations of purchase from supplier 1.</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1C0BCE-5C95-4BA7-8160-425199256D91}">
  <dimension ref="A1:H18"/>
  <sheetViews>
    <sheetView topLeftCell="A5" workbookViewId="0">
      <selection activeCell="A20" sqref="A20"/>
    </sheetView>
  </sheetViews>
  <sheetFormatPr defaultRowHeight="14.5" x14ac:dyDescent="0.35"/>
  <cols>
    <col min="1" max="1" width="47.453125" bestFit="1" customWidth="1"/>
    <col min="2" max="2" width="25.81640625" customWidth="1"/>
    <col min="3" max="3" width="14.36328125" customWidth="1"/>
    <col min="4" max="4" width="12.54296875" customWidth="1"/>
    <col min="5" max="5" width="12.453125" customWidth="1"/>
    <col min="6" max="6" width="13" customWidth="1"/>
    <col min="8" max="8" width="12.81640625" customWidth="1"/>
    <col min="9" max="10" width="15.08984375" customWidth="1"/>
    <col min="11" max="11" width="17.08984375" customWidth="1"/>
  </cols>
  <sheetData>
    <row r="1" spans="1:8" x14ac:dyDescent="0.35">
      <c r="A1" s="1" t="s">
        <v>0</v>
      </c>
      <c r="H1" s="1" t="s">
        <v>1</v>
      </c>
    </row>
    <row r="2" spans="1:8" ht="43.5" x14ac:dyDescent="0.35">
      <c r="A2" s="1" t="s">
        <v>3</v>
      </c>
      <c r="C2" s="19" t="s">
        <v>2</v>
      </c>
      <c r="D2" s="19" t="s">
        <v>32</v>
      </c>
      <c r="E2" s="19" t="s">
        <v>33</v>
      </c>
      <c r="F2" s="19" t="s">
        <v>34</v>
      </c>
    </row>
    <row r="3" spans="1:8" x14ac:dyDescent="0.35">
      <c r="A3" s="2" t="s">
        <v>101</v>
      </c>
      <c r="B3" s="3" t="s">
        <v>5</v>
      </c>
      <c r="C3" s="24" t="s">
        <v>4</v>
      </c>
      <c r="D3" s="20">
        <v>21</v>
      </c>
      <c r="E3" s="21">
        <v>0.4</v>
      </c>
      <c r="F3" s="21">
        <v>0.6</v>
      </c>
    </row>
    <row r="4" spans="1:8" x14ac:dyDescent="0.35">
      <c r="A4" s="2" t="s">
        <v>102</v>
      </c>
      <c r="B4" s="3" t="s">
        <v>7</v>
      </c>
      <c r="C4" s="24" t="s">
        <v>6</v>
      </c>
      <c r="D4" s="20">
        <v>20</v>
      </c>
      <c r="E4" s="21">
        <v>0.25</v>
      </c>
      <c r="F4" s="21">
        <v>0.75</v>
      </c>
    </row>
    <row r="5" spans="1:8" x14ac:dyDescent="0.35">
      <c r="A5" s="2" t="s">
        <v>103</v>
      </c>
      <c r="B5" s="3" t="s">
        <v>9</v>
      </c>
      <c r="C5" s="24" t="s">
        <v>8</v>
      </c>
      <c r="D5" s="20">
        <v>19</v>
      </c>
      <c r="E5" s="21">
        <v>0.55000000000000004</v>
      </c>
      <c r="F5" s="21">
        <v>0.45</v>
      </c>
    </row>
    <row r="6" spans="1:8" x14ac:dyDescent="0.35">
      <c r="A6" s="2"/>
      <c r="B6" s="3"/>
    </row>
    <row r="7" spans="1:8" ht="14" customHeight="1" x14ac:dyDescent="0.35"/>
    <row r="8" spans="1:8" ht="29" x14ac:dyDescent="0.35">
      <c r="A8" s="4" t="s">
        <v>10</v>
      </c>
      <c r="B8" s="5" t="s">
        <v>35</v>
      </c>
    </row>
    <row r="9" spans="1:8" ht="11.4" customHeight="1" x14ac:dyDescent="0.35"/>
    <row r="10" spans="1:8" ht="13.25" customHeight="1" x14ac:dyDescent="0.35">
      <c r="A10" s="47" t="s">
        <v>11</v>
      </c>
      <c r="B10" s="22"/>
    </row>
    <row r="11" spans="1:8" ht="11.4" customHeight="1" x14ac:dyDescent="0.35">
      <c r="A11" s="48" t="s">
        <v>36</v>
      </c>
      <c r="B11" s="48" t="s">
        <v>48</v>
      </c>
    </row>
    <row r="12" spans="1:8" x14ac:dyDescent="0.35">
      <c r="A12" s="48" t="s">
        <v>37</v>
      </c>
      <c r="B12" s="48" t="s">
        <v>49</v>
      </c>
    </row>
    <row r="13" spans="1:8" x14ac:dyDescent="0.35">
      <c r="A13" s="48" t="s">
        <v>38</v>
      </c>
      <c r="B13" s="48" t="s">
        <v>45</v>
      </c>
    </row>
    <row r="14" spans="1:8" x14ac:dyDescent="0.35">
      <c r="A14" s="48" t="s">
        <v>39</v>
      </c>
      <c r="B14" s="48" t="s">
        <v>46</v>
      </c>
    </row>
    <row r="15" spans="1:8" x14ac:dyDescent="0.35">
      <c r="A15" s="48" t="s">
        <v>40</v>
      </c>
      <c r="B15" s="48" t="s">
        <v>47</v>
      </c>
    </row>
    <row r="16" spans="1:8" x14ac:dyDescent="0.35">
      <c r="A16" s="49" t="s">
        <v>43</v>
      </c>
      <c r="B16" s="48" t="s">
        <v>44</v>
      </c>
    </row>
    <row r="17" spans="1:2" x14ac:dyDescent="0.35">
      <c r="A17" s="49" t="s">
        <v>41</v>
      </c>
      <c r="B17" s="48" t="s">
        <v>42</v>
      </c>
    </row>
    <row r="18" spans="1:2" x14ac:dyDescent="0.35">
      <c r="A18" s="48" t="s">
        <v>12</v>
      </c>
      <c r="B18" s="48" t="s">
        <v>13</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C3665C-E94D-43D1-A9EC-2A9400EB9C29}">
  <dimension ref="A1:H22"/>
  <sheetViews>
    <sheetView showGridLines="0" workbookViewId="0">
      <selection activeCell="L27" sqref="L27"/>
    </sheetView>
  </sheetViews>
  <sheetFormatPr defaultRowHeight="14.5" x14ac:dyDescent="0.35"/>
  <cols>
    <col min="1" max="1" width="2.1796875" customWidth="1"/>
    <col min="2" max="2" width="5.90625" bestFit="1" customWidth="1"/>
    <col min="3" max="3" width="35.7265625" bestFit="1" customWidth="1"/>
    <col min="4" max="5" width="11.81640625" bestFit="1" customWidth="1"/>
    <col min="6" max="6" width="9.81640625" bestFit="1" customWidth="1"/>
    <col min="7" max="8" width="11.81640625" bestFit="1" customWidth="1"/>
  </cols>
  <sheetData>
    <row r="1" spans="1:8" x14ac:dyDescent="0.35">
      <c r="A1" s="29" t="s">
        <v>56</v>
      </c>
    </row>
    <row r="2" spans="1:8" x14ac:dyDescent="0.35">
      <c r="A2" s="29" t="s">
        <v>57</v>
      </c>
    </row>
    <row r="3" spans="1:8" x14ac:dyDescent="0.35">
      <c r="A3" s="29" t="s">
        <v>58</v>
      </c>
    </row>
    <row r="6" spans="1:8" ht="15" thickBot="1" x14ac:dyDescent="0.4">
      <c r="A6" t="s">
        <v>59</v>
      </c>
    </row>
    <row r="7" spans="1:8" x14ac:dyDescent="0.35">
      <c r="B7" s="32"/>
      <c r="C7" s="32"/>
      <c r="D7" s="32" t="s">
        <v>62</v>
      </c>
      <c r="E7" s="32" t="s">
        <v>63</v>
      </c>
      <c r="F7" s="32" t="s">
        <v>65</v>
      </c>
      <c r="G7" s="32" t="s">
        <v>67</v>
      </c>
      <c r="H7" s="32" t="s">
        <v>67</v>
      </c>
    </row>
    <row r="8" spans="1:8" ht="15" thickBot="1" x14ac:dyDescent="0.4">
      <c r="B8" s="33" t="s">
        <v>60</v>
      </c>
      <c r="C8" s="33" t="s">
        <v>61</v>
      </c>
      <c r="D8" s="33" t="s">
        <v>17</v>
      </c>
      <c r="E8" s="33" t="s">
        <v>64</v>
      </c>
      <c r="F8" s="33" t="s">
        <v>66</v>
      </c>
      <c r="G8" s="33" t="s">
        <v>68</v>
      </c>
      <c r="H8" s="33" t="s">
        <v>69</v>
      </c>
    </row>
    <row r="9" spans="1:8" x14ac:dyDescent="0.35">
      <c r="B9" s="30" t="s">
        <v>74</v>
      </c>
      <c r="C9" s="30" t="s">
        <v>75</v>
      </c>
      <c r="D9" s="30">
        <v>100000</v>
      </c>
      <c r="E9" s="30">
        <v>0</v>
      </c>
      <c r="F9" s="30">
        <v>21</v>
      </c>
      <c r="G9" s="30">
        <v>1E+30</v>
      </c>
      <c r="H9" s="30">
        <v>1.5000000000000016</v>
      </c>
    </row>
    <row r="10" spans="1:8" x14ac:dyDescent="0.35">
      <c r="B10" s="30" t="s">
        <v>76</v>
      </c>
      <c r="C10" s="30" t="s">
        <v>77</v>
      </c>
      <c r="D10" s="30">
        <v>233333.33333333337</v>
      </c>
      <c r="E10" s="30">
        <v>0</v>
      </c>
      <c r="F10" s="30">
        <v>20</v>
      </c>
      <c r="G10" s="30">
        <v>3.0000000000000031</v>
      </c>
      <c r="H10" s="30">
        <v>11.363636363636365</v>
      </c>
    </row>
    <row r="11" spans="1:8" ht="15" thickBot="1" x14ac:dyDescent="0.4">
      <c r="B11" s="31" t="s">
        <v>78</v>
      </c>
      <c r="C11" s="31" t="s">
        <v>79</v>
      </c>
      <c r="D11" s="31">
        <v>366666.66666666663</v>
      </c>
      <c r="E11" s="31">
        <v>0</v>
      </c>
      <c r="F11" s="31">
        <v>19</v>
      </c>
      <c r="G11" s="31">
        <v>3.0000000000000022</v>
      </c>
      <c r="H11" s="31">
        <v>7.0000000000000009</v>
      </c>
    </row>
    <row r="13" spans="1:8" ht="15" thickBot="1" x14ac:dyDescent="0.4">
      <c r="A13" t="s">
        <v>26</v>
      </c>
    </row>
    <row r="14" spans="1:8" x14ac:dyDescent="0.35">
      <c r="B14" s="32"/>
      <c r="C14" s="32"/>
      <c r="D14" s="32" t="s">
        <v>62</v>
      </c>
      <c r="E14" s="32" t="s">
        <v>70</v>
      </c>
      <c r="F14" s="32" t="s">
        <v>72</v>
      </c>
      <c r="G14" s="32" t="s">
        <v>67</v>
      </c>
      <c r="H14" s="32" t="s">
        <v>67</v>
      </c>
    </row>
    <row r="15" spans="1:8" ht="15" thickBot="1" x14ac:dyDescent="0.4">
      <c r="B15" s="33" t="s">
        <v>60</v>
      </c>
      <c r="C15" s="33" t="s">
        <v>61</v>
      </c>
      <c r="D15" s="33" t="s">
        <v>17</v>
      </c>
      <c r="E15" s="33" t="s">
        <v>71</v>
      </c>
      <c r="F15" s="33" t="s">
        <v>73</v>
      </c>
      <c r="G15" s="33" t="s">
        <v>68</v>
      </c>
      <c r="H15" s="33" t="s">
        <v>69</v>
      </c>
    </row>
    <row r="16" spans="1:8" x14ac:dyDescent="0.35">
      <c r="B16" s="30" t="s">
        <v>80</v>
      </c>
      <c r="C16" s="30" t="s">
        <v>81</v>
      </c>
      <c r="D16" s="30">
        <v>300000</v>
      </c>
      <c r="E16" s="30">
        <v>17.499999999999993</v>
      </c>
      <c r="F16" s="30">
        <v>300000</v>
      </c>
      <c r="G16" s="30">
        <v>53333.333333333379</v>
      </c>
      <c r="H16" s="30">
        <v>26666.666666666664</v>
      </c>
    </row>
    <row r="17" spans="2:8" x14ac:dyDescent="0.35">
      <c r="B17" s="30" t="s">
        <v>82</v>
      </c>
      <c r="C17" s="30" t="s">
        <v>83</v>
      </c>
      <c r="D17" s="30">
        <v>400000</v>
      </c>
      <c r="E17" s="30">
        <v>20.833333333333329</v>
      </c>
      <c r="F17" s="30">
        <v>400000</v>
      </c>
      <c r="G17" s="30">
        <v>80000.000000000029</v>
      </c>
      <c r="H17" s="30">
        <v>127272.72727272732</v>
      </c>
    </row>
    <row r="18" spans="2:8" x14ac:dyDescent="0.35">
      <c r="B18" s="30" t="s">
        <v>84</v>
      </c>
      <c r="C18" s="30" t="s">
        <v>85</v>
      </c>
      <c r="D18" s="30">
        <v>100000</v>
      </c>
      <c r="E18" s="30">
        <v>0</v>
      </c>
      <c r="F18" s="30">
        <v>500000</v>
      </c>
      <c r="G18" s="30">
        <v>1E+30</v>
      </c>
      <c r="H18" s="30">
        <v>400000</v>
      </c>
    </row>
    <row r="19" spans="2:8" x14ac:dyDescent="0.35">
      <c r="B19" s="30" t="s">
        <v>86</v>
      </c>
      <c r="C19" s="30" t="s">
        <v>87</v>
      </c>
      <c r="D19" s="30">
        <v>233333.33333333337</v>
      </c>
      <c r="E19" s="30">
        <v>0</v>
      </c>
      <c r="F19" s="30">
        <v>500000</v>
      </c>
      <c r="G19" s="30">
        <v>1E+30</v>
      </c>
      <c r="H19" s="30">
        <v>266666.66666666663</v>
      </c>
    </row>
    <row r="20" spans="2:8" x14ac:dyDescent="0.35">
      <c r="B20" s="30" t="s">
        <v>88</v>
      </c>
      <c r="C20" s="30" t="s">
        <v>89</v>
      </c>
      <c r="D20" s="30">
        <v>366666.66666666663</v>
      </c>
      <c r="E20" s="30">
        <v>0</v>
      </c>
      <c r="F20" s="30">
        <v>500000</v>
      </c>
      <c r="G20" s="30">
        <v>1E+30</v>
      </c>
      <c r="H20" s="30">
        <v>133333.33333333337</v>
      </c>
    </row>
    <row r="21" spans="2:8" x14ac:dyDescent="0.35">
      <c r="B21" s="30" t="s">
        <v>90</v>
      </c>
      <c r="C21" s="30" t="s">
        <v>91</v>
      </c>
      <c r="D21" s="30">
        <v>100000</v>
      </c>
      <c r="E21" s="30">
        <v>1.5000000000000016</v>
      </c>
      <c r="F21" s="30">
        <v>100000</v>
      </c>
      <c r="G21" s="30">
        <v>133333.33333333323</v>
      </c>
      <c r="H21" s="30">
        <v>100000</v>
      </c>
    </row>
    <row r="22" spans="2:8" ht="15" thickBot="1" x14ac:dyDescent="0.4">
      <c r="B22" s="31" t="s">
        <v>92</v>
      </c>
      <c r="C22" s="31" t="s">
        <v>93</v>
      </c>
      <c r="D22" s="31">
        <v>366666.66666666663</v>
      </c>
      <c r="E22" s="31">
        <v>0</v>
      </c>
      <c r="F22" s="31">
        <v>300000</v>
      </c>
      <c r="G22" s="31">
        <v>66666.666666666628</v>
      </c>
      <c r="H22" s="31">
        <v>1E+30</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F9FC1D-6FD7-41EC-A515-628F8CDC773B}">
  <dimension ref="A1:G31"/>
  <sheetViews>
    <sheetView tabSelected="1" topLeftCell="A20" zoomScaleNormal="100" workbookViewId="0">
      <selection activeCell="C33" sqref="C33"/>
    </sheetView>
  </sheetViews>
  <sheetFormatPr defaultRowHeight="14.5" x14ac:dyDescent="0.35"/>
  <cols>
    <col min="1" max="1" width="32.1796875" bestFit="1" customWidth="1"/>
    <col min="2" max="2" width="10.81640625" customWidth="1"/>
    <col min="3" max="3" width="22.6328125" customWidth="1"/>
    <col min="4" max="4" width="15.08984375" customWidth="1"/>
    <col min="5" max="5" width="12.7265625" customWidth="1"/>
    <col min="6" max="6" width="16.1796875" customWidth="1"/>
  </cols>
  <sheetData>
    <row r="1" spans="1:7" x14ac:dyDescent="0.35">
      <c r="A1" s="18" t="s">
        <v>14</v>
      </c>
      <c r="B1" s="6"/>
      <c r="C1" s="6"/>
      <c r="D1" s="6"/>
      <c r="E1" s="6"/>
      <c r="F1" s="6"/>
      <c r="G1" s="6"/>
    </row>
    <row r="2" spans="1:7" x14ac:dyDescent="0.35">
      <c r="A2" s="6"/>
      <c r="B2" s="6"/>
      <c r="C2" s="7"/>
      <c r="D2" s="7"/>
      <c r="E2" s="8" t="s">
        <v>15</v>
      </c>
      <c r="F2" s="7"/>
      <c r="G2" s="7"/>
    </row>
    <row r="3" spans="1:7" ht="58" x14ac:dyDescent="0.35">
      <c r="A3" s="7" t="s">
        <v>16</v>
      </c>
      <c r="B3" s="6"/>
      <c r="C3" s="8" t="s">
        <v>17</v>
      </c>
      <c r="D3" s="8" t="s">
        <v>32</v>
      </c>
      <c r="E3" s="25" t="s">
        <v>33</v>
      </c>
      <c r="F3" s="25" t="s">
        <v>34</v>
      </c>
      <c r="G3" s="7"/>
    </row>
    <row r="4" spans="1:7" x14ac:dyDescent="0.35">
      <c r="A4" s="9" t="s">
        <v>18</v>
      </c>
      <c r="B4" s="9" t="s">
        <v>19</v>
      </c>
      <c r="C4" s="17">
        <v>100000</v>
      </c>
      <c r="D4" s="26">
        <v>21</v>
      </c>
      <c r="E4" s="27">
        <v>0.4</v>
      </c>
      <c r="F4" s="27">
        <v>0.6</v>
      </c>
      <c r="G4" s="11"/>
    </row>
    <row r="5" spans="1:7" x14ac:dyDescent="0.35">
      <c r="A5" s="9" t="s">
        <v>20</v>
      </c>
      <c r="B5" s="9" t="s">
        <v>21</v>
      </c>
      <c r="C5" s="17">
        <v>233333.33333333337</v>
      </c>
      <c r="D5" s="26">
        <v>20</v>
      </c>
      <c r="E5" s="27">
        <v>0.25</v>
      </c>
      <c r="F5" s="27">
        <v>0.75</v>
      </c>
      <c r="G5" s="11"/>
    </row>
    <row r="6" spans="1:7" x14ac:dyDescent="0.35">
      <c r="A6" s="9" t="s">
        <v>22</v>
      </c>
      <c r="B6" s="9" t="s">
        <v>23</v>
      </c>
      <c r="C6" s="17">
        <v>366666.66666666663</v>
      </c>
      <c r="D6" s="26">
        <v>19</v>
      </c>
      <c r="E6" s="27">
        <v>0.55000000000000004</v>
      </c>
      <c r="F6" s="27">
        <v>0.45</v>
      </c>
      <c r="G6" s="11"/>
    </row>
    <row r="7" spans="1:7" x14ac:dyDescent="0.35">
      <c r="A7" s="6"/>
      <c r="B7" s="6" t="s">
        <v>109</v>
      </c>
      <c r="C7" s="52">
        <f>SUM(C4:C6)</f>
        <v>700000</v>
      </c>
      <c r="D7" s="11"/>
      <c r="E7" s="11"/>
      <c r="F7" s="11"/>
      <c r="G7" s="11"/>
    </row>
    <row r="8" spans="1:7" x14ac:dyDescent="0.35">
      <c r="A8" s="7" t="s">
        <v>24</v>
      </c>
      <c r="B8" s="6"/>
      <c r="C8" s="10"/>
      <c r="D8" s="11"/>
      <c r="E8" s="11"/>
      <c r="F8" s="11"/>
      <c r="G8" s="11"/>
    </row>
    <row r="9" spans="1:7" x14ac:dyDescent="0.35">
      <c r="A9" s="9" t="s">
        <v>25</v>
      </c>
      <c r="B9" s="22"/>
      <c r="C9" s="13">
        <f>SUMPRODUCT(D4:D6*C4:C6)</f>
        <v>13733333.333333334</v>
      </c>
      <c r="D9" s="11"/>
      <c r="E9" s="11"/>
      <c r="F9" s="11"/>
      <c r="G9" s="11"/>
    </row>
    <row r="10" spans="1:7" x14ac:dyDescent="0.35">
      <c r="A10" s="9"/>
      <c r="B10" s="12"/>
      <c r="C10" s="11"/>
      <c r="D10" s="12"/>
      <c r="E10" s="11"/>
      <c r="F10" s="11"/>
      <c r="G10" s="11"/>
    </row>
    <row r="11" spans="1:7" x14ac:dyDescent="0.35">
      <c r="A11" s="14" t="s">
        <v>26</v>
      </c>
      <c r="B11" s="15" t="s">
        <v>27</v>
      </c>
      <c r="C11" s="8"/>
      <c r="D11" s="8" t="s">
        <v>28</v>
      </c>
      <c r="E11" s="11"/>
      <c r="F11" s="11"/>
      <c r="G11" s="11"/>
    </row>
    <row r="12" spans="1:7" x14ac:dyDescent="0.35">
      <c r="A12" s="9" t="s">
        <v>31</v>
      </c>
      <c r="B12" s="28">
        <f>SUMPRODUCT(E4:E6*C4:C6)</f>
        <v>300000</v>
      </c>
      <c r="C12" s="11" t="s">
        <v>29</v>
      </c>
      <c r="D12" s="28">
        <v>300000</v>
      </c>
      <c r="E12" s="11"/>
      <c r="F12" s="11"/>
      <c r="G12" s="11"/>
    </row>
    <row r="13" spans="1:7" x14ac:dyDescent="0.35">
      <c r="A13" s="9" t="s">
        <v>50</v>
      </c>
      <c r="B13" s="28">
        <f>SUMPRODUCT(F4:F6*C4:C6)</f>
        <v>400000</v>
      </c>
      <c r="C13" s="11" t="s">
        <v>29</v>
      </c>
      <c r="D13" s="28">
        <v>400000</v>
      </c>
      <c r="E13" s="11"/>
      <c r="F13" s="11"/>
      <c r="G13" s="6"/>
    </row>
    <row r="14" spans="1:7" x14ac:dyDescent="0.35">
      <c r="A14" s="9" t="s">
        <v>51</v>
      </c>
      <c r="B14" s="28">
        <f>C4</f>
        <v>100000</v>
      </c>
      <c r="C14" s="11" t="s">
        <v>30</v>
      </c>
      <c r="D14" s="28">
        <v>500000</v>
      </c>
      <c r="E14" s="11"/>
      <c r="F14" s="11"/>
      <c r="G14" s="6"/>
    </row>
    <row r="15" spans="1:7" x14ac:dyDescent="0.35">
      <c r="A15" s="9" t="s">
        <v>52</v>
      </c>
      <c r="B15" s="28">
        <f>C5</f>
        <v>233333.33333333337</v>
      </c>
      <c r="C15" s="11" t="s">
        <v>30</v>
      </c>
      <c r="D15" s="28">
        <v>500000</v>
      </c>
      <c r="E15" s="11"/>
      <c r="F15" s="11"/>
      <c r="G15" s="6"/>
    </row>
    <row r="16" spans="1:7" x14ac:dyDescent="0.35">
      <c r="A16" s="9" t="s">
        <v>53</v>
      </c>
      <c r="B16" s="28">
        <f>C6</f>
        <v>366666.66666666663</v>
      </c>
      <c r="C16" s="11" t="s">
        <v>30</v>
      </c>
      <c r="D16" s="28">
        <v>500000</v>
      </c>
      <c r="E16" s="11"/>
      <c r="F16" s="11"/>
      <c r="G16" s="6"/>
    </row>
    <row r="17" spans="1:7" x14ac:dyDescent="0.35">
      <c r="A17" s="9" t="s">
        <v>54</v>
      </c>
      <c r="B17" s="28">
        <f>C4</f>
        <v>100000</v>
      </c>
      <c r="C17" s="11" t="s">
        <v>29</v>
      </c>
      <c r="D17" s="28">
        <v>100000</v>
      </c>
      <c r="E17" s="11"/>
      <c r="F17" s="11"/>
      <c r="G17" s="6"/>
    </row>
    <row r="18" spans="1:7" x14ac:dyDescent="0.35">
      <c r="A18" s="9" t="s">
        <v>55</v>
      </c>
      <c r="B18" s="28">
        <f>C6</f>
        <v>366666.66666666663</v>
      </c>
      <c r="C18" s="23" t="s">
        <v>29</v>
      </c>
      <c r="D18" s="28">
        <v>300000</v>
      </c>
      <c r="E18" s="22"/>
      <c r="F18" s="22"/>
      <c r="G18" s="22"/>
    </row>
    <row r="31" spans="1:7" x14ac:dyDescent="0.35">
      <c r="C31" s="50"/>
      <c r="D31" s="51"/>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D9D0E6-352C-4668-9E8E-642D6BFA6601}">
  <dimension ref="A1:B15"/>
  <sheetViews>
    <sheetView workbookViewId="0"/>
  </sheetViews>
  <sheetFormatPr defaultRowHeight="14.5" x14ac:dyDescent="0.35"/>
  <sheetData>
    <row r="1" spans="1:2" x14ac:dyDescent="0.35">
      <c r="A1">
        <v>1</v>
      </c>
    </row>
    <row r="2" spans="1:2" x14ac:dyDescent="0.35">
      <c r="A2" t="s">
        <v>94</v>
      </c>
    </row>
    <row r="3" spans="1:2" x14ac:dyDescent="0.35">
      <c r="A3">
        <v>1</v>
      </c>
    </row>
    <row r="4" spans="1:2" x14ac:dyDescent="0.35">
      <c r="A4">
        <v>0</v>
      </c>
    </row>
    <row r="5" spans="1:2" x14ac:dyDescent="0.35">
      <c r="A5">
        <v>300000</v>
      </c>
    </row>
    <row r="6" spans="1:2" x14ac:dyDescent="0.35">
      <c r="A6">
        <v>10000</v>
      </c>
    </row>
    <row r="8" spans="1:2" x14ac:dyDescent="0.35">
      <c r="A8" s="34"/>
      <c r="B8" s="34"/>
    </row>
    <row r="9" spans="1:2" x14ac:dyDescent="0.35">
      <c r="A9" t="s">
        <v>95</v>
      </c>
    </row>
    <row r="10" spans="1:2" x14ac:dyDescent="0.35">
      <c r="A10" t="s">
        <v>96</v>
      </c>
    </row>
    <row r="15" spans="1:2" x14ac:dyDescent="0.35">
      <c r="B15" s="3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26B811-A036-40FA-8D89-96231136544C}">
  <dimension ref="A1:K35"/>
  <sheetViews>
    <sheetView topLeftCell="A2" zoomScale="70" zoomScaleNormal="70" workbookViewId="0">
      <selection activeCell="Q29" sqref="Q29"/>
    </sheetView>
  </sheetViews>
  <sheetFormatPr defaultRowHeight="14.5" x14ac:dyDescent="0.35"/>
  <cols>
    <col min="2" max="2" width="12.54296875" bestFit="1" customWidth="1"/>
    <col min="11" max="11" width="15.26953125" customWidth="1"/>
  </cols>
  <sheetData>
    <row r="1" spans="1:11" x14ac:dyDescent="0.35">
      <c r="A1" s="29" t="s">
        <v>97</v>
      </c>
      <c r="K1" s="37" t="str">
        <f>CONCATENATE("Sensitivity of ",$K$4," to ","Quantity purchased from S1")</f>
        <v>Sensitivity of $C$9 to Quantity purchased from S1</v>
      </c>
    </row>
    <row r="3" spans="1:11" x14ac:dyDescent="0.35">
      <c r="A3" t="s">
        <v>98</v>
      </c>
      <c r="K3" t="s">
        <v>100</v>
      </c>
    </row>
    <row r="4" spans="1:11" ht="32.5" x14ac:dyDescent="0.35">
      <c r="B4" s="35" t="s">
        <v>99</v>
      </c>
      <c r="C4" s="35" t="s">
        <v>92</v>
      </c>
      <c r="D4" s="35" t="s">
        <v>74</v>
      </c>
      <c r="E4" s="35" t="s">
        <v>76</v>
      </c>
      <c r="F4" s="35" t="s">
        <v>78</v>
      </c>
      <c r="J4" s="37">
        <f>MATCH($K$4,OutputAddresses,0)</f>
        <v>1</v>
      </c>
      <c r="K4" s="36" t="s">
        <v>99</v>
      </c>
    </row>
    <row r="5" spans="1:11" x14ac:dyDescent="0.35">
      <c r="A5" s="16">
        <v>0</v>
      </c>
      <c r="B5" s="38">
        <v>13583333.333333334</v>
      </c>
      <c r="C5" s="39">
        <v>416666.66666666663</v>
      </c>
      <c r="D5" s="39">
        <v>0</v>
      </c>
      <c r="E5" s="39">
        <v>283333.33333333337</v>
      </c>
      <c r="F5" s="40">
        <v>416666.66666666663</v>
      </c>
      <c r="K5">
        <f>INDEX(OutputValues,1,$J$4)</f>
        <v>13583333.333333334</v>
      </c>
    </row>
    <row r="6" spans="1:11" x14ac:dyDescent="0.35">
      <c r="A6" s="16">
        <v>10000</v>
      </c>
      <c r="B6" s="41">
        <v>13598333.333333334</v>
      </c>
      <c r="C6" s="42">
        <v>411666.66666666663</v>
      </c>
      <c r="D6" s="42">
        <v>10000</v>
      </c>
      <c r="E6" s="42">
        <v>278333.33333333337</v>
      </c>
      <c r="F6" s="43">
        <v>411666.66666666663</v>
      </c>
      <c r="K6">
        <f>INDEX(OutputValues,2,$J$4)</f>
        <v>13598333.333333334</v>
      </c>
    </row>
    <row r="7" spans="1:11" x14ac:dyDescent="0.35">
      <c r="A7" s="16">
        <v>20000</v>
      </c>
      <c r="B7" s="41">
        <v>13613333.333333334</v>
      </c>
      <c r="C7" s="42">
        <v>406666.66666666663</v>
      </c>
      <c r="D7" s="42">
        <v>20000</v>
      </c>
      <c r="E7" s="42">
        <v>273333.33333333337</v>
      </c>
      <c r="F7" s="43">
        <v>406666.66666666663</v>
      </c>
      <c r="K7">
        <f>INDEX(OutputValues,3,$J$4)</f>
        <v>13613333.333333334</v>
      </c>
    </row>
    <row r="8" spans="1:11" x14ac:dyDescent="0.35">
      <c r="A8" s="16">
        <v>30000</v>
      </c>
      <c r="B8" s="41">
        <v>13628333.333333334</v>
      </c>
      <c r="C8" s="42">
        <v>401666.66666666663</v>
      </c>
      <c r="D8" s="42">
        <v>30000</v>
      </c>
      <c r="E8" s="42">
        <v>268333.33333333337</v>
      </c>
      <c r="F8" s="43">
        <v>401666.66666666663</v>
      </c>
      <c r="K8">
        <f>INDEX(OutputValues,4,$J$4)</f>
        <v>13628333.333333334</v>
      </c>
    </row>
    <row r="9" spans="1:11" x14ac:dyDescent="0.35">
      <c r="A9" s="16">
        <v>40000</v>
      </c>
      <c r="B9" s="41">
        <v>13643333.333333334</v>
      </c>
      <c r="C9" s="42">
        <v>396666.66666666663</v>
      </c>
      <c r="D9" s="42">
        <v>40000</v>
      </c>
      <c r="E9" s="42">
        <v>263333.33333333337</v>
      </c>
      <c r="F9" s="43">
        <v>396666.66666666663</v>
      </c>
      <c r="K9">
        <f>INDEX(OutputValues,5,$J$4)</f>
        <v>13643333.333333334</v>
      </c>
    </row>
    <row r="10" spans="1:11" x14ac:dyDescent="0.35">
      <c r="A10" s="16">
        <v>50000</v>
      </c>
      <c r="B10" s="41">
        <v>13658333.333333334</v>
      </c>
      <c r="C10" s="42">
        <v>391666.66666666663</v>
      </c>
      <c r="D10" s="42">
        <v>50000</v>
      </c>
      <c r="E10" s="42">
        <v>258333.33333333337</v>
      </c>
      <c r="F10" s="43">
        <v>391666.66666666663</v>
      </c>
      <c r="K10">
        <f>INDEX(OutputValues,6,$J$4)</f>
        <v>13658333.333333334</v>
      </c>
    </row>
    <row r="11" spans="1:11" x14ac:dyDescent="0.35">
      <c r="A11" s="16">
        <v>60000</v>
      </c>
      <c r="B11" s="41">
        <v>13673333.333333334</v>
      </c>
      <c r="C11" s="42">
        <v>386666.66666666663</v>
      </c>
      <c r="D11" s="42">
        <v>60000</v>
      </c>
      <c r="E11" s="42">
        <v>253333.33333333337</v>
      </c>
      <c r="F11" s="43">
        <v>386666.66666666663</v>
      </c>
      <c r="K11">
        <f>INDEX(OutputValues,7,$J$4)</f>
        <v>13673333.333333334</v>
      </c>
    </row>
    <row r="12" spans="1:11" x14ac:dyDescent="0.35">
      <c r="A12" s="16">
        <v>70000</v>
      </c>
      <c r="B12" s="41">
        <v>13688333.333333334</v>
      </c>
      <c r="C12" s="42">
        <v>381666.66666666663</v>
      </c>
      <c r="D12" s="42">
        <v>70000</v>
      </c>
      <c r="E12" s="42">
        <v>248333.33333333337</v>
      </c>
      <c r="F12" s="43">
        <v>381666.66666666663</v>
      </c>
      <c r="K12">
        <f>INDEX(OutputValues,8,$J$4)</f>
        <v>13688333.333333334</v>
      </c>
    </row>
    <row r="13" spans="1:11" x14ac:dyDescent="0.35">
      <c r="A13" s="16">
        <v>80000</v>
      </c>
      <c r="B13" s="41">
        <v>13703333.333333334</v>
      </c>
      <c r="C13" s="42">
        <v>376666.66666666663</v>
      </c>
      <c r="D13" s="42">
        <v>80000</v>
      </c>
      <c r="E13" s="42">
        <v>243333.33333333337</v>
      </c>
      <c r="F13" s="43">
        <v>376666.66666666663</v>
      </c>
      <c r="K13">
        <f>INDEX(OutputValues,9,$J$4)</f>
        <v>13703333.333333334</v>
      </c>
    </row>
    <row r="14" spans="1:11" x14ac:dyDescent="0.35">
      <c r="A14" s="16">
        <v>90000</v>
      </c>
      <c r="B14" s="41">
        <v>13718333.333333334</v>
      </c>
      <c r="C14" s="42">
        <v>371666.66666666663</v>
      </c>
      <c r="D14" s="42">
        <v>90000</v>
      </c>
      <c r="E14" s="42">
        <v>238333.33333333337</v>
      </c>
      <c r="F14" s="43">
        <v>371666.66666666663</v>
      </c>
      <c r="K14">
        <f>INDEX(OutputValues,10,$J$4)</f>
        <v>13718333.333333334</v>
      </c>
    </row>
    <row r="15" spans="1:11" x14ac:dyDescent="0.35">
      <c r="A15" s="16">
        <v>100000</v>
      </c>
      <c r="B15" s="41">
        <v>13733333.333333334</v>
      </c>
      <c r="C15" s="42">
        <v>366666.66666666663</v>
      </c>
      <c r="D15" s="42">
        <v>100000</v>
      </c>
      <c r="E15" s="42">
        <v>233333.33333333337</v>
      </c>
      <c r="F15" s="43">
        <v>366666.66666666663</v>
      </c>
      <c r="K15">
        <f>INDEX(OutputValues,11,$J$4)</f>
        <v>13733333.333333334</v>
      </c>
    </row>
    <row r="16" spans="1:11" x14ac:dyDescent="0.35">
      <c r="A16" s="16">
        <v>110000</v>
      </c>
      <c r="B16" s="41">
        <v>13748333.333333334</v>
      </c>
      <c r="C16" s="42">
        <v>361666.66666666663</v>
      </c>
      <c r="D16" s="42">
        <v>110000</v>
      </c>
      <c r="E16" s="42">
        <v>228333.33333333337</v>
      </c>
      <c r="F16" s="43">
        <v>361666.66666666663</v>
      </c>
      <c r="K16">
        <f>INDEX(OutputValues,12,$J$4)</f>
        <v>13748333.333333334</v>
      </c>
    </row>
    <row r="17" spans="1:11" x14ac:dyDescent="0.35">
      <c r="A17" s="16">
        <v>120000</v>
      </c>
      <c r="B17" s="41">
        <v>13763333.333333334</v>
      </c>
      <c r="C17" s="42">
        <v>356666.66666666663</v>
      </c>
      <c r="D17" s="42">
        <v>120000</v>
      </c>
      <c r="E17" s="42">
        <v>223333.33333333337</v>
      </c>
      <c r="F17" s="43">
        <v>356666.66666666663</v>
      </c>
      <c r="K17">
        <f>INDEX(OutputValues,13,$J$4)</f>
        <v>13763333.333333334</v>
      </c>
    </row>
    <row r="18" spans="1:11" x14ac:dyDescent="0.35">
      <c r="A18" s="16">
        <v>130000</v>
      </c>
      <c r="B18" s="41">
        <v>13778333.333333334</v>
      </c>
      <c r="C18" s="42">
        <v>351666.66666666663</v>
      </c>
      <c r="D18" s="42">
        <v>130000</v>
      </c>
      <c r="E18" s="42">
        <v>218333.33333333337</v>
      </c>
      <c r="F18" s="43">
        <v>351666.66666666663</v>
      </c>
      <c r="K18">
        <f>INDEX(OutputValues,14,$J$4)</f>
        <v>13778333.333333334</v>
      </c>
    </row>
    <row r="19" spans="1:11" x14ac:dyDescent="0.35">
      <c r="A19" s="16">
        <v>140000</v>
      </c>
      <c r="B19" s="41">
        <v>13793333.333333334</v>
      </c>
      <c r="C19" s="42">
        <v>346666.66666666663</v>
      </c>
      <c r="D19" s="42">
        <v>140000</v>
      </c>
      <c r="E19" s="42">
        <v>213333.33333333337</v>
      </c>
      <c r="F19" s="43">
        <v>346666.66666666663</v>
      </c>
      <c r="K19">
        <f>INDEX(OutputValues,15,$J$4)</f>
        <v>13793333.333333334</v>
      </c>
    </row>
    <row r="20" spans="1:11" x14ac:dyDescent="0.35">
      <c r="A20" s="16">
        <v>150000</v>
      </c>
      <c r="B20" s="41">
        <v>13808333.333333334</v>
      </c>
      <c r="C20" s="42">
        <v>341666.66666666663</v>
      </c>
      <c r="D20" s="42">
        <v>150000</v>
      </c>
      <c r="E20" s="42">
        <v>208333.33333333337</v>
      </c>
      <c r="F20" s="43">
        <v>341666.66666666663</v>
      </c>
      <c r="K20">
        <f>INDEX(OutputValues,16,$J$4)</f>
        <v>13808333.333333334</v>
      </c>
    </row>
    <row r="21" spans="1:11" x14ac:dyDescent="0.35">
      <c r="A21" s="16">
        <v>160000</v>
      </c>
      <c r="B21" s="41">
        <v>13823333.333333334</v>
      </c>
      <c r="C21" s="42">
        <v>336666.66666666663</v>
      </c>
      <c r="D21" s="42">
        <v>160000</v>
      </c>
      <c r="E21" s="42">
        <v>203333.33333333337</v>
      </c>
      <c r="F21" s="43">
        <v>336666.66666666663</v>
      </c>
      <c r="K21">
        <f>INDEX(OutputValues,17,$J$4)</f>
        <v>13823333.333333334</v>
      </c>
    </row>
    <row r="22" spans="1:11" x14ac:dyDescent="0.35">
      <c r="A22" s="16">
        <v>170000</v>
      </c>
      <c r="B22" s="41">
        <v>13838333.333333334</v>
      </c>
      <c r="C22" s="42">
        <v>331666.66666666663</v>
      </c>
      <c r="D22" s="42">
        <v>170000</v>
      </c>
      <c r="E22" s="42">
        <v>198333.33333333337</v>
      </c>
      <c r="F22" s="43">
        <v>331666.66666666663</v>
      </c>
      <c r="K22">
        <f>INDEX(OutputValues,18,$J$4)</f>
        <v>13838333.333333334</v>
      </c>
    </row>
    <row r="23" spans="1:11" x14ac:dyDescent="0.35">
      <c r="A23" s="16">
        <v>180000</v>
      </c>
      <c r="B23" s="41">
        <v>13853333.333333334</v>
      </c>
      <c r="C23" s="42">
        <v>326666.66666666663</v>
      </c>
      <c r="D23" s="42">
        <v>180000</v>
      </c>
      <c r="E23" s="42">
        <v>193333.33333333337</v>
      </c>
      <c r="F23" s="43">
        <v>326666.66666666663</v>
      </c>
      <c r="K23">
        <f>INDEX(OutputValues,19,$J$4)</f>
        <v>13853333.333333334</v>
      </c>
    </row>
    <row r="24" spans="1:11" x14ac:dyDescent="0.35">
      <c r="A24" s="16">
        <v>190000</v>
      </c>
      <c r="B24" s="41">
        <v>13868333.333333334</v>
      </c>
      <c r="C24" s="42">
        <v>321666.66666666663</v>
      </c>
      <c r="D24" s="42">
        <v>190000</v>
      </c>
      <c r="E24" s="42">
        <v>188333.33333333337</v>
      </c>
      <c r="F24" s="43">
        <v>321666.66666666663</v>
      </c>
      <c r="K24">
        <f>INDEX(OutputValues,20,$J$4)</f>
        <v>13868333.333333334</v>
      </c>
    </row>
    <row r="25" spans="1:11" x14ac:dyDescent="0.35">
      <c r="A25" s="16">
        <v>200000</v>
      </c>
      <c r="B25" s="41">
        <v>13883333.333333334</v>
      </c>
      <c r="C25" s="42">
        <v>316666.66666666663</v>
      </c>
      <c r="D25" s="42">
        <v>200000</v>
      </c>
      <c r="E25" s="42">
        <v>183333.33333333337</v>
      </c>
      <c r="F25" s="43">
        <v>316666.66666666663</v>
      </c>
      <c r="K25">
        <f>INDEX(OutputValues,21,$J$4)</f>
        <v>13883333.333333334</v>
      </c>
    </row>
    <row r="26" spans="1:11" x14ac:dyDescent="0.35">
      <c r="A26" s="16">
        <v>210000</v>
      </c>
      <c r="B26" s="41">
        <v>13898333.333333334</v>
      </c>
      <c r="C26" s="42">
        <v>311666.66666666663</v>
      </c>
      <c r="D26" s="42">
        <v>210000</v>
      </c>
      <c r="E26" s="42">
        <v>178333.33333333337</v>
      </c>
      <c r="F26" s="43">
        <v>311666.66666666663</v>
      </c>
      <c r="K26">
        <f>INDEX(OutputValues,22,$J$4)</f>
        <v>13898333.333333334</v>
      </c>
    </row>
    <row r="27" spans="1:11" x14ac:dyDescent="0.35">
      <c r="A27" s="16">
        <v>220000</v>
      </c>
      <c r="B27" s="41">
        <v>13913333.333333334</v>
      </c>
      <c r="C27" s="42">
        <v>306666.66666666663</v>
      </c>
      <c r="D27" s="42">
        <v>220000</v>
      </c>
      <c r="E27" s="42">
        <v>173333.33333333337</v>
      </c>
      <c r="F27" s="43">
        <v>306666.66666666663</v>
      </c>
      <c r="K27">
        <f>INDEX(OutputValues,23,$J$4)</f>
        <v>13913333.333333334</v>
      </c>
    </row>
    <row r="28" spans="1:11" x14ac:dyDescent="0.35">
      <c r="A28" s="16">
        <v>230000</v>
      </c>
      <c r="B28" s="41">
        <v>13928333.333333334</v>
      </c>
      <c r="C28" s="42">
        <v>301666.66666666663</v>
      </c>
      <c r="D28" s="42">
        <v>230000</v>
      </c>
      <c r="E28" s="42">
        <v>168333.33333333337</v>
      </c>
      <c r="F28" s="43">
        <v>301666.66666666663</v>
      </c>
      <c r="K28">
        <f>INDEX(OutputValues,24,$J$4)</f>
        <v>13928333.333333334</v>
      </c>
    </row>
    <row r="29" spans="1:11" x14ac:dyDescent="0.35">
      <c r="A29" s="16">
        <v>240000</v>
      </c>
      <c r="B29" s="41">
        <v>13966666.666666666</v>
      </c>
      <c r="C29" s="42">
        <v>300000</v>
      </c>
      <c r="D29" s="42">
        <v>239999.99999999997</v>
      </c>
      <c r="E29" s="42">
        <v>161333.33333333337</v>
      </c>
      <c r="F29" s="43">
        <v>300000</v>
      </c>
      <c r="K29">
        <f>INDEX(OutputValues,25,$J$4)</f>
        <v>13966666.666666666</v>
      </c>
    </row>
    <row r="30" spans="1:11" x14ac:dyDescent="0.35">
      <c r="A30" s="16">
        <v>250000</v>
      </c>
      <c r="B30" s="41">
        <v>14016666.666666668</v>
      </c>
      <c r="C30" s="42">
        <v>300000</v>
      </c>
      <c r="D30" s="42">
        <v>250000</v>
      </c>
      <c r="E30" s="42">
        <v>153333.33333333334</v>
      </c>
      <c r="F30" s="43">
        <v>300000</v>
      </c>
      <c r="K30">
        <f>INDEX(OutputValues,26,$J$4)</f>
        <v>14016666.666666668</v>
      </c>
    </row>
    <row r="31" spans="1:11" x14ac:dyDescent="0.35">
      <c r="A31" s="16">
        <v>260000</v>
      </c>
      <c r="B31" s="41">
        <v>14066666.666666668</v>
      </c>
      <c r="C31" s="42">
        <v>300000</v>
      </c>
      <c r="D31" s="42">
        <v>260000</v>
      </c>
      <c r="E31" s="42">
        <v>145333.33333333334</v>
      </c>
      <c r="F31" s="43">
        <v>300000</v>
      </c>
      <c r="K31">
        <f>INDEX(OutputValues,27,$J$4)</f>
        <v>14066666.666666668</v>
      </c>
    </row>
    <row r="32" spans="1:11" x14ac:dyDescent="0.35">
      <c r="A32" s="16">
        <v>270000</v>
      </c>
      <c r="B32" s="41">
        <v>14116666.666666668</v>
      </c>
      <c r="C32" s="42">
        <v>300000</v>
      </c>
      <c r="D32" s="42">
        <v>270000</v>
      </c>
      <c r="E32" s="42">
        <v>137333.33333333334</v>
      </c>
      <c r="F32" s="43">
        <v>300000</v>
      </c>
      <c r="K32">
        <f>INDEX(OutputValues,28,$J$4)</f>
        <v>14116666.666666668</v>
      </c>
    </row>
    <row r="33" spans="1:11" x14ac:dyDescent="0.35">
      <c r="A33" s="16">
        <v>280000</v>
      </c>
      <c r="B33" s="41">
        <v>14166666.666666668</v>
      </c>
      <c r="C33" s="42">
        <v>300000</v>
      </c>
      <c r="D33" s="42">
        <v>280000</v>
      </c>
      <c r="E33" s="42">
        <v>129333.33333333336</v>
      </c>
      <c r="F33" s="43">
        <v>300000</v>
      </c>
      <c r="K33">
        <f>INDEX(OutputValues,29,$J$4)</f>
        <v>14166666.666666668</v>
      </c>
    </row>
    <row r="34" spans="1:11" x14ac:dyDescent="0.35">
      <c r="A34" s="16">
        <v>290000</v>
      </c>
      <c r="B34" s="41">
        <v>14216666.666666668</v>
      </c>
      <c r="C34" s="42">
        <v>300000</v>
      </c>
      <c r="D34" s="42">
        <v>290000</v>
      </c>
      <c r="E34" s="42">
        <v>121333.33333333336</v>
      </c>
      <c r="F34" s="43">
        <v>300000</v>
      </c>
      <c r="K34">
        <f>INDEX(OutputValues,30,$J$4)</f>
        <v>14216666.666666668</v>
      </c>
    </row>
    <row r="35" spans="1:11" x14ac:dyDescent="0.35">
      <c r="A35" s="16">
        <v>300000</v>
      </c>
      <c r="B35" s="44">
        <v>14266666.666666668</v>
      </c>
      <c r="C35" s="45">
        <v>300000</v>
      </c>
      <c r="D35" s="45">
        <v>300000</v>
      </c>
      <c r="E35" s="45">
        <v>113333.33333333336</v>
      </c>
      <c r="F35" s="46">
        <v>300000</v>
      </c>
      <c r="K35">
        <f>INDEX(OutputValues,31,$J$4)</f>
        <v>14266666.666666668</v>
      </c>
    </row>
  </sheetData>
  <dataValidations count="1">
    <dataValidation type="list" allowBlank="1" showInputMessage="1" showErrorMessage="1" sqref="K4" xr:uid="{F2796F29-B0CE-4FC0-A7CF-CC1D475EEDD1}">
      <formula1>OutputAddresses</formula1>
    </dataValidation>
  </dataValidations>
  <pageMargins left="0.7" right="0.7" top="0.75" bottom="0.75" header="0.3" footer="0.3"/>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ModelFormulation</vt:lpstr>
      <vt:lpstr>Sensitivity Report</vt:lpstr>
      <vt:lpstr>ModelSolution</vt:lpstr>
      <vt:lpstr>SolverTable</vt:lpstr>
      <vt:lpstr>SolverTable!ChartData</vt:lpstr>
      <vt:lpstr>SolverTable!InputValues</vt:lpstr>
      <vt:lpstr>SolverTable!OutputAddresses</vt:lpstr>
      <vt:lpstr>SolverTable!OutputValues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Ravi Kiran Narra</dc:creator>
  <cp:lastModifiedBy>Ravi Kiran Narra</cp:lastModifiedBy>
  <dcterms:created xsi:type="dcterms:W3CDTF">2020-05-10T15:49:20Z</dcterms:created>
  <dcterms:modified xsi:type="dcterms:W3CDTF">2020-05-13T04:22:32Z</dcterms:modified>
</cp:coreProperties>
</file>