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1831146-B92A-4881-A771-42DDBEA0D14A}" xr6:coauthVersionLast="47" xr6:coauthVersionMax="47" xr10:uidLastSave="{00000000-0000-0000-0000-000000000000}"/>
  <bookViews>
    <workbookView xWindow="24" yWindow="504" windowWidth="23016" windowHeight="12456" xr2:uid="{00000000-000D-0000-FFFF-FFFF00000000}"/>
  </bookViews>
  <sheets>
    <sheet name="DCF Template" sheetId="8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"02/25/2025 19:34:09"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D14" i="8"/>
  <c r="D18" i="8" s="1"/>
  <c r="E14" i="8"/>
  <c r="F14" i="8"/>
  <c r="G14" i="8"/>
  <c r="H14" i="8"/>
  <c r="H18" i="8" s="1"/>
  <c r="H20" i="8" s="1"/>
  <c r="J17" i="8"/>
  <c r="K17" i="8"/>
  <c r="L17" i="8"/>
  <c r="M17" i="8"/>
  <c r="N17" i="8"/>
  <c r="E18" i="8"/>
  <c r="F18" i="8"/>
  <c r="G18" i="8"/>
  <c r="D22" i="8"/>
  <c r="E22" i="8"/>
  <c r="F22" i="8"/>
  <c r="G22" i="8"/>
  <c r="H22" i="8"/>
  <c r="C33" i="8"/>
  <c r="C26" i="8" l="1"/>
  <c r="F23" i="8"/>
  <c r="E23" i="8"/>
  <c r="G23" i="8"/>
  <c r="D23" i="8"/>
  <c r="H23" i="8"/>
  <c r="C25" i="8" l="1"/>
  <c r="C27" i="8" s="1"/>
  <c r="C31" i="8" s="1"/>
  <c r="C34" i="8" s="1"/>
  <c r="D34" i="8" s="1"/>
  <c r="E31" i="8" l="1"/>
</calcChain>
</file>

<file path=xl/sharedStrings.xml><?xml version="1.0" encoding="utf-8"?>
<sst xmlns="http://schemas.openxmlformats.org/spreadsheetml/2006/main" count="39" uniqueCount="35">
  <si>
    <t>Hist.</t>
  </si>
  <si>
    <t>Proj.</t>
  </si>
  <si>
    <t>Period 0</t>
  </si>
  <si>
    <t>Period 1</t>
  </si>
  <si>
    <t>Period 2</t>
  </si>
  <si>
    <t>Period 3</t>
  </si>
  <si>
    <t>Period 4</t>
  </si>
  <si>
    <t>Period 5</t>
  </si>
  <si>
    <t>All figures in millions unless otherwise stated</t>
  </si>
  <si>
    <t>Discounted Cash Flow</t>
  </si>
  <si>
    <t>Tax rate</t>
  </si>
  <si>
    <t>Long term growth rate</t>
  </si>
  <si>
    <t>WACC</t>
  </si>
  <si>
    <t>Share price</t>
  </si>
  <si>
    <t>Shares outstanding</t>
  </si>
  <si>
    <t>Year count</t>
  </si>
  <si>
    <t>EBIT</t>
  </si>
  <si>
    <t>Tax on EBIT</t>
  </si>
  <si>
    <t>+ Depreciation and amortization</t>
  </si>
  <si>
    <t>- Capital expenditure</t>
  </si>
  <si>
    <t>Change in operating working capital</t>
  </si>
  <si>
    <t>Free cash flow</t>
  </si>
  <si>
    <t>Terminal value</t>
  </si>
  <si>
    <t>Discount factor</t>
  </si>
  <si>
    <t>Present value of free cash flows</t>
  </si>
  <si>
    <t>Sum of present value of free cash flows</t>
  </si>
  <si>
    <t>Present value of terminal value</t>
  </si>
  <si>
    <t>Enterprise value</t>
  </si>
  <si>
    <t>+ Cash</t>
  </si>
  <si>
    <t>- Debt</t>
  </si>
  <si>
    <t>Implied equity value (intrinsic value)</t>
  </si>
  <si>
    <t>Market capitalization</t>
  </si>
  <si>
    <t>Intrinsic value premium to market capitalization</t>
  </si>
  <si>
    <t>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</si>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</sst>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[$-409]d\-mmm\-yy;@"/>
    <numFmt numFmtId="169" formatCode="#,##0.0_);\(#,##0.0\)\,0.0_);@_)"/>
    <numFmt numFmtId="170" formatCode="#,##0.0\ \x_);\(#,##0.0\ \x\);"/>
    <numFmt numFmtId="171" formatCode="0.0%_);\(0.0%\)"/>
    <numFmt numFmtId="172" formatCode="#,##0.0_);\(#,##0.0\);0.0_);@_)"/>
    <numFmt numFmtId="173" formatCode="#,##0.00_);\(#,##0.00\);0.00_);@_)"/>
  </numFmts>
  <fonts count="33" x14ac:knownFonts="1"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u/>
      <sz val="11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22"/>
      <color theme="0"/>
      <name val="Calibri Light"/>
      <family val="2"/>
      <scheme val="maj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0">
    <xf numFmtId="172" fontId="0" fillId="0" borderId="0"/>
    <xf numFmtId="0" fontId="5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7" fillId="11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9" fillId="2" borderId="0" applyNumberFormat="0">
      <alignment horizontal="left"/>
    </xf>
    <xf numFmtId="0" fontId="6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8" fontId="26" fillId="3" borderId="0">
      <alignment horizontal="center"/>
    </xf>
    <xf numFmtId="169" fontId="25" fillId="2" borderId="0">
      <alignment horizontal="center"/>
    </xf>
    <xf numFmtId="168" fontId="2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27" fillId="2" borderId="0" applyFont="0" applyFill="0" applyBorder="0" applyAlignment="0" applyProtection="0"/>
    <xf numFmtId="169" fontId="28" fillId="2" borderId="0" applyNumberFormat="0" applyFill="0" applyBorder="0" applyAlignment="0" applyProtection="0"/>
    <xf numFmtId="170" fontId="28" fillId="36" borderId="10" applyNumberFormat="0">
      <protection locked="0"/>
    </xf>
    <xf numFmtId="169" fontId="3" fillId="0" borderId="0">
      <alignment vertical="top"/>
    </xf>
  </cellStyleXfs>
  <cellXfs count="24">
    <xf numFmtId="172" fontId="0" fillId="0" borderId="0" xfId="0"/>
    <xf numFmtId="172" fontId="31" fillId="0" borderId="0" xfId="0" applyFont="1"/>
    <xf numFmtId="169" fontId="29" fillId="2" borderId="0" xfId="48" applyNumberFormat="1">
      <alignment horizontal="left"/>
    </xf>
    <xf numFmtId="172" fontId="24" fillId="3" borderId="0" xfId="0" applyFont="1" applyFill="1"/>
    <xf numFmtId="172" fontId="23" fillId="2" borderId="0" xfId="0" applyFont="1" applyFill="1" applyAlignment="1">
      <alignment vertical="center"/>
    </xf>
    <xf numFmtId="168" fontId="26" fillId="3" borderId="0" xfId="52">
      <alignment horizontal="center"/>
    </xf>
    <xf numFmtId="169" fontId="25" fillId="2" borderId="0" xfId="53">
      <alignment horizontal="center"/>
    </xf>
    <xf numFmtId="169" fontId="6" fillId="3" borderId="0" xfId="49" applyNumberFormat="1" applyAlignment="1"/>
    <xf numFmtId="169" fontId="4" fillId="0" borderId="0" xfId="50" applyNumberFormat="1">
      <alignment horizontal="left" vertical="center"/>
    </xf>
    <xf numFmtId="172" fontId="24" fillId="0" borderId="0" xfId="0" applyFont="1"/>
    <xf numFmtId="172" fontId="23" fillId="0" borderId="0" xfId="0" applyFont="1" applyAlignment="1">
      <alignment vertical="center"/>
    </xf>
    <xf numFmtId="172" fontId="28" fillId="0" borderId="0" xfId="57" applyNumberFormat="1" applyFill="1"/>
    <xf numFmtId="172" fontId="32" fillId="0" borderId="0" xfId="0" applyFont="1"/>
    <xf numFmtId="172" fontId="0" fillId="0" borderId="11" xfId="0" applyBorder="1"/>
    <xf numFmtId="172" fontId="28" fillId="0" borderId="11" xfId="57" applyNumberFormat="1" applyFill="1" applyBorder="1"/>
    <xf numFmtId="171" fontId="28" fillId="36" borderId="10" xfId="58" applyNumberFormat="1">
      <protection locked="0"/>
    </xf>
    <xf numFmtId="171" fontId="0" fillId="0" borderId="0" xfId="56" applyFont="1" applyFill="1"/>
    <xf numFmtId="171" fontId="0" fillId="0" borderId="11" xfId="56" applyFont="1" applyFill="1" applyBorder="1"/>
    <xf numFmtId="172" fontId="32" fillId="0" borderId="12" xfId="0" applyFont="1" applyBorder="1"/>
    <xf numFmtId="172" fontId="0" fillId="0" borderId="0" xfId="0" quotePrefix="1"/>
    <xf numFmtId="172" fontId="28" fillId="0" borderId="0" xfId="57" applyNumberFormat="1" applyFill="1" applyBorder="1"/>
    <xf numFmtId="172" fontId="28" fillId="36" borderId="10" xfId="58" applyNumberFormat="1">
      <protection locked="0"/>
    </xf>
    <xf numFmtId="171" fontId="32" fillId="0" borderId="0" xfId="56" applyFont="1" applyFill="1" applyBorder="1"/>
    <xf numFmtId="173" fontId="0" fillId="0" borderId="0" xfId="0" applyNumberFormat="1"/>
  </cellXfs>
  <cellStyles count="60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9000000}"/>
    <cellStyle name="Bad" xfId="13" builtinId="27" hidden="1"/>
    <cellStyle name="Calculation" xfId="17" builtinId="22" hidden="1"/>
    <cellStyle name="Check Cell" xfId="19" builtinId="23" hidden="1"/>
    <cellStyle name="Column Heading" xfId="53" xr:uid="{00000000-0005-0000-0000-00002E000000}"/>
    <cellStyle name="Comma" xfId="2" builtinId="3" hidden="1"/>
    <cellStyle name="Comma [0]" xfId="3" builtinId="6" hidden="1"/>
    <cellStyle name="Currency" xfId="4" builtinId="4" hidden="1"/>
    <cellStyle name="Currency [0]" xfId="5" builtinId="7" hidden="1"/>
    <cellStyle name="Date" xfId="54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7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yperlink" xfId="1" builtinId="8" hidden="1" customBuiltin="1"/>
    <cellStyle name="Input" xfId="15" builtinId="20" hidden="1"/>
    <cellStyle name="Input" xfId="58" builtinId="20" customBuiltin="1"/>
    <cellStyle name="Linked Cell" xfId="18" builtinId="24" hidden="1"/>
    <cellStyle name="Multiple" xfId="55" xr:uid="{00000000-0005-0000-0000-000033000000}"/>
    <cellStyle name="Neutral" xfId="14" builtinId="28" hidden="1"/>
    <cellStyle name="Normal" xfId="0" builtinId="0" customBuiltin="1"/>
    <cellStyle name="Note" xfId="21" builtinId="10" hidden="1"/>
    <cellStyle name="Output" xfId="16" builtinId="21" hidden="1"/>
    <cellStyle name="Per cent" xfId="6" builtinId="5" hidden="1"/>
    <cellStyle name="Per cent" xfId="56" builtinId="5" customBuiltin="1"/>
    <cellStyle name="Primary Title" xfId="48" xr:uid="{00000000-0005-0000-0000-00003C000000}"/>
    <cellStyle name="Row Label" xfId="59" xr:uid="{0F33DB90-8F94-4F91-B62C-B819F220EDB7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8"/>
  <sheetViews>
    <sheetView showGridLines="0" tabSelected="1" zoomScale="65" zoomScaleNormal="100" workbookViewId="0">
      <pane ySplit="2" topLeftCell="A11" activePane="bottomLeft" state="frozen"/>
      <selection pane="bottomLeft" activeCell="C34" sqref="C34"/>
    </sheetView>
  </sheetViews>
  <sheetFormatPr defaultColWidth="9.109375" defaultRowHeight="15" customHeight="1" x14ac:dyDescent="0.3"/>
  <cols>
    <col min="1" max="1" width="1.44140625" style="8" customWidth="1"/>
    <col min="2" max="2" width="50.5546875" customWidth="1"/>
    <col min="3" max="8" width="10.5546875" customWidth="1"/>
    <col min="10" max="10" width="11.109375" bestFit="1" customWidth="1"/>
  </cols>
  <sheetData>
    <row r="1" spans="1:14" s="10" customFormat="1" ht="45" customHeight="1" x14ac:dyDescent="0.55000000000000004">
      <c r="A1" s="2" t="e">
        <f>#REF!</f>
        <v>#REF!</v>
      </c>
      <c r="B1" s="4"/>
      <c r="C1" s="6" t="s">
        <v>0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/>
    </row>
    <row r="2" spans="1:14" s="9" customFormat="1" ht="30" customHeight="1" x14ac:dyDescent="0.4">
      <c r="A2" s="7"/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/>
    </row>
    <row r="3" spans="1:14" ht="15" customHeight="1" x14ac:dyDescent="0.3">
      <c r="B3" s="1" t="s">
        <v>8</v>
      </c>
      <c r="C3" s="1"/>
    </row>
    <row r="5" spans="1:14" ht="15" customHeight="1" x14ac:dyDescent="0.3">
      <c r="A5" s="8" t="s">
        <v>9</v>
      </c>
    </row>
    <row r="6" spans="1:14" ht="15" customHeight="1" x14ac:dyDescent="0.3">
      <c r="B6" t="s">
        <v>10</v>
      </c>
      <c r="C6" s="15">
        <v>0.14000000000000001</v>
      </c>
    </row>
    <row r="7" spans="1:14" ht="15" customHeight="1" x14ac:dyDescent="0.3">
      <c r="B7" t="s">
        <v>11</v>
      </c>
      <c r="C7" s="15">
        <v>0.05</v>
      </c>
    </row>
    <row r="8" spans="1:14" ht="15" customHeight="1" x14ac:dyDescent="0.3">
      <c r="B8" t="s">
        <v>12</v>
      </c>
      <c r="C8" s="15">
        <v>8.7999999999999995E-2</v>
      </c>
    </row>
    <row r="9" spans="1:14" ht="15" customHeight="1" x14ac:dyDescent="0.3">
      <c r="B9" t="s">
        <v>13</v>
      </c>
      <c r="C9" s="21">
        <v>75.23</v>
      </c>
    </row>
    <row r="10" spans="1:14" ht="15" customHeight="1" x14ac:dyDescent="0.3">
      <c r="B10" t="s">
        <v>14</v>
      </c>
      <c r="C10" s="21">
        <v>1488.5</v>
      </c>
    </row>
    <row r="12" spans="1:14" ht="15" customHeight="1" x14ac:dyDescent="0.3">
      <c r="B12" t="s">
        <v>15</v>
      </c>
      <c r="D12">
        <v>1</v>
      </c>
      <c r="E12">
        <v>2</v>
      </c>
      <c r="F12">
        <v>3</v>
      </c>
      <c r="G12">
        <v>4</v>
      </c>
      <c r="H12">
        <v>5</v>
      </c>
    </row>
    <row r="13" spans="1:14" ht="15" customHeight="1" x14ac:dyDescent="0.3">
      <c r="B13" t="s">
        <v>16</v>
      </c>
      <c r="D13" s="11">
        <v>4822.1400000000003</v>
      </c>
      <c r="E13" s="11">
        <v>5707.65</v>
      </c>
      <c r="F13" s="11">
        <v>6472.62</v>
      </c>
      <c r="G13" s="11">
        <v>7162</v>
      </c>
      <c r="H13" s="11">
        <v>7976.67</v>
      </c>
      <c r="N13" s="16"/>
    </row>
    <row r="14" spans="1:14" ht="15" customHeight="1" x14ac:dyDescent="0.3">
      <c r="B14" t="s">
        <v>17</v>
      </c>
      <c r="D14">
        <f>$C$6*D13*-1</f>
        <v>-675.09960000000012</v>
      </c>
      <c r="E14">
        <f t="shared" ref="E14:H14" si="0">$C$6*E13*-1</f>
        <v>-799.07100000000003</v>
      </c>
      <c r="F14">
        <f t="shared" si="0"/>
        <v>-906.16680000000008</v>
      </c>
      <c r="G14">
        <f t="shared" si="0"/>
        <v>-1002.6800000000001</v>
      </c>
      <c r="H14">
        <f t="shared" si="0"/>
        <v>-1116.7338000000002</v>
      </c>
      <c r="J14" s="16"/>
      <c r="K14" s="16"/>
      <c r="L14" s="16"/>
      <c r="M14" s="16"/>
    </row>
    <row r="15" spans="1:14" ht="15" customHeight="1" x14ac:dyDescent="0.3">
      <c r="B15" s="19" t="s">
        <v>18</v>
      </c>
      <c r="D15" s="11">
        <v>774.19</v>
      </c>
      <c r="E15" s="11">
        <v>791.78</v>
      </c>
      <c r="F15" s="11">
        <v>835.82</v>
      </c>
      <c r="G15" s="11">
        <v>795</v>
      </c>
      <c r="H15" s="11">
        <v>843.5</v>
      </c>
      <c r="J15" s="16"/>
      <c r="K15" s="16"/>
      <c r="L15" s="16"/>
      <c r="M15" s="16"/>
    </row>
    <row r="16" spans="1:14" ht="15" customHeight="1" x14ac:dyDescent="0.3">
      <c r="B16" s="19" t="s">
        <v>19</v>
      </c>
      <c r="D16" s="11">
        <v>-1082.71</v>
      </c>
      <c r="E16" s="11">
        <v>-1181.75</v>
      </c>
      <c r="F16" s="11">
        <v>-1266.82</v>
      </c>
      <c r="G16" s="11">
        <v>-1220</v>
      </c>
      <c r="H16" s="11">
        <v>-1292</v>
      </c>
      <c r="J16" s="16"/>
      <c r="K16" s="16"/>
      <c r="L16" s="16"/>
      <c r="M16" s="16"/>
    </row>
    <row r="17" spans="2:14" ht="15" customHeight="1" x14ac:dyDescent="0.3">
      <c r="B17" s="13" t="s">
        <v>20</v>
      </c>
      <c r="C17" s="13"/>
      <c r="D17" s="14">
        <v>-155</v>
      </c>
      <c r="E17" s="14">
        <v>-149</v>
      </c>
      <c r="F17" s="14">
        <v>-324</v>
      </c>
      <c r="G17" s="14">
        <v>19</v>
      </c>
      <c r="H17" s="14">
        <v>91</v>
      </c>
      <c r="J17">
        <f>E17-D17-1</f>
        <v>5</v>
      </c>
      <c r="K17">
        <f t="shared" ref="K17:M17" si="1">F17-E17-1</f>
        <v>-176</v>
      </c>
      <c r="L17">
        <f t="shared" si="1"/>
        <v>342</v>
      </c>
      <c r="M17">
        <f t="shared" si="1"/>
        <v>71</v>
      </c>
      <c r="N17">
        <f>AVERAGE(J17:M17)</f>
        <v>60.5</v>
      </c>
    </row>
    <row r="18" spans="2:14" ht="15" customHeight="1" x14ac:dyDescent="0.3">
      <c r="B18" s="12" t="s">
        <v>21</v>
      </c>
      <c r="C18" s="12"/>
      <c r="D18" s="12">
        <f>SUM(D13:D17)</f>
        <v>3683.5204000000003</v>
      </c>
      <c r="E18" s="12">
        <f t="shared" ref="E18:H18" si="2">SUM(E13:E17)</f>
        <v>4369.6089999999995</v>
      </c>
      <c r="F18" s="12">
        <f t="shared" si="2"/>
        <v>4811.4531999999999</v>
      </c>
      <c r="G18" s="12">
        <f t="shared" si="2"/>
        <v>5753.32</v>
      </c>
      <c r="H18" s="12">
        <f t="shared" si="2"/>
        <v>6502.4362000000001</v>
      </c>
    </row>
    <row r="20" spans="2:14" ht="15" customHeight="1" x14ac:dyDescent="0.3">
      <c r="B20" t="s">
        <v>22</v>
      </c>
      <c r="H20">
        <f>H18*(1+C7)/(C8-C7)</f>
        <v>179672.57921052637</v>
      </c>
    </row>
    <row r="22" spans="2:14" ht="15" customHeight="1" x14ac:dyDescent="0.3">
      <c r="B22" s="13" t="s">
        <v>23</v>
      </c>
      <c r="C22" s="13"/>
      <c r="D22" s="17">
        <f>1/(1+$C$8)^D12</f>
        <v>0.91911764705882348</v>
      </c>
      <c r="E22" s="17">
        <f>1/(1+$C$8)^E12</f>
        <v>0.84477724913494801</v>
      </c>
      <c r="F22" s="17">
        <f>1/(1+$C$8)^F12</f>
        <v>0.77644967751373895</v>
      </c>
      <c r="G22" s="17">
        <f>1/(1+$C$8)^G12</f>
        <v>0.71364860065600999</v>
      </c>
      <c r="H22" s="17">
        <f>1/(1+$C$8)^H12</f>
        <v>0.65592702266177383</v>
      </c>
    </row>
    <row r="23" spans="2:14" ht="15" customHeight="1" x14ac:dyDescent="0.3">
      <c r="B23" s="12" t="s">
        <v>24</v>
      </c>
      <c r="C23" s="12"/>
      <c r="D23" s="12">
        <f>D18*D22</f>
        <v>3385.5886029411768</v>
      </c>
      <c r="E23" s="12">
        <f t="shared" ref="E23:H23" si="3">E18*E22</f>
        <v>3691.3462708153106</v>
      </c>
      <c r="F23" s="12">
        <f t="shared" si="3"/>
        <v>3735.8512855124472</v>
      </c>
      <c r="G23" s="12">
        <f t="shared" si="3"/>
        <v>4105.8487671262355</v>
      </c>
      <c r="H23" s="12">
        <f t="shared" si="3"/>
        <v>4265.1236167141387</v>
      </c>
    </row>
    <row r="25" spans="2:14" ht="15" customHeight="1" x14ac:dyDescent="0.3">
      <c r="B25" t="s">
        <v>25</v>
      </c>
      <c r="C25">
        <f>SUM(D23:H23)</f>
        <v>19183.758543109307</v>
      </c>
    </row>
    <row r="26" spans="2:14" ht="15" customHeight="1" x14ac:dyDescent="0.3">
      <c r="B26" t="s">
        <v>26</v>
      </c>
      <c r="C26">
        <f>H20*H22</f>
        <v>117852.09993552229</v>
      </c>
    </row>
    <row r="27" spans="2:14" ht="15" customHeight="1" x14ac:dyDescent="0.3">
      <c r="B27" s="18" t="s">
        <v>27</v>
      </c>
      <c r="C27" s="18">
        <f>SUM(C25:C26)</f>
        <v>137035.85847863159</v>
      </c>
    </row>
    <row r="29" spans="2:14" ht="15" customHeight="1" x14ac:dyDescent="0.3">
      <c r="B29" s="19" t="s">
        <v>28</v>
      </c>
      <c r="C29" s="20">
        <v>10294</v>
      </c>
    </row>
    <row r="30" spans="2:14" ht="15" customHeight="1" x14ac:dyDescent="0.3">
      <c r="B30" s="19" t="s">
        <v>29</v>
      </c>
      <c r="C30" s="20">
        <v>-12126</v>
      </c>
    </row>
    <row r="31" spans="2:14" ht="15" customHeight="1" x14ac:dyDescent="0.3">
      <c r="B31" s="18" t="s">
        <v>30</v>
      </c>
      <c r="C31" s="18">
        <f>SUM(C29:C30,C27)</f>
        <v>135203.85847863159</v>
      </c>
      <c r="E31" s="23">
        <f>C31/C10</f>
        <v>90.832286515708162</v>
      </c>
    </row>
    <row r="33" spans="1:12" ht="15" customHeight="1" x14ac:dyDescent="0.3">
      <c r="B33" t="s">
        <v>31</v>
      </c>
      <c r="C33">
        <f>C9*C10</f>
        <v>111979.85500000001</v>
      </c>
      <c r="D33" s="13"/>
    </row>
    <row r="34" spans="1:12" ht="15" customHeight="1" x14ac:dyDescent="0.3">
      <c r="B34" s="18" t="s">
        <v>32</v>
      </c>
      <c r="C34" s="18">
        <f>C31-C33</f>
        <v>23224.003478631581</v>
      </c>
      <c r="D34" s="22">
        <f>C34/C33</f>
        <v>0.20739447714619366</v>
      </c>
    </row>
    <row r="36" spans="1:12" ht="15" customHeight="1" x14ac:dyDescent="0.3">
      <c r="A36" s="8" t="s">
        <v>33</v>
      </c>
    </row>
    <row r="37" spans="1:12" ht="15" customHeight="1" x14ac:dyDescent="0.3">
      <c r="L37" t="s">
        <v>34</v>
      </c>
    </row>
    <row r="48" spans="1:12" ht="15" customHeight="1" x14ac:dyDescent="0.3">
      <c r="C48">
        <v>0</v>
      </c>
    </row>
  </sheetData>
  <phoneticPr fontId="30" type="noConversion"/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E00D069A449A5EBFD278F5926C5" ma:contentTypeVersion="14" ma:contentTypeDescription="Create a new document." ma:contentTypeScope="" ma:versionID="7c7ecc65962c781291528322d11a0ecd">
  <xsd:schema xmlns:xsd="http://www.w3.org/2001/XMLSchema" xmlns:xs="http://www.w3.org/2001/XMLSchema" xmlns:p="http://schemas.microsoft.com/office/2006/metadata/properties" xmlns:ns2="6ea4884f-dd23-4a9e-9674-e0962577458b" xmlns:ns3="b85bf0d7-e851-44f1-8cde-e77cc589a787" targetNamespace="http://schemas.microsoft.com/office/2006/metadata/properties" ma:root="true" ma:fieldsID="8d42022070d4e394e8f805aee9b85dc2" ns2:_="" ns3:_="">
    <xsd:import namespace="6ea4884f-dd23-4a9e-9674-e0962577458b"/>
    <xsd:import namespace="b85bf0d7-e851-44f1-8cde-e77cc589a7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4884f-dd23-4a9e-9674-e096257745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97a576b-233c-4f6a-bc99-79689ae6a87f}" ma:internalName="TaxCatchAll" ma:showField="CatchAllData" ma:web="6ea4884f-dd23-4a9e-9674-e09625774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bf0d7-e851-44f1-8cde-e77cc589a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32ff089-c713-41da-a7f8-7725fa36eb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a4884f-dd23-4a9e-9674-e0962577458b" xsi:nil="true"/>
    <lcf76f155ced4ddcb4097134ff3c332f xmlns="b85bf0d7-e851-44f1-8cde-e77cc589a7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99DA74-7CBC-4A15-8C6E-E0C06BBC2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4884f-dd23-4a9e-9674-e0962577458b"/>
    <ds:schemaRef ds:uri="b85bf0d7-e851-44f1-8cde-e77cc589a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ED81F3-70FB-46F6-9064-EA290561CD18}">
  <ds:schemaRefs>
    <ds:schemaRef ds:uri="http://schemas.microsoft.com/office/2006/metadata/properties"/>
    <ds:schemaRef ds:uri="http://schemas.microsoft.com/office/infopath/2007/PartnerControls"/>
    <ds:schemaRef ds:uri="6ea4884f-dd23-4a9e-9674-e0962577458b"/>
    <ds:schemaRef ds:uri="b85bf0d7-e851-44f1-8cde-e77cc589a787"/>
  </ds:schemaRefs>
</ds:datastoreItem>
</file>

<file path=customXml/itemProps3.xml><?xml version="1.0" encoding="utf-8"?>
<ds:datastoreItem xmlns:ds="http://schemas.openxmlformats.org/officeDocument/2006/customXml" ds:itemID="{D41BA5CE-3CD7-4119-8C02-FB7DE23E21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</dc:creator>
  <cp:keywords/>
  <dc:description/>
  <cp:lastModifiedBy>Syed Yaseer Rahman</cp:lastModifiedBy>
  <cp:revision/>
  <dcterms:created xsi:type="dcterms:W3CDTF">2016-02-03T14:06:14Z</dcterms:created>
  <dcterms:modified xsi:type="dcterms:W3CDTF">2025-06-15T17:34:34Z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0x010100F87AFE00D069A449A5EBFD278F5926C5</vt:lpwstr>
  </property>
  <property fmtid="{D5CDD505-2E9C-101B-9397-08002B2CF9AE}" pid="3" name="MediaServiceImageTags">
    <vt:lpwstr/>
  </property>
</Properties>
</file>