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gseohyun/Documents/workspace/undergrad-coursework/IIE3107/"/>
    </mc:Choice>
  </mc:AlternateContent>
  <xr:revisionPtr revIDLastSave="0" documentId="13_ncr:1_{D9B6D274-B91D-DB40-AB3F-D7F33992F965}" xr6:coauthVersionLast="47" xr6:coauthVersionMax="47" xr10:uidLastSave="{00000000-0000-0000-0000-000000000000}"/>
  <bookViews>
    <workbookView xWindow="64280" yWindow="-11200" windowWidth="30080" windowHeight="33340" xr2:uid="{9B3FF180-8C70-A644-82AC-6EDA7A707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1" l="1"/>
  <c r="B112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C81" i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U82" i="1"/>
  <c r="U83" i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V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U81" i="1"/>
  <c r="T112" i="1"/>
  <c r="N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M82" i="1"/>
  <c r="M83" i="1"/>
  <c r="M84" i="1"/>
  <c r="M85" i="1"/>
  <c r="M86" i="1"/>
  <c r="M87" i="1"/>
  <c r="M88" i="1"/>
  <c r="M89" i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81" i="1"/>
  <c r="L11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3" i="1"/>
  <c r="P43" i="1" s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43" i="1"/>
  <c r="M43" i="1" s="1"/>
  <c r="R39" i="1"/>
  <c r="P39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3" i="1"/>
  <c r="E39" i="1"/>
  <c r="C39" i="1"/>
  <c r="G4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2" i="1"/>
  <c r="P12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12" i="1"/>
  <c r="M12" i="1" s="1"/>
  <c r="N8" i="1"/>
  <c r="L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2" i="1"/>
  <c r="G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2" i="1"/>
  <c r="D12" i="1" s="1"/>
  <c r="E8" i="1"/>
  <c r="C8" i="1"/>
  <c r="F3" i="1"/>
  <c r="F2" i="1"/>
  <c r="D2" i="1"/>
  <c r="B5" i="1"/>
  <c r="B4" i="1"/>
  <c r="B3" i="1"/>
  <c r="B2" i="1"/>
  <c r="P13" i="1" l="1"/>
  <c r="G13" i="1"/>
  <c r="G14" i="1" s="1"/>
  <c r="G15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M13" i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44" i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P44" i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B6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<sst xmlns="http://schemas.openxmlformats.org/spreadsheetml/2006/main" count="74" uniqueCount="36">
  <si>
    <t>#1</t>
  </si>
  <si>
    <t>#2</t>
  </si>
  <si>
    <t>#3</t>
  </si>
  <si>
    <t>#4</t>
  </si>
  <si>
    <t>x</t>
  </si>
  <si>
    <t>C+</t>
  </si>
  <si>
    <t>C-</t>
  </si>
  <si>
    <t>H</t>
  </si>
  <si>
    <t>K</t>
  </si>
  <si>
    <t>x - 8.045</t>
  </si>
  <si>
    <t>N+</t>
  </si>
  <si>
    <t>7.995 - x</t>
  </si>
  <si>
    <t>N-</t>
  </si>
  <si>
    <t>x - 8.0225</t>
  </si>
  <si>
    <t>8.0175 - x</t>
  </si>
  <si>
    <t>#5</t>
  </si>
  <si>
    <t>#6</t>
  </si>
  <si>
    <t>x - 8.025</t>
  </si>
  <si>
    <t>7.975 - x</t>
  </si>
  <si>
    <t>#7</t>
  </si>
  <si>
    <t>std</t>
  </si>
  <si>
    <t>target</t>
  </si>
  <si>
    <t>x - 194.43</t>
  </si>
  <si>
    <t>155.57 - x</t>
  </si>
  <si>
    <t>#8</t>
  </si>
  <si>
    <t>z</t>
  </si>
  <si>
    <t>x - 8.049</t>
  </si>
  <si>
    <t>1.242 - x</t>
  </si>
  <si>
    <t>h</t>
  </si>
  <si>
    <t>k</t>
  </si>
  <si>
    <t>Lambda</t>
  </si>
  <si>
    <t>UCL</t>
  </si>
  <si>
    <t>LCL</t>
  </si>
  <si>
    <t>L</t>
  </si>
  <si>
    <t>x_bar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</si>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</sst>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E8BE-0648-E043-9617-8E9B79CEA792}">
  <dimension ref="A1:X114"/>
  <sheetViews>
    <sheetView tabSelected="1" zoomScale="140" zoomScaleNormal="140" workbookViewId="0">
      <selection activeCell="F21" sqref="F21"/>
    </sheetView>
  </sheetViews>
  <sheetFormatPr baseColWidth="10" defaultRowHeight="16" x14ac:dyDescent="0.2"/>
  <sheetData>
    <row r="1" spans="1:17" x14ac:dyDescent="0.2">
      <c r="A1" t="s">
        <v>0</v>
      </c>
      <c r="D1" t="s">
        <v>1</v>
      </c>
      <c r="F1" t="s">
        <v>2</v>
      </c>
    </row>
    <row r="2" spans="1:17" x14ac:dyDescent="0.2">
      <c r="B2">
        <f>(208-192)/(6*1.7)</f>
        <v>1.5686274509803924</v>
      </c>
      <c r="D2">
        <f>(85-75)/(6*1.5)</f>
        <v>1.1111111111111112</v>
      </c>
      <c r="F2">
        <f>(2350-2275)/(3*60)</f>
        <v>0.41666666666666669</v>
      </c>
    </row>
    <row r="3" spans="1:17" x14ac:dyDescent="0.2">
      <c r="B3">
        <f>(208-199)/(3*1.7)</f>
        <v>1.7647058823529413</v>
      </c>
      <c r="F3">
        <f>(2275-2100)/(3*60)</f>
        <v>0.97222222222222221</v>
      </c>
    </row>
    <row r="4" spans="1:17" x14ac:dyDescent="0.2">
      <c r="B4">
        <f>(199-192)/(3*1.7)</f>
        <v>1.3725490196078431</v>
      </c>
    </row>
    <row r="5" spans="1:17" x14ac:dyDescent="0.2">
      <c r="B5">
        <f>(200-192)/(3*1.7)</f>
        <v>1.5686274509803924</v>
      </c>
    </row>
    <row r="6" spans="1:17" x14ac:dyDescent="0.2">
      <c r="B6">
        <f>B5-B4</f>
        <v>0.19607843137254921</v>
      </c>
    </row>
    <row r="8" spans="1:17" x14ac:dyDescent="0.2">
      <c r="A8" t="s">
        <v>3</v>
      </c>
      <c r="B8" s="1" t="s">
        <v>7</v>
      </c>
      <c r="C8" s="1">
        <f>4.77*0.05</f>
        <v>0.23849999999999999</v>
      </c>
      <c r="D8" s="1" t="s">
        <v>8</v>
      </c>
      <c r="E8" s="1">
        <f>0.5*0.05</f>
        <v>2.5000000000000001E-2</v>
      </c>
      <c r="J8" t="s">
        <v>15</v>
      </c>
      <c r="K8" s="1" t="s">
        <v>7</v>
      </c>
      <c r="L8" s="1">
        <f>8.01*0.05</f>
        <v>0.40050000000000002</v>
      </c>
      <c r="M8" s="1" t="s">
        <v>8</v>
      </c>
      <c r="N8" s="1">
        <f>0.25*0.05</f>
        <v>1.2500000000000001E-2</v>
      </c>
    </row>
    <row r="10" spans="1:17" x14ac:dyDescent="0.2">
      <c r="A10" s="1"/>
      <c r="B10" s="1" t="s">
        <v>4</v>
      </c>
      <c r="C10" s="1" t="s">
        <v>9</v>
      </c>
      <c r="D10" s="1" t="s">
        <v>5</v>
      </c>
      <c r="E10" s="1" t="s">
        <v>10</v>
      </c>
      <c r="F10" s="1" t="s">
        <v>11</v>
      </c>
      <c r="G10" s="1" t="s">
        <v>6</v>
      </c>
      <c r="H10" s="1" t="s">
        <v>12</v>
      </c>
      <c r="J10" s="1"/>
      <c r="K10" s="1" t="s">
        <v>4</v>
      </c>
      <c r="L10" s="1" t="s">
        <v>13</v>
      </c>
      <c r="M10" s="1" t="s">
        <v>5</v>
      </c>
      <c r="N10" s="1" t="s">
        <v>10</v>
      </c>
      <c r="O10" s="1" t="s">
        <v>14</v>
      </c>
      <c r="P10" s="1" t="s">
        <v>6</v>
      </c>
      <c r="Q10" s="1" t="s">
        <v>12</v>
      </c>
    </row>
    <row r="11" spans="1:17" x14ac:dyDescent="0.2">
      <c r="A11" s="1"/>
      <c r="B11" s="1"/>
      <c r="C11" s="1"/>
      <c r="D11" s="1">
        <v>0</v>
      </c>
      <c r="E11" s="1"/>
      <c r="F11" s="1"/>
      <c r="G11" s="1">
        <v>0</v>
      </c>
      <c r="H11" s="1"/>
      <c r="J11" s="1"/>
      <c r="K11" s="1"/>
      <c r="L11" s="1"/>
      <c r="M11" s="1">
        <v>0</v>
      </c>
      <c r="N11" s="1"/>
      <c r="O11" s="1"/>
      <c r="P11" s="1">
        <v>0</v>
      </c>
      <c r="Q11" s="1"/>
    </row>
    <row r="12" spans="1:17" x14ac:dyDescent="0.2">
      <c r="A12" s="1">
        <v>1</v>
      </c>
      <c r="B12" s="1">
        <v>8</v>
      </c>
      <c r="C12" s="1">
        <f>B12-8.045</f>
        <v>-4.4999999999999929E-2</v>
      </c>
      <c r="D12" s="1">
        <f>MAX(C12+D11, 0)</f>
        <v>0</v>
      </c>
      <c r="E12" s="1">
        <v>0</v>
      </c>
      <c r="F12" s="1">
        <f>7.995-B12</f>
        <v>-4.9999999999998934E-3</v>
      </c>
      <c r="G12" s="1">
        <f>MAX(F12+G11, 0)</f>
        <v>0</v>
      </c>
      <c r="H12" s="1">
        <v>0</v>
      </c>
      <c r="J12" s="1">
        <v>1</v>
      </c>
      <c r="K12" s="1">
        <v>8</v>
      </c>
      <c r="L12" s="1">
        <f>K12-8.0225</f>
        <v>-2.2500000000000853E-2</v>
      </c>
      <c r="M12" s="1">
        <f>MAX(L12+M11, 0)</f>
        <v>0</v>
      </c>
      <c r="N12" s="1">
        <v>0</v>
      </c>
      <c r="O12" s="1">
        <f>8.0175-K12</f>
        <v>1.7500000000000071E-2</v>
      </c>
      <c r="P12" s="1">
        <f>MAX(O12+P11, 0)</f>
        <v>1.7500000000000071E-2</v>
      </c>
      <c r="Q12" s="1">
        <v>1</v>
      </c>
    </row>
    <row r="13" spans="1:17" x14ac:dyDescent="0.2">
      <c r="A13" s="1">
        <v>2</v>
      </c>
      <c r="B13" s="1">
        <v>8.01</v>
      </c>
      <c r="C13" s="1">
        <f t="shared" ref="C13:C35" si="0">B13-8.045</f>
        <v>-3.5000000000000142E-2</v>
      </c>
      <c r="D13" s="1">
        <f t="shared" ref="D13:D33" si="1">MAX(C13+D12, 0)</f>
        <v>0</v>
      </c>
      <c r="E13" s="1">
        <v>0</v>
      </c>
      <c r="F13" s="1">
        <f t="shared" ref="F13:F35" si="2">7.995-B13</f>
        <v>-1.499999999999968E-2</v>
      </c>
      <c r="G13" s="1">
        <f>MAX(F13+G12, 0)</f>
        <v>0</v>
      </c>
      <c r="H13" s="1">
        <v>0</v>
      </c>
      <c r="J13" s="1">
        <v>2</v>
      </c>
      <c r="K13" s="1">
        <v>8.01</v>
      </c>
      <c r="L13" s="1">
        <f t="shared" ref="L13:L35" si="3">K13-8.0225</f>
        <v>-1.2500000000001066E-2</v>
      </c>
      <c r="M13" s="1">
        <f t="shared" ref="M13:M35" si="4">MAX(L13+M12, 0)</f>
        <v>0</v>
      </c>
      <c r="N13" s="1">
        <v>0</v>
      </c>
      <c r="O13" s="1">
        <f t="shared" ref="O13:O35" si="5">8.0175-K13</f>
        <v>7.5000000000002842E-3</v>
      </c>
      <c r="P13" s="1">
        <f t="shared" ref="P13:P35" si="6">MAX(O13+P12, 0)</f>
        <v>2.5000000000000355E-2</v>
      </c>
      <c r="Q13" s="1">
        <v>2</v>
      </c>
    </row>
    <row r="14" spans="1:17" x14ac:dyDescent="0.2">
      <c r="A14" s="1">
        <v>3</v>
      </c>
      <c r="B14" s="1">
        <v>8.02</v>
      </c>
      <c r="C14" s="1">
        <f t="shared" si="0"/>
        <v>-2.5000000000000355E-2</v>
      </c>
      <c r="D14" s="1">
        <f t="shared" si="1"/>
        <v>0</v>
      </c>
      <c r="E14" s="1">
        <v>0</v>
      </c>
      <c r="F14" s="1">
        <f t="shared" si="2"/>
        <v>-2.4999999999999467E-2</v>
      </c>
      <c r="G14" s="1">
        <f>MAX(F14+G13, 0)</f>
        <v>0</v>
      </c>
      <c r="H14" s="1">
        <v>0</v>
      </c>
      <c r="J14" s="1">
        <v>3</v>
      </c>
      <c r="K14" s="1">
        <v>8.02</v>
      </c>
      <c r="L14" s="1">
        <f t="shared" si="3"/>
        <v>-2.500000000001279E-3</v>
      </c>
      <c r="M14" s="1">
        <f t="shared" si="4"/>
        <v>0</v>
      </c>
      <c r="N14" s="1">
        <v>0</v>
      </c>
      <c r="O14" s="1">
        <f t="shared" si="5"/>
        <v>-2.4999999999995026E-3</v>
      </c>
      <c r="P14" s="1">
        <f t="shared" si="6"/>
        <v>2.2500000000000853E-2</v>
      </c>
      <c r="Q14" s="1">
        <v>3</v>
      </c>
    </row>
    <row r="15" spans="1:17" x14ac:dyDescent="0.2">
      <c r="A15" s="1">
        <v>4</v>
      </c>
      <c r="B15" s="1">
        <v>8.01</v>
      </c>
      <c r="C15" s="1">
        <f t="shared" si="0"/>
        <v>-3.5000000000000142E-2</v>
      </c>
      <c r="D15" s="1">
        <f t="shared" si="1"/>
        <v>0</v>
      </c>
      <c r="E15" s="1">
        <v>0</v>
      </c>
      <c r="F15" s="1">
        <f t="shared" si="2"/>
        <v>-1.499999999999968E-2</v>
      </c>
      <c r="G15" s="1">
        <f>MAX(F15+G14, 0)</f>
        <v>0</v>
      </c>
      <c r="H15" s="1">
        <v>0</v>
      </c>
      <c r="J15" s="1">
        <v>4</v>
      </c>
      <c r="K15" s="1">
        <v>8.01</v>
      </c>
      <c r="L15" s="1">
        <f t="shared" si="3"/>
        <v>-1.2500000000001066E-2</v>
      </c>
      <c r="M15" s="1">
        <f t="shared" si="4"/>
        <v>0</v>
      </c>
      <c r="N15" s="1">
        <v>0</v>
      </c>
      <c r="O15" s="1">
        <f t="shared" si="5"/>
        <v>7.5000000000002842E-3</v>
      </c>
      <c r="P15" s="1">
        <f t="shared" si="6"/>
        <v>3.0000000000001137E-2</v>
      </c>
      <c r="Q15" s="1">
        <v>4</v>
      </c>
    </row>
    <row r="16" spans="1:17" x14ac:dyDescent="0.2">
      <c r="A16" s="1">
        <v>5</v>
      </c>
      <c r="B16" s="1">
        <v>8</v>
      </c>
      <c r="C16" s="1">
        <f t="shared" si="0"/>
        <v>-4.4999999999999929E-2</v>
      </c>
      <c r="D16" s="1">
        <f t="shared" si="1"/>
        <v>0</v>
      </c>
      <c r="E16" s="1">
        <v>0</v>
      </c>
      <c r="F16" s="1">
        <f t="shared" si="2"/>
        <v>-4.9999999999998934E-3</v>
      </c>
      <c r="G16" s="1">
        <f t="shared" ref="G16:G35" si="7">MAX(F16+G15, 0)</f>
        <v>0</v>
      </c>
      <c r="H16" s="1">
        <v>0</v>
      </c>
      <c r="J16" s="1">
        <v>5</v>
      </c>
      <c r="K16" s="1">
        <v>8</v>
      </c>
      <c r="L16" s="1">
        <f t="shared" si="3"/>
        <v>-2.2500000000000853E-2</v>
      </c>
      <c r="M16" s="1">
        <f t="shared" si="4"/>
        <v>0</v>
      </c>
      <c r="N16" s="1">
        <v>0</v>
      </c>
      <c r="O16" s="1">
        <f t="shared" si="5"/>
        <v>1.7500000000000071E-2</v>
      </c>
      <c r="P16" s="1">
        <f t="shared" si="6"/>
        <v>4.7500000000001208E-2</v>
      </c>
      <c r="Q16" s="1">
        <v>5</v>
      </c>
    </row>
    <row r="17" spans="1:17" x14ac:dyDescent="0.2">
      <c r="A17" s="1">
        <v>6</v>
      </c>
      <c r="B17" s="1">
        <v>8.01</v>
      </c>
      <c r="C17" s="1">
        <f t="shared" si="0"/>
        <v>-3.5000000000000142E-2</v>
      </c>
      <c r="D17" s="1">
        <f t="shared" si="1"/>
        <v>0</v>
      </c>
      <c r="E17" s="1">
        <v>0</v>
      </c>
      <c r="F17" s="1">
        <f t="shared" si="2"/>
        <v>-1.499999999999968E-2</v>
      </c>
      <c r="G17" s="1">
        <f t="shared" si="7"/>
        <v>0</v>
      </c>
      <c r="H17" s="1">
        <v>0</v>
      </c>
      <c r="J17" s="1">
        <v>6</v>
      </c>
      <c r="K17" s="1">
        <v>8.01</v>
      </c>
      <c r="L17" s="1">
        <f t="shared" si="3"/>
        <v>-1.2500000000001066E-2</v>
      </c>
      <c r="M17" s="1">
        <f t="shared" si="4"/>
        <v>0</v>
      </c>
      <c r="N17" s="1">
        <v>0</v>
      </c>
      <c r="O17" s="1">
        <f t="shared" si="5"/>
        <v>7.5000000000002842E-3</v>
      </c>
      <c r="P17" s="1">
        <f t="shared" si="6"/>
        <v>5.5000000000001492E-2</v>
      </c>
      <c r="Q17" s="1">
        <v>6</v>
      </c>
    </row>
    <row r="18" spans="1:17" x14ac:dyDescent="0.2">
      <c r="A18" s="1">
        <v>7</v>
      </c>
      <c r="B18" s="1">
        <v>8.06</v>
      </c>
      <c r="C18" s="1">
        <f t="shared" si="0"/>
        <v>1.5000000000000568E-2</v>
      </c>
      <c r="D18" s="1">
        <f t="shared" si="1"/>
        <v>1.5000000000000568E-2</v>
      </c>
      <c r="E18" s="1">
        <v>1</v>
      </c>
      <c r="F18" s="1">
        <f t="shared" si="2"/>
        <v>-6.5000000000000391E-2</v>
      </c>
      <c r="G18" s="1">
        <f t="shared" si="7"/>
        <v>0</v>
      </c>
      <c r="H18" s="1">
        <v>0</v>
      </c>
      <c r="J18" s="1">
        <v>7</v>
      </c>
      <c r="K18" s="1">
        <v>8.06</v>
      </c>
      <c r="L18" s="1">
        <f t="shared" si="3"/>
        <v>3.7499999999999645E-2</v>
      </c>
      <c r="M18" s="1">
        <f t="shared" si="4"/>
        <v>3.7499999999999645E-2</v>
      </c>
      <c r="N18" s="1">
        <v>1</v>
      </c>
      <c r="O18" s="1">
        <f t="shared" si="5"/>
        <v>-4.2500000000000426E-2</v>
      </c>
      <c r="P18" s="1">
        <f t="shared" si="6"/>
        <v>1.2500000000001066E-2</v>
      </c>
      <c r="Q18" s="1">
        <v>7</v>
      </c>
    </row>
    <row r="19" spans="1:17" x14ac:dyDescent="0.2">
      <c r="A19" s="1">
        <v>8</v>
      </c>
      <c r="B19" s="1">
        <v>8.07</v>
      </c>
      <c r="C19" s="1">
        <f t="shared" si="0"/>
        <v>2.5000000000000355E-2</v>
      </c>
      <c r="D19" s="1">
        <f t="shared" si="1"/>
        <v>4.0000000000000924E-2</v>
      </c>
      <c r="E19" s="1">
        <v>2</v>
      </c>
      <c r="F19" s="1">
        <f t="shared" si="2"/>
        <v>-7.5000000000000178E-2</v>
      </c>
      <c r="G19" s="1">
        <f t="shared" si="7"/>
        <v>0</v>
      </c>
      <c r="H19" s="1">
        <v>0</v>
      </c>
      <c r="J19" s="1">
        <v>8</v>
      </c>
      <c r="K19" s="1">
        <v>8.07</v>
      </c>
      <c r="L19" s="1">
        <f t="shared" si="3"/>
        <v>4.7499999999999432E-2</v>
      </c>
      <c r="M19" s="1">
        <f t="shared" si="4"/>
        <v>8.4999999999999076E-2</v>
      </c>
      <c r="N19" s="1">
        <v>2</v>
      </c>
      <c r="O19" s="1">
        <f t="shared" si="5"/>
        <v>-5.2500000000000213E-2</v>
      </c>
      <c r="P19" s="1">
        <f t="shared" si="6"/>
        <v>0</v>
      </c>
      <c r="Q19" s="1">
        <v>0</v>
      </c>
    </row>
    <row r="20" spans="1:17" x14ac:dyDescent="0.2">
      <c r="A20" s="1">
        <v>9</v>
      </c>
      <c r="B20" s="1">
        <v>8.01</v>
      </c>
      <c r="C20" s="1">
        <f t="shared" si="0"/>
        <v>-3.5000000000000142E-2</v>
      </c>
      <c r="D20" s="1">
        <f t="shared" si="1"/>
        <v>5.0000000000007816E-3</v>
      </c>
      <c r="E20" s="1">
        <v>3</v>
      </c>
      <c r="F20" s="1">
        <f t="shared" si="2"/>
        <v>-1.499999999999968E-2</v>
      </c>
      <c r="G20" s="1">
        <f t="shared" si="7"/>
        <v>0</v>
      </c>
      <c r="H20" s="1">
        <v>0</v>
      </c>
      <c r="J20" s="1">
        <v>9</v>
      </c>
      <c r="K20" s="1">
        <v>8.01</v>
      </c>
      <c r="L20" s="1">
        <f t="shared" si="3"/>
        <v>-1.2500000000001066E-2</v>
      </c>
      <c r="M20" s="1">
        <f t="shared" si="4"/>
        <v>7.249999999999801E-2</v>
      </c>
      <c r="N20" s="1">
        <v>3</v>
      </c>
      <c r="O20" s="1">
        <f t="shared" si="5"/>
        <v>7.5000000000002842E-3</v>
      </c>
      <c r="P20" s="1">
        <f t="shared" si="6"/>
        <v>7.5000000000002842E-3</v>
      </c>
      <c r="Q20" s="1">
        <v>1</v>
      </c>
    </row>
    <row r="21" spans="1:17" x14ac:dyDescent="0.2">
      <c r="A21" s="1">
        <v>10</v>
      </c>
      <c r="B21" s="1">
        <v>8.0399999999999991</v>
      </c>
      <c r="C21" s="1">
        <f t="shared" si="0"/>
        <v>-5.0000000000007816E-3</v>
      </c>
      <c r="D21" s="1">
        <f t="shared" si="1"/>
        <v>0</v>
      </c>
      <c r="E21" s="1">
        <v>0</v>
      </c>
      <c r="F21" s="1">
        <f t="shared" si="2"/>
        <v>-4.4999999999999041E-2</v>
      </c>
      <c r="G21" s="1">
        <f t="shared" si="7"/>
        <v>0</v>
      </c>
      <c r="H21" s="1">
        <v>0</v>
      </c>
      <c r="J21" s="1">
        <v>10</v>
      </c>
      <c r="K21" s="1">
        <v>8.0399999999999991</v>
      </c>
      <c r="L21" s="1">
        <f t="shared" si="3"/>
        <v>1.7499999999998295E-2</v>
      </c>
      <c r="M21" s="1">
        <f t="shared" si="4"/>
        <v>8.9999999999996305E-2</v>
      </c>
      <c r="N21" s="1">
        <v>4</v>
      </c>
      <c r="O21" s="1">
        <f t="shared" si="5"/>
        <v>-2.2499999999999076E-2</v>
      </c>
      <c r="P21" s="1">
        <f t="shared" si="6"/>
        <v>0</v>
      </c>
      <c r="Q21" s="1">
        <v>0</v>
      </c>
    </row>
    <row r="22" spans="1:17" x14ac:dyDescent="0.2">
      <c r="A22" s="1">
        <v>11</v>
      </c>
      <c r="B22" s="1">
        <v>8.02</v>
      </c>
      <c r="C22" s="1">
        <f t="shared" si="0"/>
        <v>-2.5000000000000355E-2</v>
      </c>
      <c r="D22" s="1">
        <f t="shared" si="1"/>
        <v>0</v>
      </c>
      <c r="E22" s="1">
        <v>0</v>
      </c>
      <c r="F22" s="1">
        <f t="shared" si="2"/>
        <v>-2.4999999999999467E-2</v>
      </c>
      <c r="G22" s="1">
        <f t="shared" si="7"/>
        <v>0</v>
      </c>
      <c r="H22" s="1">
        <v>0</v>
      </c>
      <c r="J22" s="1">
        <v>11</v>
      </c>
      <c r="K22" s="1">
        <v>8.02</v>
      </c>
      <c r="L22" s="1">
        <f t="shared" si="3"/>
        <v>-2.500000000001279E-3</v>
      </c>
      <c r="M22" s="1">
        <f t="shared" si="4"/>
        <v>8.7499999999995026E-2</v>
      </c>
      <c r="N22" s="1">
        <v>5</v>
      </c>
      <c r="O22" s="1">
        <f t="shared" si="5"/>
        <v>-2.4999999999995026E-3</v>
      </c>
      <c r="P22" s="1">
        <f t="shared" si="6"/>
        <v>0</v>
      </c>
      <c r="Q22" s="1">
        <v>0</v>
      </c>
    </row>
    <row r="23" spans="1:17" x14ac:dyDescent="0.2">
      <c r="A23" s="1">
        <v>12</v>
      </c>
      <c r="B23" s="1">
        <v>8.01</v>
      </c>
      <c r="C23" s="1">
        <f t="shared" si="0"/>
        <v>-3.5000000000000142E-2</v>
      </c>
      <c r="D23" s="1">
        <f t="shared" si="1"/>
        <v>0</v>
      </c>
      <c r="E23" s="1">
        <v>0</v>
      </c>
      <c r="F23" s="1">
        <f t="shared" si="2"/>
        <v>-1.499999999999968E-2</v>
      </c>
      <c r="G23" s="1">
        <f t="shared" si="7"/>
        <v>0</v>
      </c>
      <c r="H23" s="1">
        <v>0</v>
      </c>
      <c r="J23" s="1">
        <v>12</v>
      </c>
      <c r="K23" s="1">
        <v>8.01</v>
      </c>
      <c r="L23" s="1">
        <f t="shared" si="3"/>
        <v>-1.2500000000001066E-2</v>
      </c>
      <c r="M23" s="1">
        <f t="shared" si="4"/>
        <v>7.499999999999396E-2</v>
      </c>
      <c r="N23" s="1">
        <v>6</v>
      </c>
      <c r="O23" s="1">
        <f t="shared" si="5"/>
        <v>7.5000000000002842E-3</v>
      </c>
      <c r="P23" s="1">
        <f t="shared" si="6"/>
        <v>7.5000000000002842E-3</v>
      </c>
      <c r="Q23" s="1">
        <v>1</v>
      </c>
    </row>
    <row r="24" spans="1:17" x14ac:dyDescent="0.2">
      <c r="A24" s="1">
        <v>13</v>
      </c>
      <c r="B24" s="1">
        <v>8.0500000000000007</v>
      </c>
      <c r="C24" s="1">
        <f t="shared" si="0"/>
        <v>5.0000000000007816E-3</v>
      </c>
      <c r="D24" s="1">
        <f t="shared" si="1"/>
        <v>5.0000000000007816E-3</v>
      </c>
      <c r="E24" s="1">
        <v>1</v>
      </c>
      <c r="F24" s="1">
        <f t="shared" si="2"/>
        <v>-5.5000000000000604E-2</v>
      </c>
      <c r="G24" s="1">
        <f t="shared" si="7"/>
        <v>0</v>
      </c>
      <c r="H24" s="1">
        <v>0</v>
      </c>
      <c r="J24" s="1">
        <v>13</v>
      </c>
      <c r="K24" s="1">
        <v>8.0500000000000007</v>
      </c>
      <c r="L24" s="1">
        <f t="shared" si="3"/>
        <v>2.7499999999999858E-2</v>
      </c>
      <c r="M24" s="1">
        <f t="shared" si="4"/>
        <v>0.10249999999999382</v>
      </c>
      <c r="N24" s="1">
        <v>7</v>
      </c>
      <c r="O24" s="1">
        <f t="shared" si="5"/>
        <v>-3.2500000000000639E-2</v>
      </c>
      <c r="P24" s="1">
        <f t="shared" si="6"/>
        <v>0</v>
      </c>
      <c r="Q24" s="1">
        <v>0</v>
      </c>
    </row>
    <row r="25" spans="1:17" x14ac:dyDescent="0.2">
      <c r="A25" s="1">
        <v>14</v>
      </c>
      <c r="B25" s="1">
        <v>8.0399999999999991</v>
      </c>
      <c r="C25" s="1">
        <f t="shared" si="0"/>
        <v>-5.0000000000007816E-3</v>
      </c>
      <c r="D25" s="1">
        <f t="shared" si="1"/>
        <v>0</v>
      </c>
      <c r="E25" s="1">
        <v>0</v>
      </c>
      <c r="F25" s="1">
        <f t="shared" si="2"/>
        <v>-4.4999999999999041E-2</v>
      </c>
      <c r="G25" s="1">
        <f t="shared" si="7"/>
        <v>0</v>
      </c>
      <c r="H25" s="1">
        <v>0</v>
      </c>
      <c r="J25" s="1">
        <v>14</v>
      </c>
      <c r="K25" s="1">
        <v>8.0399999999999991</v>
      </c>
      <c r="L25" s="1">
        <f t="shared" si="3"/>
        <v>1.7499999999998295E-2</v>
      </c>
      <c r="M25" s="1">
        <f t="shared" si="4"/>
        <v>0.11999999999999211</v>
      </c>
      <c r="N25" s="1">
        <v>8</v>
      </c>
      <c r="O25" s="1">
        <f t="shared" si="5"/>
        <v>-2.2499999999999076E-2</v>
      </c>
      <c r="P25" s="1">
        <f t="shared" si="6"/>
        <v>0</v>
      </c>
      <c r="Q25" s="1">
        <v>0</v>
      </c>
    </row>
    <row r="26" spans="1:17" x14ac:dyDescent="0.2">
      <c r="A26" s="1">
        <v>15</v>
      </c>
      <c r="B26" s="1">
        <v>8.0299999999999994</v>
      </c>
      <c r="C26" s="1">
        <f t="shared" si="0"/>
        <v>-1.5000000000000568E-2</v>
      </c>
      <c r="D26" s="1">
        <f t="shared" si="1"/>
        <v>0</v>
      </c>
      <c r="E26" s="1">
        <v>0</v>
      </c>
      <c r="F26" s="1">
        <f t="shared" si="2"/>
        <v>-3.4999999999999254E-2</v>
      </c>
      <c r="G26" s="1">
        <f t="shared" si="7"/>
        <v>0</v>
      </c>
      <c r="H26" s="1">
        <v>0</v>
      </c>
      <c r="J26" s="1">
        <v>15</v>
      </c>
      <c r="K26" s="1">
        <v>8.0299999999999994</v>
      </c>
      <c r="L26" s="1">
        <f t="shared" si="3"/>
        <v>7.4999999999985079E-3</v>
      </c>
      <c r="M26" s="1">
        <f t="shared" si="4"/>
        <v>0.12749999999999062</v>
      </c>
      <c r="N26" s="1">
        <v>9</v>
      </c>
      <c r="O26" s="1">
        <f t="shared" si="5"/>
        <v>-1.2499999999999289E-2</v>
      </c>
      <c r="P26" s="1">
        <f t="shared" si="6"/>
        <v>0</v>
      </c>
      <c r="Q26" s="1">
        <v>0</v>
      </c>
    </row>
    <row r="27" spans="1:17" x14ac:dyDescent="0.2">
      <c r="A27" s="1">
        <v>16</v>
      </c>
      <c r="B27" s="1">
        <v>8.0500000000000007</v>
      </c>
      <c r="C27" s="1">
        <f t="shared" si="0"/>
        <v>5.0000000000007816E-3</v>
      </c>
      <c r="D27" s="1">
        <f t="shared" si="1"/>
        <v>5.0000000000007816E-3</v>
      </c>
      <c r="E27" s="1">
        <v>1</v>
      </c>
      <c r="F27" s="1">
        <f t="shared" si="2"/>
        <v>-5.5000000000000604E-2</v>
      </c>
      <c r="G27" s="1">
        <f t="shared" si="7"/>
        <v>0</v>
      </c>
      <c r="H27" s="1">
        <v>0</v>
      </c>
      <c r="J27" s="1">
        <v>16</v>
      </c>
      <c r="K27" s="1">
        <v>8.0500000000000007</v>
      </c>
      <c r="L27" s="1">
        <f t="shared" si="3"/>
        <v>2.7499999999999858E-2</v>
      </c>
      <c r="M27" s="1">
        <f t="shared" si="4"/>
        <v>0.15499999999999048</v>
      </c>
      <c r="N27" s="1">
        <v>10</v>
      </c>
      <c r="O27" s="1">
        <f t="shared" si="5"/>
        <v>-3.2500000000000639E-2</v>
      </c>
      <c r="P27" s="1">
        <f t="shared" si="6"/>
        <v>0</v>
      </c>
      <c r="Q27" s="1">
        <v>0</v>
      </c>
    </row>
    <row r="28" spans="1:17" x14ac:dyDescent="0.2">
      <c r="A28" s="1">
        <v>17</v>
      </c>
      <c r="B28" s="1">
        <v>8.06</v>
      </c>
      <c r="C28" s="1">
        <f t="shared" si="0"/>
        <v>1.5000000000000568E-2</v>
      </c>
      <c r="D28" s="1">
        <f t="shared" si="1"/>
        <v>2.000000000000135E-2</v>
      </c>
      <c r="E28" s="1">
        <v>2</v>
      </c>
      <c r="F28" s="1">
        <f t="shared" si="2"/>
        <v>-6.5000000000000391E-2</v>
      </c>
      <c r="G28" s="1">
        <f t="shared" si="7"/>
        <v>0</v>
      </c>
      <c r="H28" s="1">
        <v>0</v>
      </c>
      <c r="J28" s="1">
        <v>17</v>
      </c>
      <c r="K28" s="1">
        <v>8.06</v>
      </c>
      <c r="L28" s="1">
        <f t="shared" si="3"/>
        <v>3.7499999999999645E-2</v>
      </c>
      <c r="M28" s="1">
        <f t="shared" si="4"/>
        <v>0.19249999999999012</v>
      </c>
      <c r="N28" s="1">
        <v>11</v>
      </c>
      <c r="O28" s="1">
        <f t="shared" si="5"/>
        <v>-4.2500000000000426E-2</v>
      </c>
      <c r="P28" s="1">
        <f t="shared" si="6"/>
        <v>0</v>
      </c>
      <c r="Q28" s="1">
        <v>0</v>
      </c>
    </row>
    <row r="29" spans="1:17" x14ac:dyDescent="0.2">
      <c r="A29" s="1">
        <v>18</v>
      </c>
      <c r="B29" s="1">
        <v>8.0399999999999991</v>
      </c>
      <c r="C29" s="1">
        <f t="shared" si="0"/>
        <v>-5.0000000000007816E-3</v>
      </c>
      <c r="D29" s="1">
        <f t="shared" si="1"/>
        <v>1.5000000000000568E-2</v>
      </c>
      <c r="E29" s="1">
        <v>3</v>
      </c>
      <c r="F29" s="1">
        <f t="shared" si="2"/>
        <v>-4.4999999999999041E-2</v>
      </c>
      <c r="G29" s="1">
        <f t="shared" si="7"/>
        <v>0</v>
      </c>
      <c r="H29" s="1">
        <v>0</v>
      </c>
      <c r="J29" s="1">
        <v>18</v>
      </c>
      <c r="K29" s="1">
        <v>8.0399999999999991</v>
      </c>
      <c r="L29" s="1">
        <f t="shared" si="3"/>
        <v>1.7499999999998295E-2</v>
      </c>
      <c r="M29" s="1">
        <f t="shared" si="4"/>
        <v>0.20999999999998842</v>
      </c>
      <c r="N29" s="1">
        <v>12</v>
      </c>
      <c r="O29" s="1">
        <f t="shared" si="5"/>
        <v>-2.2499999999999076E-2</v>
      </c>
      <c r="P29" s="1">
        <f t="shared" si="6"/>
        <v>0</v>
      </c>
      <c r="Q29" s="1">
        <v>0</v>
      </c>
    </row>
    <row r="30" spans="1:17" x14ac:dyDescent="0.2">
      <c r="A30" s="1">
        <v>19</v>
      </c>
      <c r="B30" s="1">
        <v>8.0500000000000007</v>
      </c>
      <c r="C30" s="1">
        <f t="shared" si="0"/>
        <v>5.0000000000007816E-3</v>
      </c>
      <c r="D30" s="1">
        <f t="shared" si="1"/>
        <v>2.000000000000135E-2</v>
      </c>
      <c r="E30" s="1">
        <v>4</v>
      </c>
      <c r="F30" s="1">
        <f t="shared" si="2"/>
        <v>-5.5000000000000604E-2</v>
      </c>
      <c r="G30" s="1">
        <f t="shared" si="7"/>
        <v>0</v>
      </c>
      <c r="H30" s="1">
        <v>0</v>
      </c>
      <c r="J30" s="1">
        <v>19</v>
      </c>
      <c r="K30" s="1">
        <v>8.0500000000000007</v>
      </c>
      <c r="L30" s="1">
        <f t="shared" si="3"/>
        <v>2.7499999999999858E-2</v>
      </c>
      <c r="M30" s="1">
        <f t="shared" si="4"/>
        <v>0.23749999999998828</v>
      </c>
      <c r="N30" s="1">
        <v>13</v>
      </c>
      <c r="O30" s="1">
        <f t="shared" si="5"/>
        <v>-3.2500000000000639E-2</v>
      </c>
      <c r="P30" s="1">
        <f t="shared" si="6"/>
        <v>0</v>
      </c>
      <c r="Q30" s="1">
        <v>0</v>
      </c>
    </row>
    <row r="31" spans="1:17" x14ac:dyDescent="0.2">
      <c r="A31" s="1">
        <v>20</v>
      </c>
      <c r="B31" s="1">
        <v>8.06</v>
      </c>
      <c r="C31" s="1">
        <f t="shared" si="0"/>
        <v>1.5000000000000568E-2</v>
      </c>
      <c r="D31" s="1">
        <f t="shared" si="1"/>
        <v>3.5000000000001918E-2</v>
      </c>
      <c r="E31" s="1">
        <v>5</v>
      </c>
      <c r="F31" s="1">
        <f t="shared" si="2"/>
        <v>-6.5000000000000391E-2</v>
      </c>
      <c r="G31" s="1">
        <f t="shared" si="7"/>
        <v>0</v>
      </c>
      <c r="H31" s="1">
        <v>0</v>
      </c>
      <c r="J31" s="1">
        <v>20</v>
      </c>
      <c r="K31" s="1">
        <v>8.06</v>
      </c>
      <c r="L31" s="1">
        <f t="shared" si="3"/>
        <v>3.7499999999999645E-2</v>
      </c>
      <c r="M31" s="1">
        <f t="shared" si="4"/>
        <v>0.27499999999998792</v>
      </c>
      <c r="N31" s="1">
        <v>14</v>
      </c>
      <c r="O31" s="1">
        <f t="shared" si="5"/>
        <v>-4.2500000000000426E-2</v>
      </c>
      <c r="P31" s="1">
        <f t="shared" si="6"/>
        <v>0</v>
      </c>
      <c r="Q31" s="1">
        <v>0</v>
      </c>
    </row>
    <row r="32" spans="1:17" x14ac:dyDescent="0.2">
      <c r="A32" s="1">
        <v>21</v>
      </c>
      <c r="B32" s="1">
        <v>8.0399999999999991</v>
      </c>
      <c r="C32" s="1">
        <f t="shared" si="0"/>
        <v>-5.0000000000007816E-3</v>
      </c>
      <c r="D32" s="1">
        <f t="shared" si="1"/>
        <v>3.0000000000001137E-2</v>
      </c>
      <c r="E32" s="1">
        <v>6</v>
      </c>
      <c r="F32" s="1">
        <f t="shared" si="2"/>
        <v>-4.4999999999999041E-2</v>
      </c>
      <c r="G32" s="1">
        <f t="shared" si="7"/>
        <v>0</v>
      </c>
      <c r="H32" s="1">
        <v>0</v>
      </c>
      <c r="J32" s="1">
        <v>21</v>
      </c>
      <c r="K32" s="1">
        <v>8.0399999999999991</v>
      </c>
      <c r="L32" s="1">
        <f t="shared" si="3"/>
        <v>1.7499999999998295E-2</v>
      </c>
      <c r="M32" s="1">
        <f t="shared" si="4"/>
        <v>0.29249999999998622</v>
      </c>
      <c r="N32" s="1">
        <v>15</v>
      </c>
      <c r="O32" s="1">
        <f t="shared" si="5"/>
        <v>-2.2499999999999076E-2</v>
      </c>
      <c r="P32" s="1">
        <f t="shared" si="6"/>
        <v>0</v>
      </c>
      <c r="Q32" s="1">
        <v>0</v>
      </c>
    </row>
    <row r="33" spans="1:18" x14ac:dyDescent="0.2">
      <c r="A33" s="1">
        <v>22</v>
      </c>
      <c r="B33" s="1">
        <v>8.02</v>
      </c>
      <c r="C33" s="1">
        <f t="shared" si="0"/>
        <v>-2.5000000000000355E-2</v>
      </c>
      <c r="D33" s="1">
        <f t="shared" si="1"/>
        <v>5.0000000000007816E-3</v>
      </c>
      <c r="E33" s="1">
        <v>7</v>
      </c>
      <c r="F33" s="1">
        <f t="shared" si="2"/>
        <v>-2.4999999999999467E-2</v>
      </c>
      <c r="G33" s="1">
        <f t="shared" si="7"/>
        <v>0</v>
      </c>
      <c r="H33" s="1">
        <v>0</v>
      </c>
      <c r="J33" s="1">
        <v>22</v>
      </c>
      <c r="K33" s="1">
        <v>8.02</v>
      </c>
      <c r="L33" s="1">
        <f t="shared" si="3"/>
        <v>-2.500000000001279E-3</v>
      </c>
      <c r="M33" s="1">
        <f t="shared" si="4"/>
        <v>0.28999999999998494</v>
      </c>
      <c r="N33" s="1">
        <v>16</v>
      </c>
      <c r="O33" s="1">
        <f t="shared" si="5"/>
        <v>-2.4999999999995026E-3</v>
      </c>
      <c r="P33" s="1">
        <f t="shared" si="6"/>
        <v>0</v>
      </c>
      <c r="Q33" s="1">
        <v>0</v>
      </c>
    </row>
    <row r="34" spans="1:18" x14ac:dyDescent="0.2">
      <c r="A34" s="1">
        <v>23</v>
      </c>
      <c r="B34" s="1">
        <v>8.0299999999999994</v>
      </c>
      <c r="C34" s="1">
        <f t="shared" si="0"/>
        <v>-1.5000000000000568E-2</v>
      </c>
      <c r="D34" s="1">
        <f>MAX(C34+D33, 0)</f>
        <v>0</v>
      </c>
      <c r="E34" s="1">
        <v>0</v>
      </c>
      <c r="F34" s="1">
        <f t="shared" si="2"/>
        <v>-3.4999999999999254E-2</v>
      </c>
      <c r="G34" s="1">
        <f t="shared" si="7"/>
        <v>0</v>
      </c>
      <c r="H34" s="1">
        <v>0</v>
      </c>
      <c r="J34" s="1">
        <v>23</v>
      </c>
      <c r="K34" s="1">
        <v>8.0299999999999994</v>
      </c>
      <c r="L34" s="1">
        <f t="shared" si="3"/>
        <v>7.4999999999985079E-3</v>
      </c>
      <c r="M34" s="1">
        <f t="shared" si="4"/>
        <v>0.29749999999998344</v>
      </c>
      <c r="N34" s="1">
        <v>17</v>
      </c>
      <c r="O34" s="1">
        <f t="shared" si="5"/>
        <v>-1.2499999999999289E-2</v>
      </c>
      <c r="P34" s="1">
        <f t="shared" si="6"/>
        <v>0</v>
      </c>
      <c r="Q34" s="1">
        <v>0</v>
      </c>
    </row>
    <row r="35" spans="1:18" x14ac:dyDescent="0.2">
      <c r="A35" s="1">
        <v>24</v>
      </c>
      <c r="B35" s="1">
        <v>8.0500000000000007</v>
      </c>
      <c r="C35" s="1">
        <f t="shared" si="0"/>
        <v>5.0000000000007816E-3</v>
      </c>
      <c r="D35" s="1">
        <f>MAX(C35+D34, 0)</f>
        <v>5.0000000000007816E-3</v>
      </c>
      <c r="E35" s="1">
        <v>1</v>
      </c>
      <c r="F35" s="1">
        <f t="shared" si="2"/>
        <v>-5.5000000000000604E-2</v>
      </c>
      <c r="G35" s="1">
        <f t="shared" si="7"/>
        <v>0</v>
      </c>
      <c r="H35" s="1">
        <v>0</v>
      </c>
      <c r="J35" s="1">
        <v>24</v>
      </c>
      <c r="K35" s="1">
        <v>8.0500000000000007</v>
      </c>
      <c r="L35" s="1">
        <f t="shared" si="3"/>
        <v>2.7499999999999858E-2</v>
      </c>
      <c r="M35" s="1">
        <f t="shared" si="4"/>
        <v>0.3249999999999833</v>
      </c>
      <c r="N35" s="1">
        <v>18</v>
      </c>
      <c r="O35" s="1">
        <f t="shared" si="5"/>
        <v>-3.2500000000000639E-2</v>
      </c>
      <c r="P35" s="1">
        <f t="shared" si="6"/>
        <v>0</v>
      </c>
      <c r="Q35" s="1">
        <v>0</v>
      </c>
    </row>
    <row r="36" spans="1:18" x14ac:dyDescent="0.2">
      <c r="A36" s="1"/>
      <c r="B36" s="1"/>
      <c r="C36" s="1"/>
      <c r="D36" s="1"/>
      <c r="E36" s="1"/>
      <c r="F36" s="1"/>
      <c r="G36" s="1"/>
      <c r="H36" s="1"/>
    </row>
    <row r="39" spans="1:18" x14ac:dyDescent="0.2">
      <c r="A39" t="s">
        <v>16</v>
      </c>
      <c r="B39" s="1" t="s">
        <v>7</v>
      </c>
      <c r="C39" s="1">
        <f>4.77*0.05</f>
        <v>0.23849999999999999</v>
      </c>
      <c r="D39" s="1" t="s">
        <v>8</v>
      </c>
      <c r="E39" s="1">
        <f>0.5*0.05</f>
        <v>2.5000000000000001E-2</v>
      </c>
      <c r="J39" t="s">
        <v>19</v>
      </c>
      <c r="K39" s="1" t="s">
        <v>21</v>
      </c>
      <c r="L39" s="1">
        <v>175</v>
      </c>
      <c r="M39" s="1" t="s">
        <v>20</v>
      </c>
      <c r="N39" s="1">
        <v>19.43</v>
      </c>
      <c r="O39" s="1" t="s">
        <v>7</v>
      </c>
      <c r="P39" s="1">
        <f>5*N39</f>
        <v>97.15</v>
      </c>
      <c r="Q39" s="1" t="s">
        <v>8</v>
      </c>
      <c r="R39" s="1">
        <f>1*N39</f>
        <v>19.43</v>
      </c>
    </row>
    <row r="41" spans="1:18" x14ac:dyDescent="0.2">
      <c r="A41" s="1"/>
      <c r="B41" s="1" t="s">
        <v>4</v>
      </c>
      <c r="C41" s="1" t="s">
        <v>17</v>
      </c>
      <c r="D41" s="1" t="s">
        <v>5</v>
      </c>
      <c r="E41" s="1" t="s">
        <v>10</v>
      </c>
      <c r="F41" s="1" t="s">
        <v>18</v>
      </c>
      <c r="G41" s="1" t="s">
        <v>6</v>
      </c>
      <c r="H41" s="1" t="s">
        <v>12</v>
      </c>
      <c r="J41" s="1"/>
      <c r="K41" s="1" t="s">
        <v>4</v>
      </c>
      <c r="L41" s="1" t="s">
        <v>22</v>
      </c>
      <c r="M41" s="1" t="s">
        <v>5</v>
      </c>
      <c r="N41" s="1" t="s">
        <v>10</v>
      </c>
      <c r="O41" s="1" t="s">
        <v>23</v>
      </c>
      <c r="P41" s="1" t="s">
        <v>6</v>
      </c>
      <c r="Q41" s="1" t="s">
        <v>12</v>
      </c>
    </row>
    <row r="42" spans="1:18" x14ac:dyDescent="0.2">
      <c r="A42" s="1"/>
      <c r="B42" s="1"/>
      <c r="C42" s="1"/>
      <c r="D42" s="1">
        <f>C39/2</f>
        <v>0.11924999999999999</v>
      </c>
      <c r="E42" s="1"/>
      <c r="F42" s="1"/>
      <c r="G42" s="1">
        <f>C39/2</f>
        <v>0.11924999999999999</v>
      </c>
      <c r="H42" s="1"/>
      <c r="J42" s="1"/>
      <c r="K42" s="1"/>
      <c r="L42" s="1"/>
      <c r="M42" s="1">
        <v>0</v>
      </c>
      <c r="N42" s="1"/>
      <c r="O42" s="1"/>
      <c r="P42" s="1">
        <v>0</v>
      </c>
      <c r="Q42" s="1"/>
    </row>
    <row r="43" spans="1:18" x14ac:dyDescent="0.2">
      <c r="A43" s="1">
        <v>1</v>
      </c>
      <c r="B43" s="1">
        <v>8</v>
      </c>
      <c r="C43" s="1">
        <f>B43-8.025</f>
        <v>-2.5000000000000355E-2</v>
      </c>
      <c r="D43" s="1">
        <f>MAX(C43+D42, 0)</f>
        <v>9.424999999999964E-2</v>
      </c>
      <c r="E43" s="1">
        <v>1</v>
      </c>
      <c r="F43" s="1">
        <f>7.975-B43</f>
        <v>-2.5000000000000355E-2</v>
      </c>
      <c r="G43" s="1">
        <f>MAX(F43+G42, 0)</f>
        <v>9.424999999999964E-2</v>
      </c>
      <c r="H43" s="1">
        <v>1</v>
      </c>
      <c r="J43" s="1">
        <v>1</v>
      </c>
      <c r="K43" s="1">
        <v>160</v>
      </c>
      <c r="L43" s="1">
        <f>K43-194.43</f>
        <v>-34.430000000000007</v>
      </c>
      <c r="M43" s="1">
        <f>MAX(0,L43+M42)</f>
        <v>0</v>
      </c>
      <c r="N43" s="1">
        <v>0</v>
      </c>
      <c r="O43" s="1">
        <f>155.57-K43</f>
        <v>-4.4300000000000068</v>
      </c>
      <c r="P43" s="1">
        <f>MAX(0, O43+P42)</f>
        <v>0</v>
      </c>
      <c r="Q43" s="1">
        <v>0</v>
      </c>
    </row>
    <row r="44" spans="1:18" x14ac:dyDescent="0.2">
      <c r="A44" s="1">
        <v>2</v>
      </c>
      <c r="B44" s="1">
        <v>8.01</v>
      </c>
      <c r="C44" s="1">
        <f t="shared" ref="C44:C66" si="8">B44-8.025</f>
        <v>-1.5000000000000568E-2</v>
      </c>
      <c r="D44" s="1">
        <f t="shared" ref="D44:D66" si="9">MAX(C44+D43, 0)</f>
        <v>7.9249999999999071E-2</v>
      </c>
      <c r="E44" s="1">
        <v>2</v>
      </c>
      <c r="F44" s="1">
        <f t="shared" ref="F44:F66" si="10">7.975-B44</f>
        <v>-3.5000000000000142E-2</v>
      </c>
      <c r="G44" s="1">
        <f t="shared" ref="G44:G66" si="11">MAX(F44+G43, 0)</f>
        <v>5.9249999999999498E-2</v>
      </c>
      <c r="H44" s="1">
        <v>2</v>
      </c>
      <c r="J44" s="1">
        <v>2</v>
      </c>
      <c r="K44" s="1">
        <v>158</v>
      </c>
      <c r="L44" s="1">
        <f t="shared" ref="L44:L74" si="12">K44-194.43</f>
        <v>-36.430000000000007</v>
      </c>
      <c r="M44" s="1">
        <f t="shared" ref="M44:M74" si="13">MAX(0,L44+M43)</f>
        <v>0</v>
      </c>
      <c r="N44" s="1">
        <v>0</v>
      </c>
      <c r="O44" s="1">
        <f t="shared" ref="O44:O74" si="14">155.57-K44</f>
        <v>-2.4300000000000068</v>
      </c>
      <c r="P44" s="1">
        <f t="shared" ref="P44:P74" si="15">MAX(0, O44+P43)</f>
        <v>0</v>
      </c>
      <c r="Q44" s="1">
        <v>0</v>
      </c>
    </row>
    <row r="45" spans="1:18" x14ac:dyDescent="0.2">
      <c r="A45" s="1">
        <v>3</v>
      </c>
      <c r="B45" s="1">
        <v>8.02</v>
      </c>
      <c r="C45" s="1">
        <f t="shared" si="8"/>
        <v>-5.0000000000007816E-3</v>
      </c>
      <c r="D45" s="1">
        <f t="shared" si="9"/>
        <v>7.424999999999829E-2</v>
      </c>
      <c r="E45" s="1">
        <v>3</v>
      </c>
      <c r="F45" s="1">
        <f t="shared" si="10"/>
        <v>-4.4999999999999929E-2</v>
      </c>
      <c r="G45" s="1">
        <f t="shared" si="11"/>
        <v>1.4249999999999569E-2</v>
      </c>
      <c r="H45" s="1">
        <v>3</v>
      </c>
      <c r="J45" s="1">
        <v>3</v>
      </c>
      <c r="K45" s="1">
        <v>150</v>
      </c>
      <c r="L45" s="1">
        <f t="shared" si="12"/>
        <v>-44.430000000000007</v>
      </c>
      <c r="M45" s="1">
        <f t="shared" si="13"/>
        <v>0</v>
      </c>
      <c r="N45" s="1">
        <v>0</v>
      </c>
      <c r="O45" s="1">
        <f t="shared" si="14"/>
        <v>5.5699999999999932</v>
      </c>
      <c r="P45" s="1">
        <f t="shared" si="15"/>
        <v>5.5699999999999932</v>
      </c>
      <c r="Q45" s="1">
        <v>1</v>
      </c>
    </row>
    <row r="46" spans="1:18" x14ac:dyDescent="0.2">
      <c r="A46" s="1">
        <v>4</v>
      </c>
      <c r="B46" s="1">
        <v>8.01</v>
      </c>
      <c r="C46" s="1">
        <f t="shared" si="8"/>
        <v>-1.5000000000000568E-2</v>
      </c>
      <c r="D46" s="1">
        <f t="shared" si="9"/>
        <v>5.9249999999997721E-2</v>
      </c>
      <c r="E46" s="1">
        <v>4</v>
      </c>
      <c r="F46" s="1">
        <f t="shared" si="10"/>
        <v>-3.5000000000000142E-2</v>
      </c>
      <c r="G46" s="1">
        <f t="shared" si="11"/>
        <v>0</v>
      </c>
      <c r="H46" s="1">
        <v>0</v>
      </c>
      <c r="J46" s="1">
        <v>4</v>
      </c>
      <c r="K46" s="1">
        <v>151</v>
      </c>
      <c r="L46" s="1">
        <f t="shared" si="12"/>
        <v>-43.430000000000007</v>
      </c>
      <c r="M46" s="1">
        <f t="shared" si="13"/>
        <v>0</v>
      </c>
      <c r="N46" s="1">
        <v>0</v>
      </c>
      <c r="O46" s="1">
        <f t="shared" si="14"/>
        <v>4.5699999999999932</v>
      </c>
      <c r="P46" s="1">
        <f t="shared" si="15"/>
        <v>10.139999999999986</v>
      </c>
      <c r="Q46" s="1">
        <v>2</v>
      </c>
    </row>
    <row r="47" spans="1:18" x14ac:dyDescent="0.2">
      <c r="A47" s="1">
        <v>5</v>
      </c>
      <c r="B47" s="1">
        <v>8</v>
      </c>
      <c r="C47" s="1">
        <f t="shared" si="8"/>
        <v>-2.5000000000000355E-2</v>
      </c>
      <c r="D47" s="1">
        <f t="shared" si="9"/>
        <v>3.4249999999997366E-2</v>
      </c>
      <c r="E47" s="1">
        <v>5</v>
      </c>
      <c r="F47" s="1">
        <f t="shared" si="10"/>
        <v>-2.5000000000000355E-2</v>
      </c>
      <c r="G47" s="1">
        <f t="shared" si="11"/>
        <v>0</v>
      </c>
      <c r="H47" s="1">
        <v>0</v>
      </c>
      <c r="J47" s="1">
        <v>5</v>
      </c>
      <c r="K47" s="1">
        <v>153</v>
      </c>
      <c r="L47" s="1">
        <f t="shared" si="12"/>
        <v>-41.430000000000007</v>
      </c>
      <c r="M47" s="1">
        <f t="shared" si="13"/>
        <v>0</v>
      </c>
      <c r="N47" s="1">
        <v>0</v>
      </c>
      <c r="O47" s="1">
        <f t="shared" si="14"/>
        <v>2.5699999999999932</v>
      </c>
      <c r="P47" s="1">
        <f t="shared" si="15"/>
        <v>12.70999999999998</v>
      </c>
      <c r="Q47" s="1">
        <v>3</v>
      </c>
    </row>
    <row r="48" spans="1:18" x14ac:dyDescent="0.2">
      <c r="A48" s="1">
        <v>6</v>
      </c>
      <c r="B48" s="1">
        <v>8.01</v>
      </c>
      <c r="C48" s="1">
        <f t="shared" si="8"/>
        <v>-1.5000000000000568E-2</v>
      </c>
      <c r="D48" s="1">
        <f t="shared" si="9"/>
        <v>1.9249999999996797E-2</v>
      </c>
      <c r="E48" s="1">
        <v>6</v>
      </c>
      <c r="F48" s="1">
        <f t="shared" si="10"/>
        <v>-3.5000000000000142E-2</v>
      </c>
      <c r="G48" s="1">
        <f t="shared" si="11"/>
        <v>0</v>
      </c>
      <c r="H48" s="1">
        <v>0</v>
      </c>
      <c r="J48" s="1">
        <v>6</v>
      </c>
      <c r="K48" s="1">
        <v>154</v>
      </c>
      <c r="L48" s="1">
        <f t="shared" si="12"/>
        <v>-40.430000000000007</v>
      </c>
      <c r="M48" s="1">
        <f t="shared" si="13"/>
        <v>0</v>
      </c>
      <c r="N48" s="1">
        <v>0</v>
      </c>
      <c r="O48" s="1">
        <f t="shared" si="14"/>
        <v>1.5699999999999932</v>
      </c>
      <c r="P48" s="1">
        <f t="shared" si="15"/>
        <v>14.279999999999973</v>
      </c>
      <c r="Q48" s="1">
        <v>4</v>
      </c>
    </row>
    <row r="49" spans="1:17" x14ac:dyDescent="0.2">
      <c r="A49" s="1">
        <v>7</v>
      </c>
      <c r="B49" s="1">
        <v>8.06</v>
      </c>
      <c r="C49" s="1">
        <f t="shared" si="8"/>
        <v>3.5000000000000142E-2</v>
      </c>
      <c r="D49" s="1">
        <f t="shared" si="9"/>
        <v>5.424999999999694E-2</v>
      </c>
      <c r="E49" s="1">
        <v>7</v>
      </c>
      <c r="F49" s="1">
        <f t="shared" si="10"/>
        <v>-8.5000000000000853E-2</v>
      </c>
      <c r="G49" s="1">
        <f t="shared" si="11"/>
        <v>0</v>
      </c>
      <c r="H49" s="1">
        <v>0</v>
      </c>
      <c r="J49" s="1">
        <v>7</v>
      </c>
      <c r="K49" s="1">
        <v>158</v>
      </c>
      <c r="L49" s="1">
        <f t="shared" si="12"/>
        <v>-36.430000000000007</v>
      </c>
      <c r="M49" s="1">
        <f t="shared" si="13"/>
        <v>0</v>
      </c>
      <c r="N49" s="1">
        <v>0</v>
      </c>
      <c r="O49" s="1">
        <f t="shared" si="14"/>
        <v>-2.4300000000000068</v>
      </c>
      <c r="P49" s="1">
        <f t="shared" si="15"/>
        <v>11.849999999999966</v>
      </c>
      <c r="Q49" s="1">
        <v>5</v>
      </c>
    </row>
    <row r="50" spans="1:17" x14ac:dyDescent="0.2">
      <c r="A50" s="1">
        <v>8</v>
      </c>
      <c r="B50" s="1">
        <v>8.07</v>
      </c>
      <c r="C50" s="1">
        <f t="shared" si="8"/>
        <v>4.4999999999999929E-2</v>
      </c>
      <c r="D50" s="1">
        <f t="shared" si="9"/>
        <v>9.9249999999996869E-2</v>
      </c>
      <c r="E50" s="1">
        <v>8</v>
      </c>
      <c r="F50" s="1">
        <f t="shared" si="10"/>
        <v>-9.5000000000000639E-2</v>
      </c>
      <c r="G50" s="1">
        <f t="shared" si="11"/>
        <v>0</v>
      </c>
      <c r="H50" s="1">
        <v>0</v>
      </c>
      <c r="J50" s="1">
        <v>8</v>
      </c>
      <c r="K50" s="1">
        <v>162</v>
      </c>
      <c r="L50" s="1">
        <f t="shared" si="12"/>
        <v>-32.430000000000007</v>
      </c>
      <c r="M50" s="1">
        <f t="shared" si="13"/>
        <v>0</v>
      </c>
      <c r="N50" s="1">
        <v>0</v>
      </c>
      <c r="O50" s="1">
        <f t="shared" si="14"/>
        <v>-6.4300000000000068</v>
      </c>
      <c r="P50" s="1">
        <f t="shared" si="15"/>
        <v>5.4199999999999591</v>
      </c>
      <c r="Q50" s="1">
        <v>6</v>
      </c>
    </row>
    <row r="51" spans="1:17" x14ac:dyDescent="0.2">
      <c r="A51" s="1">
        <v>9</v>
      </c>
      <c r="B51" s="1">
        <v>8.01</v>
      </c>
      <c r="C51" s="1">
        <f t="shared" si="8"/>
        <v>-1.5000000000000568E-2</v>
      </c>
      <c r="D51" s="1">
        <f t="shared" si="9"/>
        <v>8.42499999999963E-2</v>
      </c>
      <c r="E51" s="1">
        <v>9</v>
      </c>
      <c r="F51" s="1">
        <f t="shared" si="10"/>
        <v>-3.5000000000000142E-2</v>
      </c>
      <c r="G51" s="1">
        <f t="shared" si="11"/>
        <v>0</v>
      </c>
      <c r="H51" s="1">
        <v>0</v>
      </c>
      <c r="J51" s="1">
        <v>9</v>
      </c>
      <c r="K51" s="1">
        <v>186</v>
      </c>
      <c r="L51" s="1">
        <f t="shared" si="12"/>
        <v>-8.4300000000000068</v>
      </c>
      <c r="M51" s="1">
        <f t="shared" si="13"/>
        <v>0</v>
      </c>
      <c r="N51" s="1">
        <v>0</v>
      </c>
      <c r="O51" s="1">
        <f t="shared" si="14"/>
        <v>-30.430000000000007</v>
      </c>
      <c r="P51" s="1">
        <f t="shared" si="15"/>
        <v>0</v>
      </c>
      <c r="Q51" s="1">
        <v>0</v>
      </c>
    </row>
    <row r="52" spans="1:17" x14ac:dyDescent="0.2">
      <c r="A52" s="1">
        <v>10</v>
      </c>
      <c r="B52" s="1">
        <v>8.0399999999999991</v>
      </c>
      <c r="C52" s="1">
        <f t="shared" si="8"/>
        <v>1.4999999999998792E-2</v>
      </c>
      <c r="D52" s="1">
        <f t="shared" si="9"/>
        <v>9.9249999999995092E-2</v>
      </c>
      <c r="E52" s="1">
        <v>10</v>
      </c>
      <c r="F52" s="1">
        <f t="shared" si="10"/>
        <v>-6.4999999999999503E-2</v>
      </c>
      <c r="G52" s="1">
        <f t="shared" si="11"/>
        <v>0</v>
      </c>
      <c r="H52" s="1">
        <v>0</v>
      </c>
      <c r="J52" s="1">
        <v>10</v>
      </c>
      <c r="K52" s="1">
        <v>195</v>
      </c>
      <c r="L52" s="1">
        <f t="shared" si="12"/>
        <v>0.56999999999999318</v>
      </c>
      <c r="M52" s="1">
        <f t="shared" si="13"/>
        <v>0.56999999999999318</v>
      </c>
      <c r="N52" s="1">
        <v>1</v>
      </c>
      <c r="O52" s="1">
        <f t="shared" si="14"/>
        <v>-39.430000000000007</v>
      </c>
      <c r="P52" s="1">
        <f t="shared" si="15"/>
        <v>0</v>
      </c>
      <c r="Q52" s="1">
        <v>0</v>
      </c>
    </row>
    <row r="53" spans="1:17" x14ac:dyDescent="0.2">
      <c r="A53" s="1">
        <v>11</v>
      </c>
      <c r="B53" s="1">
        <v>8.02</v>
      </c>
      <c r="C53" s="1">
        <f t="shared" si="8"/>
        <v>-5.0000000000007816E-3</v>
      </c>
      <c r="D53" s="1">
        <f t="shared" si="9"/>
        <v>9.4249999999994311E-2</v>
      </c>
      <c r="E53" s="1">
        <v>11</v>
      </c>
      <c r="F53" s="1">
        <f t="shared" si="10"/>
        <v>-4.4999999999999929E-2</v>
      </c>
      <c r="G53" s="1">
        <f t="shared" si="11"/>
        <v>0</v>
      </c>
      <c r="H53" s="1">
        <v>0</v>
      </c>
      <c r="J53" s="1">
        <v>11</v>
      </c>
      <c r="K53" s="1">
        <v>179</v>
      </c>
      <c r="L53" s="1">
        <f t="shared" si="12"/>
        <v>-15.430000000000007</v>
      </c>
      <c r="M53" s="1">
        <f t="shared" si="13"/>
        <v>0</v>
      </c>
      <c r="N53" s="1">
        <v>0</v>
      </c>
      <c r="O53" s="1">
        <f t="shared" si="14"/>
        <v>-23.430000000000007</v>
      </c>
      <c r="P53" s="1">
        <f t="shared" si="15"/>
        <v>0</v>
      </c>
      <c r="Q53" s="1">
        <v>0</v>
      </c>
    </row>
    <row r="54" spans="1:17" x14ac:dyDescent="0.2">
      <c r="A54" s="1">
        <v>12</v>
      </c>
      <c r="B54" s="1">
        <v>8.01</v>
      </c>
      <c r="C54" s="1">
        <f t="shared" si="8"/>
        <v>-1.5000000000000568E-2</v>
      </c>
      <c r="D54" s="1">
        <f t="shared" si="9"/>
        <v>7.9249999999993742E-2</v>
      </c>
      <c r="E54" s="1">
        <v>12</v>
      </c>
      <c r="F54" s="1">
        <f t="shared" si="10"/>
        <v>-3.5000000000000142E-2</v>
      </c>
      <c r="G54" s="1">
        <f t="shared" si="11"/>
        <v>0</v>
      </c>
      <c r="H54" s="1">
        <v>0</v>
      </c>
      <c r="J54" s="1">
        <v>12</v>
      </c>
      <c r="K54" s="1">
        <v>184</v>
      </c>
      <c r="L54" s="1">
        <f t="shared" si="12"/>
        <v>-10.430000000000007</v>
      </c>
      <c r="M54" s="1">
        <f t="shared" si="13"/>
        <v>0</v>
      </c>
      <c r="N54" s="1">
        <v>0</v>
      </c>
      <c r="O54" s="1">
        <f t="shared" si="14"/>
        <v>-28.430000000000007</v>
      </c>
      <c r="P54" s="1">
        <f t="shared" si="15"/>
        <v>0</v>
      </c>
      <c r="Q54" s="1">
        <v>0</v>
      </c>
    </row>
    <row r="55" spans="1:17" x14ac:dyDescent="0.2">
      <c r="A55" s="1">
        <v>13</v>
      </c>
      <c r="B55" s="1">
        <v>8.0500000000000007</v>
      </c>
      <c r="C55" s="1">
        <f t="shared" si="8"/>
        <v>2.5000000000000355E-2</v>
      </c>
      <c r="D55" s="1">
        <f t="shared" si="9"/>
        <v>0.1042499999999941</v>
      </c>
      <c r="E55" s="1">
        <v>13</v>
      </c>
      <c r="F55" s="1">
        <f t="shared" si="10"/>
        <v>-7.5000000000001066E-2</v>
      </c>
      <c r="G55" s="1">
        <f t="shared" si="11"/>
        <v>0</v>
      </c>
      <c r="H55" s="1">
        <v>0</v>
      </c>
      <c r="J55" s="1">
        <v>13</v>
      </c>
      <c r="K55" s="1">
        <v>175</v>
      </c>
      <c r="L55" s="1">
        <f t="shared" si="12"/>
        <v>-19.430000000000007</v>
      </c>
      <c r="M55" s="1">
        <f t="shared" si="13"/>
        <v>0</v>
      </c>
      <c r="N55" s="1">
        <v>0</v>
      </c>
      <c r="O55" s="1">
        <f t="shared" si="14"/>
        <v>-19.430000000000007</v>
      </c>
      <c r="P55" s="1">
        <f t="shared" si="15"/>
        <v>0</v>
      </c>
      <c r="Q55" s="1">
        <v>0</v>
      </c>
    </row>
    <row r="56" spans="1:17" x14ac:dyDescent="0.2">
      <c r="A56" s="1">
        <v>14</v>
      </c>
      <c r="B56" s="1">
        <v>8.0399999999999991</v>
      </c>
      <c r="C56" s="1">
        <f t="shared" si="8"/>
        <v>1.4999999999998792E-2</v>
      </c>
      <c r="D56" s="1">
        <f t="shared" si="9"/>
        <v>0.11924999999999289</v>
      </c>
      <c r="E56" s="1">
        <v>14</v>
      </c>
      <c r="F56" s="1">
        <f t="shared" si="10"/>
        <v>-6.4999999999999503E-2</v>
      </c>
      <c r="G56" s="1">
        <f t="shared" si="11"/>
        <v>0</v>
      </c>
      <c r="H56" s="1">
        <v>0</v>
      </c>
      <c r="J56" s="1">
        <v>14</v>
      </c>
      <c r="K56" s="1">
        <v>192</v>
      </c>
      <c r="L56" s="1">
        <f t="shared" si="12"/>
        <v>-2.4300000000000068</v>
      </c>
      <c r="M56" s="1">
        <f t="shared" si="13"/>
        <v>0</v>
      </c>
      <c r="N56" s="1">
        <v>0</v>
      </c>
      <c r="O56" s="1">
        <f t="shared" si="14"/>
        <v>-36.430000000000007</v>
      </c>
      <c r="P56" s="1">
        <f t="shared" si="15"/>
        <v>0</v>
      </c>
      <c r="Q56" s="1">
        <v>0</v>
      </c>
    </row>
    <row r="57" spans="1:17" x14ac:dyDescent="0.2">
      <c r="A57" s="1">
        <v>15</v>
      </c>
      <c r="B57" s="1">
        <v>8.0299999999999994</v>
      </c>
      <c r="C57" s="1">
        <f t="shared" si="8"/>
        <v>4.9999999999990052E-3</v>
      </c>
      <c r="D57" s="1">
        <f t="shared" si="9"/>
        <v>0.12424999999999189</v>
      </c>
      <c r="E57" s="1">
        <v>15</v>
      </c>
      <c r="F57" s="1">
        <f t="shared" si="10"/>
        <v>-5.4999999999999716E-2</v>
      </c>
      <c r="G57" s="1">
        <f t="shared" si="11"/>
        <v>0</v>
      </c>
      <c r="H57" s="1">
        <v>0</v>
      </c>
      <c r="J57" s="1">
        <v>15</v>
      </c>
      <c r="K57" s="1">
        <v>186</v>
      </c>
      <c r="L57" s="1">
        <f t="shared" si="12"/>
        <v>-8.4300000000000068</v>
      </c>
      <c r="M57" s="1">
        <f t="shared" si="13"/>
        <v>0</v>
      </c>
      <c r="N57" s="1">
        <v>0</v>
      </c>
      <c r="O57" s="1">
        <f t="shared" si="14"/>
        <v>-30.430000000000007</v>
      </c>
      <c r="P57" s="1">
        <f t="shared" si="15"/>
        <v>0</v>
      </c>
      <c r="Q57" s="1">
        <v>0</v>
      </c>
    </row>
    <row r="58" spans="1:17" x14ac:dyDescent="0.2">
      <c r="A58" s="1">
        <v>16</v>
      </c>
      <c r="B58" s="1">
        <v>8.0500000000000007</v>
      </c>
      <c r="C58" s="1">
        <f t="shared" si="8"/>
        <v>2.5000000000000355E-2</v>
      </c>
      <c r="D58" s="1">
        <f t="shared" si="9"/>
        <v>0.14924999999999225</v>
      </c>
      <c r="E58" s="1">
        <v>16</v>
      </c>
      <c r="F58" s="1">
        <f t="shared" si="10"/>
        <v>-7.5000000000001066E-2</v>
      </c>
      <c r="G58" s="1">
        <f t="shared" si="11"/>
        <v>0</v>
      </c>
      <c r="H58" s="1">
        <v>0</v>
      </c>
      <c r="J58" s="1">
        <v>16</v>
      </c>
      <c r="K58" s="1">
        <v>197</v>
      </c>
      <c r="L58" s="1">
        <f t="shared" si="12"/>
        <v>2.5699999999999932</v>
      </c>
      <c r="M58" s="1">
        <f t="shared" si="13"/>
        <v>2.5699999999999932</v>
      </c>
      <c r="N58" s="1">
        <v>1</v>
      </c>
      <c r="O58" s="1">
        <f t="shared" si="14"/>
        <v>-41.430000000000007</v>
      </c>
      <c r="P58" s="1">
        <f t="shared" si="15"/>
        <v>0</v>
      </c>
      <c r="Q58" s="1">
        <v>0</v>
      </c>
    </row>
    <row r="59" spans="1:17" x14ac:dyDescent="0.2">
      <c r="A59" s="1">
        <v>17</v>
      </c>
      <c r="B59" s="1">
        <v>8.06</v>
      </c>
      <c r="C59" s="1">
        <f t="shared" si="8"/>
        <v>3.5000000000000142E-2</v>
      </c>
      <c r="D59" s="1">
        <f t="shared" si="9"/>
        <v>0.18424999999999239</v>
      </c>
      <c r="E59" s="1">
        <v>17</v>
      </c>
      <c r="F59" s="1">
        <f t="shared" si="10"/>
        <v>-8.5000000000000853E-2</v>
      </c>
      <c r="G59" s="1">
        <f t="shared" si="11"/>
        <v>0</v>
      </c>
      <c r="H59" s="1">
        <v>0</v>
      </c>
      <c r="J59" s="1">
        <v>17</v>
      </c>
      <c r="K59" s="1">
        <v>190</v>
      </c>
      <c r="L59" s="1">
        <f t="shared" si="12"/>
        <v>-4.4300000000000068</v>
      </c>
      <c r="M59" s="1">
        <f t="shared" si="13"/>
        <v>0</v>
      </c>
      <c r="N59" s="1">
        <v>0</v>
      </c>
      <c r="O59" s="1">
        <f t="shared" si="14"/>
        <v>-34.430000000000007</v>
      </c>
      <c r="P59" s="1">
        <f t="shared" si="15"/>
        <v>0</v>
      </c>
      <c r="Q59" s="1">
        <v>0</v>
      </c>
    </row>
    <row r="60" spans="1:17" x14ac:dyDescent="0.2">
      <c r="A60" s="1">
        <v>18</v>
      </c>
      <c r="B60" s="1">
        <v>8.0399999999999991</v>
      </c>
      <c r="C60" s="1">
        <f t="shared" si="8"/>
        <v>1.4999999999998792E-2</v>
      </c>
      <c r="D60" s="1">
        <f t="shared" si="9"/>
        <v>0.19924999999999118</v>
      </c>
      <c r="E60" s="1">
        <v>18</v>
      </c>
      <c r="F60" s="1">
        <f t="shared" si="10"/>
        <v>-6.4999999999999503E-2</v>
      </c>
      <c r="G60" s="1">
        <f t="shared" si="11"/>
        <v>0</v>
      </c>
      <c r="H60" s="1">
        <v>0</v>
      </c>
      <c r="J60" s="1">
        <v>18</v>
      </c>
      <c r="K60" s="1">
        <v>189</v>
      </c>
      <c r="L60" s="1">
        <f t="shared" si="12"/>
        <v>-5.4300000000000068</v>
      </c>
      <c r="M60" s="1">
        <f t="shared" si="13"/>
        <v>0</v>
      </c>
      <c r="N60" s="1">
        <v>0</v>
      </c>
      <c r="O60" s="1">
        <f t="shared" si="14"/>
        <v>-33.430000000000007</v>
      </c>
      <c r="P60" s="1">
        <f t="shared" si="15"/>
        <v>0</v>
      </c>
      <c r="Q60" s="1">
        <v>0</v>
      </c>
    </row>
    <row r="61" spans="1:17" x14ac:dyDescent="0.2">
      <c r="A61" s="1">
        <v>19</v>
      </c>
      <c r="B61" s="1">
        <v>8.0500000000000007</v>
      </c>
      <c r="C61" s="1">
        <f t="shared" si="8"/>
        <v>2.5000000000000355E-2</v>
      </c>
      <c r="D61" s="1">
        <f t="shared" si="9"/>
        <v>0.22424999999999154</v>
      </c>
      <c r="E61" s="1">
        <v>19</v>
      </c>
      <c r="F61" s="1">
        <f t="shared" si="10"/>
        <v>-7.5000000000001066E-2</v>
      </c>
      <c r="G61" s="1">
        <f t="shared" si="11"/>
        <v>0</v>
      </c>
      <c r="H61" s="1">
        <v>0</v>
      </c>
      <c r="J61" s="1">
        <v>19</v>
      </c>
      <c r="K61" s="1">
        <v>185</v>
      </c>
      <c r="L61" s="1">
        <f t="shared" si="12"/>
        <v>-9.4300000000000068</v>
      </c>
      <c r="M61" s="1">
        <f t="shared" si="13"/>
        <v>0</v>
      </c>
      <c r="N61" s="1">
        <v>0</v>
      </c>
      <c r="O61" s="1">
        <f t="shared" si="14"/>
        <v>-29.430000000000007</v>
      </c>
      <c r="P61" s="1">
        <f t="shared" si="15"/>
        <v>0</v>
      </c>
      <c r="Q61" s="1">
        <v>0</v>
      </c>
    </row>
    <row r="62" spans="1:17" x14ac:dyDescent="0.2">
      <c r="A62" s="1">
        <v>20</v>
      </c>
      <c r="B62" s="1">
        <v>8.06</v>
      </c>
      <c r="C62" s="1">
        <f t="shared" si="8"/>
        <v>3.5000000000000142E-2</v>
      </c>
      <c r="D62" s="2">
        <f t="shared" si="9"/>
        <v>0.25924999999999165</v>
      </c>
      <c r="E62" s="1">
        <v>20</v>
      </c>
      <c r="F62" s="1">
        <f t="shared" si="10"/>
        <v>-8.5000000000000853E-2</v>
      </c>
      <c r="G62" s="1">
        <f t="shared" si="11"/>
        <v>0</v>
      </c>
      <c r="H62" s="1">
        <v>0</v>
      </c>
      <c r="J62" s="1">
        <v>20</v>
      </c>
      <c r="K62" s="1">
        <v>182</v>
      </c>
      <c r="L62" s="1">
        <f t="shared" si="12"/>
        <v>-12.430000000000007</v>
      </c>
      <c r="M62" s="1">
        <f t="shared" si="13"/>
        <v>0</v>
      </c>
      <c r="N62" s="1">
        <v>0</v>
      </c>
      <c r="O62" s="1">
        <f t="shared" si="14"/>
        <v>-26.430000000000007</v>
      </c>
      <c r="P62" s="1">
        <f t="shared" si="15"/>
        <v>0</v>
      </c>
      <c r="Q62" s="1">
        <v>0</v>
      </c>
    </row>
    <row r="63" spans="1:17" x14ac:dyDescent="0.2">
      <c r="A63" s="1">
        <v>21</v>
      </c>
      <c r="B63" s="1">
        <v>8.0399999999999991</v>
      </c>
      <c r="C63" s="1">
        <f t="shared" si="8"/>
        <v>1.4999999999998792E-2</v>
      </c>
      <c r="D63" s="2">
        <f t="shared" si="9"/>
        <v>0.27424999999999045</v>
      </c>
      <c r="E63" s="1">
        <v>21</v>
      </c>
      <c r="F63" s="1">
        <f t="shared" si="10"/>
        <v>-6.4999999999999503E-2</v>
      </c>
      <c r="G63" s="1">
        <f t="shared" si="11"/>
        <v>0</v>
      </c>
      <c r="H63" s="1">
        <v>0</v>
      </c>
      <c r="J63" s="1">
        <v>21</v>
      </c>
      <c r="K63" s="1">
        <v>181</v>
      </c>
      <c r="L63" s="1">
        <f t="shared" si="12"/>
        <v>-13.430000000000007</v>
      </c>
      <c r="M63" s="1">
        <f t="shared" si="13"/>
        <v>0</v>
      </c>
      <c r="N63" s="1">
        <v>0</v>
      </c>
      <c r="O63" s="1">
        <f t="shared" si="14"/>
        <v>-25.430000000000007</v>
      </c>
      <c r="P63" s="1">
        <f t="shared" si="15"/>
        <v>0</v>
      </c>
      <c r="Q63" s="1">
        <v>0</v>
      </c>
    </row>
    <row r="64" spans="1:17" x14ac:dyDescent="0.2">
      <c r="A64" s="1">
        <v>22</v>
      </c>
      <c r="B64" s="1">
        <v>8.02</v>
      </c>
      <c r="C64" s="1">
        <f t="shared" si="8"/>
        <v>-5.0000000000007816E-3</v>
      </c>
      <c r="D64" s="2">
        <f t="shared" si="9"/>
        <v>0.26924999999998966</v>
      </c>
      <c r="E64" s="1">
        <v>22</v>
      </c>
      <c r="F64" s="1">
        <f t="shared" si="10"/>
        <v>-4.4999999999999929E-2</v>
      </c>
      <c r="G64" s="1">
        <f t="shared" si="11"/>
        <v>0</v>
      </c>
      <c r="H64" s="1">
        <v>0</v>
      </c>
      <c r="J64" s="1">
        <v>22</v>
      </c>
      <c r="K64" s="1">
        <v>180</v>
      </c>
      <c r="L64" s="1">
        <f t="shared" si="12"/>
        <v>-14.430000000000007</v>
      </c>
      <c r="M64" s="1">
        <f t="shared" si="13"/>
        <v>0</v>
      </c>
      <c r="N64" s="1">
        <v>0</v>
      </c>
      <c r="O64" s="1">
        <f t="shared" si="14"/>
        <v>-24.430000000000007</v>
      </c>
      <c r="P64" s="1">
        <f t="shared" si="15"/>
        <v>0</v>
      </c>
      <c r="Q64" s="1">
        <v>0</v>
      </c>
    </row>
    <row r="65" spans="1:24" x14ac:dyDescent="0.2">
      <c r="A65" s="1">
        <v>23</v>
      </c>
      <c r="B65" s="1">
        <v>8.0299999999999994</v>
      </c>
      <c r="C65" s="1">
        <f t="shared" si="8"/>
        <v>4.9999999999990052E-3</v>
      </c>
      <c r="D65" s="2">
        <f t="shared" si="9"/>
        <v>0.27424999999998867</v>
      </c>
      <c r="E65" s="1">
        <v>23</v>
      </c>
      <c r="F65" s="1">
        <f t="shared" si="10"/>
        <v>-5.4999999999999716E-2</v>
      </c>
      <c r="G65" s="1">
        <f t="shared" si="11"/>
        <v>0</v>
      </c>
      <c r="H65" s="1">
        <v>0</v>
      </c>
      <c r="J65" s="1">
        <v>23</v>
      </c>
      <c r="K65" s="1">
        <v>183</v>
      </c>
      <c r="L65" s="1">
        <f t="shared" si="12"/>
        <v>-11.430000000000007</v>
      </c>
      <c r="M65" s="1">
        <f t="shared" si="13"/>
        <v>0</v>
      </c>
      <c r="N65" s="1">
        <v>0</v>
      </c>
      <c r="O65" s="1">
        <f t="shared" si="14"/>
        <v>-27.430000000000007</v>
      </c>
      <c r="P65" s="1">
        <f t="shared" si="15"/>
        <v>0</v>
      </c>
      <c r="Q65" s="1">
        <v>0</v>
      </c>
    </row>
    <row r="66" spans="1:24" x14ac:dyDescent="0.2">
      <c r="A66" s="1">
        <v>24</v>
      </c>
      <c r="B66" s="1">
        <v>8.0500000000000007</v>
      </c>
      <c r="C66" s="1">
        <f t="shared" si="8"/>
        <v>2.5000000000000355E-2</v>
      </c>
      <c r="D66" s="2">
        <f t="shared" si="9"/>
        <v>0.29924999999998902</v>
      </c>
      <c r="E66" s="1">
        <v>24</v>
      </c>
      <c r="F66" s="1">
        <f t="shared" si="10"/>
        <v>-7.5000000000001066E-2</v>
      </c>
      <c r="G66" s="1">
        <f t="shared" si="11"/>
        <v>0</v>
      </c>
      <c r="H66" s="1">
        <v>0</v>
      </c>
      <c r="J66" s="1">
        <v>24</v>
      </c>
      <c r="K66" s="1">
        <v>186</v>
      </c>
      <c r="L66" s="1">
        <f t="shared" si="12"/>
        <v>-8.4300000000000068</v>
      </c>
      <c r="M66" s="1">
        <f t="shared" si="13"/>
        <v>0</v>
      </c>
      <c r="N66" s="1">
        <v>0</v>
      </c>
      <c r="O66" s="1">
        <f t="shared" si="14"/>
        <v>-30.430000000000007</v>
      </c>
      <c r="P66" s="1">
        <f t="shared" si="15"/>
        <v>0</v>
      </c>
      <c r="Q66" s="1">
        <v>0</v>
      </c>
    </row>
    <row r="67" spans="1:24" x14ac:dyDescent="0.2">
      <c r="J67" s="1">
        <v>25</v>
      </c>
      <c r="K67" s="1">
        <v>206</v>
      </c>
      <c r="L67" s="1">
        <f t="shared" si="12"/>
        <v>11.569999999999993</v>
      </c>
      <c r="M67" s="1">
        <f t="shared" si="13"/>
        <v>11.569999999999993</v>
      </c>
      <c r="N67" s="1">
        <v>1</v>
      </c>
      <c r="O67" s="1">
        <f t="shared" si="14"/>
        <v>-50.430000000000007</v>
      </c>
      <c r="P67" s="1">
        <f t="shared" si="15"/>
        <v>0</v>
      </c>
      <c r="Q67" s="1">
        <v>0</v>
      </c>
    </row>
    <row r="68" spans="1:24" x14ac:dyDescent="0.2">
      <c r="J68" s="1">
        <v>26</v>
      </c>
      <c r="K68" s="1">
        <v>210</v>
      </c>
      <c r="L68" s="1">
        <f t="shared" si="12"/>
        <v>15.569999999999993</v>
      </c>
      <c r="M68" s="1">
        <f t="shared" si="13"/>
        <v>27.139999999999986</v>
      </c>
      <c r="N68" s="1">
        <v>2</v>
      </c>
      <c r="O68" s="1">
        <f t="shared" si="14"/>
        <v>-54.430000000000007</v>
      </c>
      <c r="P68" s="1">
        <f t="shared" si="15"/>
        <v>0</v>
      </c>
      <c r="Q68" s="1">
        <v>0</v>
      </c>
    </row>
    <row r="69" spans="1:24" x14ac:dyDescent="0.2">
      <c r="J69" s="1">
        <v>27</v>
      </c>
      <c r="K69" s="1">
        <v>216</v>
      </c>
      <c r="L69" s="1">
        <f t="shared" si="12"/>
        <v>21.569999999999993</v>
      </c>
      <c r="M69" s="1">
        <f t="shared" si="13"/>
        <v>48.70999999999998</v>
      </c>
      <c r="N69" s="1">
        <v>3</v>
      </c>
      <c r="O69" s="1">
        <f t="shared" si="14"/>
        <v>-60.430000000000007</v>
      </c>
      <c r="P69" s="1">
        <f t="shared" si="15"/>
        <v>0</v>
      </c>
      <c r="Q69" s="1">
        <v>0</v>
      </c>
    </row>
    <row r="70" spans="1:24" x14ac:dyDescent="0.2">
      <c r="J70" s="1">
        <v>28</v>
      </c>
      <c r="K70" s="1">
        <v>212</v>
      </c>
      <c r="L70" s="1">
        <f t="shared" si="12"/>
        <v>17.569999999999993</v>
      </c>
      <c r="M70" s="1">
        <f t="shared" si="13"/>
        <v>66.279999999999973</v>
      </c>
      <c r="N70" s="1">
        <v>4</v>
      </c>
      <c r="O70" s="1">
        <f t="shared" si="14"/>
        <v>-56.430000000000007</v>
      </c>
      <c r="P70" s="1">
        <f t="shared" si="15"/>
        <v>0</v>
      </c>
      <c r="Q70" s="1">
        <v>0</v>
      </c>
    </row>
    <row r="71" spans="1:24" x14ac:dyDescent="0.2">
      <c r="J71" s="1">
        <v>29</v>
      </c>
      <c r="K71" s="1">
        <v>211</v>
      </c>
      <c r="L71" s="1">
        <f t="shared" si="12"/>
        <v>16.569999999999993</v>
      </c>
      <c r="M71" s="1">
        <f t="shared" si="13"/>
        <v>82.849999999999966</v>
      </c>
      <c r="N71" s="1">
        <v>5</v>
      </c>
      <c r="O71" s="1">
        <f t="shared" si="14"/>
        <v>-55.430000000000007</v>
      </c>
      <c r="P71" s="1">
        <f t="shared" si="15"/>
        <v>0</v>
      </c>
      <c r="Q71" s="1">
        <v>0</v>
      </c>
    </row>
    <row r="72" spans="1:24" x14ac:dyDescent="0.2">
      <c r="J72" s="1">
        <v>30</v>
      </c>
      <c r="K72" s="1">
        <v>202</v>
      </c>
      <c r="L72" s="1">
        <f t="shared" si="12"/>
        <v>7.5699999999999932</v>
      </c>
      <c r="M72" s="1">
        <f t="shared" si="13"/>
        <v>90.419999999999959</v>
      </c>
      <c r="N72" s="1">
        <v>6</v>
      </c>
      <c r="O72" s="1">
        <f t="shared" si="14"/>
        <v>-46.430000000000007</v>
      </c>
      <c r="P72" s="1">
        <f t="shared" si="15"/>
        <v>0</v>
      </c>
      <c r="Q72" s="1">
        <v>0</v>
      </c>
    </row>
    <row r="73" spans="1:24" x14ac:dyDescent="0.2">
      <c r="J73" s="1">
        <v>31</v>
      </c>
      <c r="K73" s="1">
        <v>205</v>
      </c>
      <c r="L73" s="1">
        <f t="shared" si="12"/>
        <v>10.569999999999993</v>
      </c>
      <c r="M73" s="2">
        <f t="shared" si="13"/>
        <v>100.98999999999995</v>
      </c>
      <c r="N73" s="1">
        <v>7</v>
      </c>
      <c r="O73" s="1">
        <f t="shared" si="14"/>
        <v>-49.430000000000007</v>
      </c>
      <c r="P73" s="1">
        <f t="shared" si="15"/>
        <v>0</v>
      </c>
      <c r="Q73" s="1">
        <v>0</v>
      </c>
    </row>
    <row r="74" spans="1:24" x14ac:dyDescent="0.2">
      <c r="J74" s="1">
        <v>32</v>
      </c>
      <c r="K74" s="1">
        <v>197</v>
      </c>
      <c r="L74" s="1">
        <f t="shared" si="12"/>
        <v>2.5699999999999932</v>
      </c>
      <c r="M74" s="2">
        <f t="shared" si="13"/>
        <v>103.55999999999995</v>
      </c>
      <c r="N74" s="1">
        <v>8</v>
      </c>
      <c r="O74" s="1">
        <f t="shared" si="14"/>
        <v>-41.430000000000007</v>
      </c>
      <c r="P74" s="1">
        <f t="shared" si="15"/>
        <v>0</v>
      </c>
      <c r="Q74" s="1">
        <v>0</v>
      </c>
    </row>
    <row r="75" spans="1:24" x14ac:dyDescent="0.2">
      <c r="L75" s="1"/>
    </row>
    <row r="77" spans="1:24" x14ac:dyDescent="0.2">
      <c r="A77" t="s">
        <v>24</v>
      </c>
    </row>
    <row r="78" spans="1:24" x14ac:dyDescent="0.2">
      <c r="A78" s="1"/>
      <c r="B78" s="1" t="s">
        <v>28</v>
      </c>
      <c r="C78" s="1">
        <v>4.7699999999999996</v>
      </c>
      <c r="D78" s="1" t="s">
        <v>29</v>
      </c>
      <c r="E78" s="1">
        <v>0.5</v>
      </c>
      <c r="F78" s="1"/>
      <c r="G78" s="1"/>
      <c r="H78" s="1"/>
      <c r="K78" s="1"/>
      <c r="L78" s="1" t="s">
        <v>30</v>
      </c>
      <c r="M78" s="1">
        <v>0.1</v>
      </c>
      <c r="N78" s="1" t="s">
        <v>33</v>
      </c>
      <c r="O78" s="1">
        <v>2.7029999999999998</v>
      </c>
      <c r="P78" s="1"/>
      <c r="Q78" s="1"/>
      <c r="R78" s="1"/>
      <c r="S78" s="1"/>
      <c r="T78" s="1" t="s">
        <v>30</v>
      </c>
      <c r="U78" s="1">
        <v>0.4</v>
      </c>
      <c r="V78" s="1" t="s">
        <v>33</v>
      </c>
      <c r="W78" s="1">
        <v>3.0539999999999998</v>
      </c>
      <c r="X78" s="1"/>
    </row>
    <row r="79" spans="1:24" x14ac:dyDescent="0.2">
      <c r="A79" s="1"/>
      <c r="B79" s="1" t="s">
        <v>4</v>
      </c>
      <c r="C79" s="1" t="s">
        <v>26</v>
      </c>
      <c r="D79" s="1" t="s">
        <v>5</v>
      </c>
      <c r="E79" s="1" t="s">
        <v>10</v>
      </c>
      <c r="F79" s="1" t="s">
        <v>27</v>
      </c>
      <c r="G79" s="1" t="s">
        <v>6</v>
      </c>
      <c r="H79" s="1" t="s">
        <v>12</v>
      </c>
      <c r="K79" s="1"/>
      <c r="L79" s="1" t="s">
        <v>4</v>
      </c>
      <c r="M79" s="1" t="s">
        <v>25</v>
      </c>
      <c r="N79" s="1" t="s">
        <v>31</v>
      </c>
      <c r="O79" s="1" t="s">
        <v>32</v>
      </c>
      <c r="P79" s="1"/>
      <c r="Q79" s="1"/>
      <c r="R79" s="1"/>
      <c r="S79" s="1"/>
      <c r="T79" s="1" t="s">
        <v>4</v>
      </c>
      <c r="U79" s="1" t="s">
        <v>25</v>
      </c>
      <c r="V79" s="1" t="s">
        <v>31</v>
      </c>
      <c r="W79" s="1" t="s">
        <v>32</v>
      </c>
      <c r="X79" s="1"/>
    </row>
    <row r="80" spans="1:24" x14ac:dyDescent="0.2">
      <c r="A80" s="1"/>
      <c r="B80" s="1"/>
      <c r="C80" s="1"/>
      <c r="D80" s="1">
        <v>0</v>
      </c>
      <c r="E80" s="1"/>
      <c r="F80" s="1"/>
      <c r="G80" s="1">
        <v>0</v>
      </c>
      <c r="H80" s="1"/>
      <c r="K80" s="1"/>
      <c r="L80" s="1"/>
      <c r="M80" s="1">
        <v>4.6459999999999999</v>
      </c>
      <c r="N80" s="1"/>
      <c r="O80" s="1"/>
      <c r="P80" s="1"/>
      <c r="Q80" s="1"/>
      <c r="R80" s="1"/>
      <c r="S80" s="1"/>
      <c r="T80" s="1"/>
      <c r="U80" s="1">
        <v>4.6459999999999999</v>
      </c>
      <c r="V80" s="1"/>
      <c r="W80" s="1"/>
      <c r="X80" s="1"/>
    </row>
    <row r="81" spans="1:24" x14ac:dyDescent="0.2">
      <c r="A81" s="1">
        <v>1</v>
      </c>
      <c r="B81" s="1">
        <v>2.4900000000000002</v>
      </c>
      <c r="C81" s="1">
        <f>B81-8.049</f>
        <v>-5.5589999999999993</v>
      </c>
      <c r="D81" s="1">
        <f>MAX(0,D80+C81)</f>
        <v>0</v>
      </c>
      <c r="E81" s="1">
        <v>0</v>
      </c>
      <c r="F81" s="1">
        <f>1.242-B81</f>
        <v>-1.2480000000000002</v>
      </c>
      <c r="G81" s="1">
        <f>MAX(0,G80+F81)</f>
        <v>0</v>
      </c>
      <c r="H81" s="1">
        <v>0</v>
      </c>
      <c r="K81" s="1">
        <v>1</v>
      </c>
      <c r="L81" s="1">
        <v>2.4900000000000002</v>
      </c>
      <c r="M81" s="1">
        <f>$M$78*L81+(1-$M$78)*M80</f>
        <v>4.4303999999999997</v>
      </c>
      <c r="N81" s="1">
        <f>$L$112 + $O$78*$L$113*SQRT($M$78/(2-$M$78)*(1-(1-$M$78)^(2*K81)))</f>
        <v>6.4856798566666676</v>
      </c>
      <c r="O81" s="1">
        <f>$L$112 - $O$78*$L$113*SQRT($M$78/(2-$M$78)*(1-(1-$M$78)^(2*K81)))</f>
        <v>2.8056534766666683</v>
      </c>
      <c r="P81" s="1"/>
      <c r="Q81" s="1"/>
      <c r="R81" s="1"/>
      <c r="S81" s="1">
        <v>1</v>
      </c>
      <c r="T81" s="1">
        <v>2.4900000000000002</v>
      </c>
      <c r="U81" s="1">
        <f>$U$78*T81+(1-$U$78)*U80</f>
        <v>3.7835999999999999</v>
      </c>
      <c r="V81" s="1">
        <f>$L$112+$W$78*$L$113*SQRT($U$78/(2-$U$78)*(1-(1-$U$78)^(2*S81)))</f>
        <v>12.961464346666666</v>
      </c>
      <c r="W81" s="1">
        <f>$L$112-$W$78*$L$113*SQRT($U$78/(2-$U$78)*(1-(1-$U$78)^(2*S81)))</f>
        <v>-3.6701310133333314</v>
      </c>
      <c r="X81" s="1"/>
    </row>
    <row r="82" spans="1:24" x14ac:dyDescent="0.2">
      <c r="A82" s="1">
        <v>2</v>
      </c>
      <c r="B82" s="1">
        <v>3.39</v>
      </c>
      <c r="C82" s="1">
        <f t="shared" ref="C82:C111" si="16">B82-8.049</f>
        <v>-4.6589999999999989</v>
      </c>
      <c r="D82" s="1">
        <f t="shared" ref="D82:D110" si="17">MAX(0,D81+C82)</f>
        <v>0</v>
      </c>
      <c r="E82" s="1">
        <v>0</v>
      </c>
      <c r="F82" s="1">
        <f t="shared" ref="F82:F110" si="18">1.242-B82</f>
        <v>-2.1480000000000001</v>
      </c>
      <c r="G82" s="1">
        <f t="shared" ref="G82:G110" si="19">MAX(0,G81+F82)</f>
        <v>0</v>
      </c>
      <c r="H82" s="1">
        <v>0</v>
      </c>
      <c r="K82" s="1">
        <v>2</v>
      </c>
      <c r="L82" s="1">
        <v>3.39</v>
      </c>
      <c r="M82" s="1">
        <f t="shared" ref="M82:M110" si="20">$M$78*L82+(1-$M$78)*M81</f>
        <v>4.3263600000000002</v>
      </c>
      <c r="N82" s="1">
        <f t="shared" ref="N82:N110" si="21">$L$112 + $O$78*$L$113*SQRT($M$78/(2-$M$78)*(1-(1-$M$78)^(2*K82)))</f>
        <v>7.1211512366583483</v>
      </c>
      <c r="O82" s="1">
        <f t="shared" ref="O82:O110" si="22">$L$112 - $O$78*$L$113*SQRT($M$78/(2-$M$78)*(1-(1-$M$78)^(2*K82)))</f>
        <v>2.1701820966749876</v>
      </c>
      <c r="P82" s="1"/>
      <c r="Q82" s="1"/>
      <c r="R82" s="1"/>
      <c r="S82" s="1">
        <v>2</v>
      </c>
      <c r="T82" s="1">
        <v>3.39</v>
      </c>
      <c r="U82" s="1">
        <f t="shared" ref="U82:U110" si="23">$U$78*T82+(1-$U$78)*U81</f>
        <v>3.6261599999999996</v>
      </c>
      <c r="V82" s="1">
        <f t="shared" ref="V82:V110" si="24">$L$112+$W$78*$L$113*SQRT($U$78/(2-$U$78)*(1-(1-$U$78)^(2*S82)))</f>
        <v>14.343469914535898</v>
      </c>
      <c r="W82" s="1">
        <f t="shared" ref="W82:W110" si="25">$L$112-$W$78*$L$113*SQRT($U$78/(2-$U$78)*(1-(1-$U$78)^(2*S82)))</f>
        <v>-5.0521365812025616</v>
      </c>
      <c r="X82" s="1"/>
    </row>
    <row r="83" spans="1:24" x14ac:dyDescent="0.2">
      <c r="A83" s="1">
        <v>3</v>
      </c>
      <c r="B83" s="1">
        <v>7.41</v>
      </c>
      <c r="C83" s="1">
        <f t="shared" si="16"/>
        <v>-0.63899999999999935</v>
      </c>
      <c r="D83" s="1">
        <f t="shared" si="17"/>
        <v>0</v>
      </c>
      <c r="E83" s="1">
        <v>0</v>
      </c>
      <c r="F83" s="1">
        <f t="shared" si="18"/>
        <v>-6.1680000000000001</v>
      </c>
      <c r="G83" s="1">
        <f t="shared" si="19"/>
        <v>0</v>
      </c>
      <c r="H83" s="1">
        <v>0</v>
      </c>
      <c r="K83" s="1">
        <v>3</v>
      </c>
      <c r="L83" s="1">
        <v>7.41</v>
      </c>
      <c r="M83" s="1">
        <f t="shared" si="20"/>
        <v>4.6347240000000003</v>
      </c>
      <c r="N83" s="1">
        <f t="shared" si="21"/>
        <v>7.5351904791572588</v>
      </c>
      <c r="O83" s="1">
        <f t="shared" si="22"/>
        <v>1.7561428541760771</v>
      </c>
      <c r="P83" s="1"/>
      <c r="Q83" s="1"/>
      <c r="R83" s="1"/>
      <c r="S83" s="1">
        <v>3</v>
      </c>
      <c r="T83" s="1">
        <v>7.41</v>
      </c>
      <c r="U83" s="1">
        <f t="shared" si="23"/>
        <v>5.1396960000000007</v>
      </c>
      <c r="V83" s="1">
        <f t="shared" si="24"/>
        <v>14.795028748840661</v>
      </c>
      <c r="W83" s="1">
        <f t="shared" si="25"/>
        <v>-5.5036954155073259</v>
      </c>
      <c r="X83" s="1"/>
    </row>
    <row r="84" spans="1:24" x14ac:dyDescent="0.2">
      <c r="A84" s="1">
        <v>4</v>
      </c>
      <c r="B84" s="1">
        <v>2.88</v>
      </c>
      <c r="C84" s="1">
        <f t="shared" si="16"/>
        <v>-5.1689999999999996</v>
      </c>
      <c r="D84" s="1">
        <f t="shared" si="17"/>
        <v>0</v>
      </c>
      <c r="E84" s="1">
        <v>0</v>
      </c>
      <c r="F84" s="1">
        <f t="shared" si="18"/>
        <v>-1.6379999999999999</v>
      </c>
      <c r="G84" s="1">
        <f t="shared" si="19"/>
        <v>0</v>
      </c>
      <c r="H84" s="1">
        <v>0</v>
      </c>
      <c r="K84" s="1">
        <v>4</v>
      </c>
      <c r="L84" s="1">
        <v>2.88</v>
      </c>
      <c r="M84" s="1">
        <f t="shared" si="20"/>
        <v>4.4592516000000009</v>
      </c>
      <c r="N84" s="1">
        <f t="shared" si="21"/>
        <v>7.831356593254565</v>
      </c>
      <c r="O84" s="1">
        <f t="shared" si="22"/>
        <v>1.4599767400787709</v>
      </c>
      <c r="P84" s="1"/>
      <c r="Q84" s="1"/>
      <c r="R84" s="1"/>
      <c r="S84" s="1">
        <v>4</v>
      </c>
      <c r="T84" s="1">
        <v>2.88</v>
      </c>
      <c r="U84" s="1">
        <f t="shared" si="23"/>
        <v>4.2358175999999998</v>
      </c>
      <c r="V84" s="1">
        <f t="shared" si="24"/>
        <v>14.952748178797975</v>
      </c>
      <c r="W84" s="1">
        <f t="shared" si="25"/>
        <v>-5.6614148454646402</v>
      </c>
      <c r="X84" s="1"/>
    </row>
    <row r="85" spans="1:24" x14ac:dyDescent="0.2">
      <c r="A85" s="1">
        <v>5</v>
      </c>
      <c r="B85" s="1">
        <v>0.76</v>
      </c>
      <c r="C85" s="1">
        <f t="shared" si="16"/>
        <v>-7.2889999999999997</v>
      </c>
      <c r="D85" s="1">
        <f t="shared" si="17"/>
        <v>0</v>
      </c>
      <c r="E85" s="1">
        <v>0</v>
      </c>
      <c r="F85" s="1">
        <f t="shared" si="18"/>
        <v>0.48199999999999998</v>
      </c>
      <c r="G85" s="1">
        <f t="shared" si="19"/>
        <v>0.48199999999999998</v>
      </c>
      <c r="H85" s="1">
        <v>1</v>
      </c>
      <c r="K85" s="1">
        <v>5</v>
      </c>
      <c r="L85" s="1">
        <v>0.76</v>
      </c>
      <c r="M85" s="1">
        <f t="shared" si="20"/>
        <v>4.0893264400000007</v>
      </c>
      <c r="N85" s="1">
        <f t="shared" si="21"/>
        <v>8.0524292044947003</v>
      </c>
      <c r="O85" s="1">
        <f t="shared" si="22"/>
        <v>1.2389041288386355</v>
      </c>
      <c r="P85" s="1"/>
      <c r="Q85" s="1"/>
      <c r="R85" s="1"/>
      <c r="S85" s="1">
        <v>5</v>
      </c>
      <c r="T85" s="1">
        <v>0.76</v>
      </c>
      <c r="U85" s="1">
        <f t="shared" si="23"/>
        <v>2.84549056</v>
      </c>
      <c r="V85" s="1">
        <f t="shared" si="24"/>
        <v>15.008939586061977</v>
      </c>
      <c r="W85" s="1">
        <f t="shared" si="25"/>
        <v>-5.7176062527286424</v>
      </c>
      <c r="X85" s="1"/>
    </row>
    <row r="86" spans="1:24" x14ac:dyDescent="0.2">
      <c r="A86" s="1">
        <v>6</v>
      </c>
      <c r="B86" s="1">
        <v>1.32</v>
      </c>
      <c r="C86" s="1">
        <f t="shared" si="16"/>
        <v>-6.7289999999999992</v>
      </c>
      <c r="D86" s="1">
        <f t="shared" si="17"/>
        <v>0</v>
      </c>
      <c r="E86" s="1">
        <v>0</v>
      </c>
      <c r="F86" s="1">
        <f t="shared" si="18"/>
        <v>-7.8000000000000069E-2</v>
      </c>
      <c r="G86" s="1">
        <f t="shared" si="19"/>
        <v>0.40399999999999991</v>
      </c>
      <c r="H86" s="1">
        <v>1</v>
      </c>
      <c r="K86" s="1">
        <v>6</v>
      </c>
      <c r="L86" s="1">
        <v>1.32</v>
      </c>
      <c r="M86" s="1">
        <f t="shared" si="20"/>
        <v>3.8123937960000007</v>
      </c>
      <c r="N86" s="1">
        <f t="shared" si="21"/>
        <v>8.2214929544754387</v>
      </c>
      <c r="O86" s="1">
        <f t="shared" si="22"/>
        <v>1.0698403788578972</v>
      </c>
      <c r="P86" s="1"/>
      <c r="Q86" s="1"/>
      <c r="R86" s="1"/>
      <c r="S86" s="1">
        <v>6</v>
      </c>
      <c r="T86" s="1">
        <v>1.32</v>
      </c>
      <c r="U86" s="1">
        <f t="shared" si="23"/>
        <v>2.2352943359999999</v>
      </c>
      <c r="V86" s="1">
        <f t="shared" si="24"/>
        <v>15.029094052234854</v>
      </c>
      <c r="W86" s="1">
        <f t="shared" si="25"/>
        <v>-5.7377607189015167</v>
      </c>
      <c r="X86" s="1"/>
    </row>
    <row r="87" spans="1:24" x14ac:dyDescent="0.2">
      <c r="A87" s="1">
        <v>7</v>
      </c>
      <c r="B87" s="1">
        <v>7.05</v>
      </c>
      <c r="C87" s="1">
        <f t="shared" si="16"/>
        <v>-0.99899999999999967</v>
      </c>
      <c r="D87" s="1">
        <f t="shared" si="17"/>
        <v>0</v>
      </c>
      <c r="E87" s="1">
        <v>0</v>
      </c>
      <c r="F87" s="1">
        <f t="shared" si="18"/>
        <v>-5.8079999999999998</v>
      </c>
      <c r="G87" s="1">
        <f t="shared" si="19"/>
        <v>0</v>
      </c>
      <c r="H87" s="1">
        <v>0</v>
      </c>
      <c r="K87" s="1">
        <v>7</v>
      </c>
      <c r="L87" s="1">
        <v>7.05</v>
      </c>
      <c r="M87" s="1">
        <f t="shared" si="20"/>
        <v>4.1361544164000001</v>
      </c>
      <c r="N87" s="1">
        <f t="shared" si="21"/>
        <v>8.3527869490755382</v>
      </c>
      <c r="O87" s="1">
        <f t="shared" si="22"/>
        <v>0.93854638425779813</v>
      </c>
      <c r="P87" s="1"/>
      <c r="Q87" s="1"/>
      <c r="R87" s="1"/>
      <c r="S87" s="1">
        <v>7</v>
      </c>
      <c r="T87" s="1">
        <v>7.05</v>
      </c>
      <c r="U87" s="1">
        <f t="shared" si="23"/>
        <v>4.1611766016000002</v>
      </c>
      <c r="V87" s="1">
        <f t="shared" si="24"/>
        <v>15.036340090097202</v>
      </c>
      <c r="W87" s="1">
        <f t="shared" si="25"/>
        <v>-5.7450067567638667</v>
      </c>
      <c r="X87" s="1"/>
    </row>
    <row r="88" spans="1:24" x14ac:dyDescent="0.2">
      <c r="A88" s="1">
        <v>8</v>
      </c>
      <c r="B88" s="1">
        <v>1.37</v>
      </c>
      <c r="C88" s="1">
        <f t="shared" si="16"/>
        <v>-6.6789999999999994</v>
      </c>
      <c r="D88" s="1">
        <f t="shared" si="17"/>
        <v>0</v>
      </c>
      <c r="E88" s="1">
        <v>0</v>
      </c>
      <c r="F88" s="1">
        <f t="shared" si="18"/>
        <v>-0.12800000000000011</v>
      </c>
      <c r="G88" s="1">
        <f t="shared" si="19"/>
        <v>0</v>
      </c>
      <c r="H88" s="1">
        <v>0</v>
      </c>
      <c r="K88" s="1">
        <v>8</v>
      </c>
      <c r="L88" s="1">
        <v>1.37</v>
      </c>
      <c r="M88" s="1">
        <f t="shared" si="20"/>
        <v>3.8595389747600004</v>
      </c>
      <c r="N88" s="1">
        <f t="shared" si="21"/>
        <v>8.4558200202541869</v>
      </c>
      <c r="O88" s="1">
        <f t="shared" si="22"/>
        <v>0.83551331307914811</v>
      </c>
      <c r="P88" s="1"/>
      <c r="Q88" s="1"/>
      <c r="R88" s="1"/>
      <c r="S88" s="1">
        <v>8</v>
      </c>
      <c r="T88" s="1">
        <v>1.37</v>
      </c>
      <c r="U88" s="1">
        <f t="shared" si="23"/>
        <v>3.04470596096</v>
      </c>
      <c r="V88" s="1">
        <f t="shared" si="24"/>
        <v>15.038947427040274</v>
      </c>
      <c r="W88" s="1">
        <f t="shared" si="25"/>
        <v>-5.7476140937069387</v>
      </c>
      <c r="X88" s="1"/>
    </row>
    <row r="89" spans="1:24" x14ac:dyDescent="0.2">
      <c r="A89" s="1">
        <v>9</v>
      </c>
      <c r="B89" s="1">
        <v>6.17</v>
      </c>
      <c r="C89" s="1">
        <f t="shared" si="16"/>
        <v>-1.8789999999999996</v>
      </c>
      <c r="D89" s="1">
        <f t="shared" si="17"/>
        <v>0</v>
      </c>
      <c r="E89" s="1">
        <v>0</v>
      </c>
      <c r="F89" s="1">
        <f t="shared" si="18"/>
        <v>-4.9279999999999999</v>
      </c>
      <c r="G89" s="1">
        <f t="shared" si="19"/>
        <v>0</v>
      </c>
      <c r="H89" s="1">
        <v>0</v>
      </c>
      <c r="K89" s="1">
        <v>9</v>
      </c>
      <c r="L89" s="1">
        <v>6.17</v>
      </c>
      <c r="M89" s="1">
        <f t="shared" si="20"/>
        <v>4.0905850772840004</v>
      </c>
      <c r="N89" s="1">
        <f t="shared" si="21"/>
        <v>8.5372776553750587</v>
      </c>
      <c r="O89" s="1">
        <f t="shared" si="22"/>
        <v>0.75405567795827722</v>
      </c>
      <c r="P89" s="1"/>
      <c r="Q89" s="1"/>
      <c r="R89" s="1"/>
      <c r="S89" s="1">
        <v>9</v>
      </c>
      <c r="T89" s="1">
        <v>6.17</v>
      </c>
      <c r="U89" s="1">
        <f t="shared" si="23"/>
        <v>4.2948235765760003</v>
      </c>
      <c r="V89" s="1">
        <f t="shared" si="24"/>
        <v>15.039885908231479</v>
      </c>
      <c r="W89" s="1">
        <f t="shared" si="25"/>
        <v>-5.7485525748981425</v>
      </c>
      <c r="X89" s="1"/>
    </row>
    <row r="90" spans="1:24" x14ac:dyDescent="0.2">
      <c r="A90" s="1">
        <v>10</v>
      </c>
      <c r="B90" s="1">
        <v>5.12</v>
      </c>
      <c r="C90" s="1">
        <f t="shared" si="16"/>
        <v>-2.9289999999999994</v>
      </c>
      <c r="D90" s="1">
        <f t="shared" si="17"/>
        <v>0</v>
      </c>
      <c r="E90" s="1">
        <v>0</v>
      </c>
      <c r="F90" s="1">
        <f t="shared" si="18"/>
        <v>-3.8780000000000001</v>
      </c>
      <c r="G90" s="1">
        <f t="shared" si="19"/>
        <v>0</v>
      </c>
      <c r="H90" s="1">
        <v>0</v>
      </c>
      <c r="K90" s="1">
        <v>10</v>
      </c>
      <c r="L90" s="1">
        <v>5.12</v>
      </c>
      <c r="M90" s="1">
        <f t="shared" si="20"/>
        <v>4.1935265695556003</v>
      </c>
      <c r="N90" s="1">
        <f t="shared" si="21"/>
        <v>8.602029108379643</v>
      </c>
      <c r="O90" s="1">
        <f t="shared" si="22"/>
        <v>0.68930422495369292</v>
      </c>
      <c r="P90" s="1"/>
      <c r="Q90" s="1"/>
      <c r="R90" s="1"/>
      <c r="S90" s="1">
        <v>10</v>
      </c>
      <c r="T90" s="1">
        <v>5.12</v>
      </c>
      <c r="U90" s="1">
        <f t="shared" si="23"/>
        <v>4.6248941459455999</v>
      </c>
      <c r="V90" s="1">
        <f t="shared" si="24"/>
        <v>15.040223740718027</v>
      </c>
      <c r="W90" s="1">
        <f t="shared" si="25"/>
        <v>-5.7488904073846916</v>
      </c>
      <c r="X90" s="1"/>
    </row>
    <row r="91" spans="1:24" x14ac:dyDescent="0.2">
      <c r="A91" s="1">
        <v>11</v>
      </c>
      <c r="B91" s="1">
        <v>1.34</v>
      </c>
      <c r="C91" s="1">
        <f t="shared" si="16"/>
        <v>-6.7089999999999996</v>
      </c>
      <c r="D91" s="1">
        <f t="shared" si="17"/>
        <v>0</v>
      </c>
      <c r="E91" s="1">
        <v>0</v>
      </c>
      <c r="F91" s="1">
        <f t="shared" si="18"/>
        <v>-9.8000000000000087E-2</v>
      </c>
      <c r="G91" s="1">
        <f t="shared" si="19"/>
        <v>0</v>
      </c>
      <c r="H91" s="1">
        <v>0</v>
      </c>
      <c r="K91" s="1">
        <v>11</v>
      </c>
      <c r="L91" s="1">
        <v>1.34</v>
      </c>
      <c r="M91" s="1">
        <f t="shared" si="20"/>
        <v>3.9081739126000401</v>
      </c>
      <c r="N91" s="1">
        <f t="shared" si="21"/>
        <v>8.6537110268545128</v>
      </c>
      <c r="O91" s="1">
        <f t="shared" si="22"/>
        <v>0.63762230647882401</v>
      </c>
      <c r="P91" s="1"/>
      <c r="Q91" s="1"/>
      <c r="R91" s="1"/>
      <c r="S91" s="1">
        <v>11</v>
      </c>
      <c r="T91" s="1">
        <v>1.34</v>
      </c>
      <c r="U91" s="1">
        <f t="shared" si="23"/>
        <v>3.3109364875673597</v>
      </c>
      <c r="V91" s="1">
        <f t="shared" si="24"/>
        <v>15.040345357725347</v>
      </c>
      <c r="W91" s="1">
        <f t="shared" si="25"/>
        <v>-5.7490120243920115</v>
      </c>
      <c r="X91" s="1"/>
    </row>
    <row r="92" spans="1:24" x14ac:dyDescent="0.2">
      <c r="A92" s="1">
        <v>12</v>
      </c>
      <c r="B92" s="1">
        <v>0.5</v>
      </c>
      <c r="C92" s="1">
        <f t="shared" si="16"/>
        <v>-7.5489999999999995</v>
      </c>
      <c r="D92" s="1">
        <f t="shared" si="17"/>
        <v>0</v>
      </c>
      <c r="E92" s="1">
        <v>0</v>
      </c>
      <c r="F92" s="1">
        <f t="shared" si="18"/>
        <v>0.74199999999999999</v>
      </c>
      <c r="G92" s="1">
        <f t="shared" si="19"/>
        <v>0.74199999999999999</v>
      </c>
      <c r="H92" s="1">
        <v>1</v>
      </c>
      <c r="K92" s="1">
        <v>12</v>
      </c>
      <c r="L92" s="1">
        <v>0.5</v>
      </c>
      <c r="M92" s="1">
        <f t="shared" si="20"/>
        <v>3.5673565213400358</v>
      </c>
      <c r="N92" s="1">
        <f t="shared" si="21"/>
        <v>8.6950898860762145</v>
      </c>
      <c r="O92" s="1">
        <f t="shared" si="22"/>
        <v>0.59624344725712053</v>
      </c>
      <c r="P92" s="1"/>
      <c r="Q92" s="1"/>
      <c r="R92" s="1"/>
      <c r="S92" s="1">
        <v>12</v>
      </c>
      <c r="T92" s="1">
        <v>0.5</v>
      </c>
      <c r="U92" s="1">
        <f t="shared" si="23"/>
        <v>2.186561892540416</v>
      </c>
      <c r="V92" s="1">
        <f t="shared" si="24"/>
        <v>15.040389139499656</v>
      </c>
      <c r="W92" s="1">
        <f t="shared" si="25"/>
        <v>-5.7490558061663188</v>
      </c>
      <c r="X92" s="1"/>
    </row>
    <row r="93" spans="1:24" x14ac:dyDescent="0.2">
      <c r="A93" s="1">
        <v>13</v>
      </c>
      <c r="B93" s="1">
        <v>4.3499999999999996</v>
      </c>
      <c r="C93" s="1">
        <f t="shared" si="16"/>
        <v>-3.6989999999999998</v>
      </c>
      <c r="D93" s="1">
        <f t="shared" si="17"/>
        <v>0</v>
      </c>
      <c r="E93" s="1">
        <v>0</v>
      </c>
      <c r="F93" s="1">
        <f t="shared" si="18"/>
        <v>-3.1079999999999997</v>
      </c>
      <c r="G93" s="1">
        <f t="shared" si="19"/>
        <v>0</v>
      </c>
      <c r="H93" s="1">
        <v>0</v>
      </c>
      <c r="K93" s="1">
        <v>13</v>
      </c>
      <c r="L93" s="1">
        <v>4.3499999999999996</v>
      </c>
      <c r="M93" s="1">
        <f t="shared" si="20"/>
        <v>3.6456208692060321</v>
      </c>
      <c r="N93" s="1">
        <f t="shared" si="21"/>
        <v>8.7282993407370952</v>
      </c>
      <c r="O93" s="1">
        <f t="shared" si="22"/>
        <v>0.56303399259623976</v>
      </c>
      <c r="P93" s="1"/>
      <c r="Q93" s="1"/>
      <c r="R93" s="1"/>
      <c r="S93" s="1">
        <v>13</v>
      </c>
      <c r="T93" s="1">
        <v>4.3499999999999996</v>
      </c>
      <c r="U93" s="1">
        <f t="shared" si="23"/>
        <v>3.0519371355242493</v>
      </c>
      <c r="V93" s="1">
        <f t="shared" si="24"/>
        <v>15.040404900893265</v>
      </c>
      <c r="W93" s="1">
        <f t="shared" si="25"/>
        <v>-5.7490715675599278</v>
      </c>
      <c r="X93" s="1"/>
    </row>
    <row r="94" spans="1:24" x14ac:dyDescent="0.2">
      <c r="A94" s="1">
        <v>14</v>
      </c>
      <c r="B94" s="1">
        <v>1.67</v>
      </c>
      <c r="C94" s="1">
        <f t="shared" si="16"/>
        <v>-6.3789999999999996</v>
      </c>
      <c r="D94" s="1">
        <f t="shared" si="17"/>
        <v>0</v>
      </c>
      <c r="E94" s="1">
        <v>0</v>
      </c>
      <c r="F94" s="1">
        <f t="shared" si="18"/>
        <v>-0.42799999999999994</v>
      </c>
      <c r="G94" s="1">
        <f t="shared" si="19"/>
        <v>0</v>
      </c>
      <c r="H94" s="1">
        <v>0</v>
      </c>
      <c r="K94" s="1">
        <v>14</v>
      </c>
      <c r="L94" s="1">
        <v>1.67</v>
      </c>
      <c r="M94" s="1">
        <f t="shared" si="20"/>
        <v>3.4480587822854289</v>
      </c>
      <c r="N94" s="1">
        <f t="shared" si="21"/>
        <v>8.7550022669794245</v>
      </c>
      <c r="O94" s="1">
        <f t="shared" si="22"/>
        <v>0.53633106635391048</v>
      </c>
      <c r="P94" s="1"/>
      <c r="Q94" s="1"/>
      <c r="R94" s="1"/>
      <c r="S94" s="1">
        <v>14</v>
      </c>
      <c r="T94" s="1">
        <v>1.67</v>
      </c>
      <c r="U94" s="1">
        <f t="shared" si="23"/>
        <v>2.4991622813145495</v>
      </c>
      <c r="V94" s="1">
        <f t="shared" si="24"/>
        <v>15.04041057498911</v>
      </c>
      <c r="W94" s="1">
        <f t="shared" si="25"/>
        <v>-5.7490772416557752</v>
      </c>
      <c r="X94" s="1"/>
    </row>
    <row r="95" spans="1:24" x14ac:dyDescent="0.2">
      <c r="A95" s="1">
        <v>15</v>
      </c>
      <c r="B95" s="1">
        <v>1.63</v>
      </c>
      <c r="C95" s="1">
        <f t="shared" si="16"/>
        <v>-6.4189999999999996</v>
      </c>
      <c r="D95" s="1">
        <f t="shared" si="17"/>
        <v>0</v>
      </c>
      <c r="E95" s="1">
        <v>0</v>
      </c>
      <c r="F95" s="1">
        <f t="shared" si="18"/>
        <v>-0.3879999999999999</v>
      </c>
      <c r="G95" s="1">
        <f t="shared" si="19"/>
        <v>0</v>
      </c>
      <c r="H95" s="1">
        <v>0</v>
      </c>
      <c r="K95" s="1">
        <v>15</v>
      </c>
      <c r="L95" s="1">
        <v>1.63</v>
      </c>
      <c r="M95" s="1">
        <f t="shared" si="20"/>
        <v>3.266252904056886</v>
      </c>
      <c r="N95" s="1">
        <f t="shared" si="21"/>
        <v>8.7765051034652082</v>
      </c>
      <c r="O95" s="1">
        <f t="shared" si="22"/>
        <v>0.51482822986812771</v>
      </c>
      <c r="P95" s="1"/>
      <c r="Q95" s="1"/>
      <c r="R95" s="1"/>
      <c r="S95" s="1">
        <v>15</v>
      </c>
      <c r="T95" s="1">
        <v>1.63</v>
      </c>
      <c r="U95" s="1">
        <f t="shared" si="23"/>
        <v>2.1514973687887298</v>
      </c>
      <c r="V95" s="1">
        <f t="shared" si="24"/>
        <v>15.040412617662859</v>
      </c>
      <c r="W95" s="1">
        <f t="shared" si="25"/>
        <v>-5.7490792843295226</v>
      </c>
      <c r="X95" s="1"/>
    </row>
    <row r="96" spans="1:24" x14ac:dyDescent="0.2">
      <c r="A96" s="1">
        <v>16</v>
      </c>
      <c r="B96" s="1">
        <v>4.88</v>
      </c>
      <c r="C96" s="1">
        <f t="shared" si="16"/>
        <v>-3.1689999999999996</v>
      </c>
      <c r="D96" s="1">
        <f t="shared" si="17"/>
        <v>0</v>
      </c>
      <c r="E96" s="1">
        <v>0</v>
      </c>
      <c r="F96" s="1">
        <f t="shared" si="18"/>
        <v>-3.6379999999999999</v>
      </c>
      <c r="G96" s="1">
        <f t="shared" si="19"/>
        <v>0</v>
      </c>
      <c r="H96" s="1">
        <v>0</v>
      </c>
      <c r="K96" s="1">
        <v>16</v>
      </c>
      <c r="L96" s="1">
        <v>4.88</v>
      </c>
      <c r="M96" s="1">
        <f t="shared" si="20"/>
        <v>3.4276276136511976</v>
      </c>
      <c r="N96" s="1">
        <f t="shared" si="21"/>
        <v>8.7938406931545945</v>
      </c>
      <c r="O96" s="1">
        <f t="shared" si="22"/>
        <v>0.4974926401787414</v>
      </c>
      <c r="P96" s="1"/>
      <c r="Q96" s="1"/>
      <c r="R96" s="1"/>
      <c r="S96" s="1">
        <v>16</v>
      </c>
      <c r="T96" s="1">
        <v>4.88</v>
      </c>
      <c r="U96" s="1">
        <f t="shared" si="23"/>
        <v>3.2428984212732379</v>
      </c>
      <c r="V96" s="1">
        <f t="shared" si="24"/>
        <v>15.040413353025311</v>
      </c>
      <c r="W96" s="1">
        <f t="shared" si="25"/>
        <v>-5.7490800196919745</v>
      </c>
      <c r="X96" s="1"/>
    </row>
    <row r="97" spans="1:24" x14ac:dyDescent="0.2">
      <c r="A97" s="1">
        <v>17</v>
      </c>
      <c r="B97" s="1">
        <v>15.19</v>
      </c>
      <c r="C97" s="1">
        <f t="shared" si="16"/>
        <v>7.141</v>
      </c>
      <c r="D97" s="1">
        <f t="shared" si="17"/>
        <v>7.141</v>
      </c>
      <c r="E97" s="1">
        <v>1</v>
      </c>
      <c r="F97" s="1">
        <f t="shared" si="18"/>
        <v>-13.948</v>
      </c>
      <c r="G97" s="1">
        <f t="shared" si="19"/>
        <v>0</v>
      </c>
      <c r="H97" s="1">
        <v>0</v>
      </c>
      <c r="K97" s="1">
        <v>17</v>
      </c>
      <c r="L97" s="1">
        <v>15.19</v>
      </c>
      <c r="M97" s="1">
        <f t="shared" si="20"/>
        <v>4.6038648522860779</v>
      </c>
      <c r="N97" s="1">
        <f t="shared" si="21"/>
        <v>8.8078295923745884</v>
      </c>
      <c r="O97" s="1">
        <f t="shared" si="22"/>
        <v>0.48350374095874749</v>
      </c>
      <c r="P97" s="1"/>
      <c r="Q97" s="1"/>
      <c r="R97" s="1"/>
      <c r="S97" s="1">
        <v>17</v>
      </c>
      <c r="T97" s="1">
        <v>15.19</v>
      </c>
      <c r="U97" s="1">
        <f t="shared" si="23"/>
        <v>8.0217390527639427</v>
      </c>
      <c r="V97" s="1">
        <f t="shared" si="24"/>
        <v>15.040413617755782</v>
      </c>
      <c r="W97" s="1">
        <f t="shared" si="25"/>
        <v>-5.7490802844224449</v>
      </c>
      <c r="X97" s="1"/>
    </row>
    <row r="98" spans="1:24" x14ac:dyDescent="0.2">
      <c r="A98" s="1">
        <v>18</v>
      </c>
      <c r="B98" s="1">
        <v>0.67</v>
      </c>
      <c r="C98" s="1">
        <f t="shared" si="16"/>
        <v>-7.3789999999999996</v>
      </c>
      <c r="D98" s="1">
        <f t="shared" si="17"/>
        <v>0</v>
      </c>
      <c r="E98" s="1">
        <v>0</v>
      </c>
      <c r="F98" s="1">
        <f t="shared" si="18"/>
        <v>0.57199999999999995</v>
      </c>
      <c r="G98" s="1">
        <f t="shared" si="19"/>
        <v>0.57199999999999995</v>
      </c>
      <c r="H98" s="1">
        <v>1</v>
      </c>
      <c r="K98" s="1">
        <v>18</v>
      </c>
      <c r="L98" s="1">
        <v>0.67</v>
      </c>
      <c r="M98" s="1">
        <f t="shared" si="20"/>
        <v>4.2104783670574708</v>
      </c>
      <c r="N98" s="1">
        <f t="shared" si="21"/>
        <v>8.8191262289106049</v>
      </c>
      <c r="O98" s="1">
        <f t="shared" si="22"/>
        <v>0.47220710442273006</v>
      </c>
      <c r="P98" s="1"/>
      <c r="Q98" s="1"/>
      <c r="R98" s="1"/>
      <c r="S98" s="1">
        <v>18</v>
      </c>
      <c r="T98" s="1">
        <v>0.67</v>
      </c>
      <c r="U98" s="1">
        <f t="shared" si="23"/>
        <v>5.0810434316583653</v>
      </c>
      <c r="V98" s="1">
        <f t="shared" si="24"/>
        <v>15.040413713058747</v>
      </c>
      <c r="W98" s="1">
        <f t="shared" si="25"/>
        <v>-5.7490803797254104</v>
      </c>
      <c r="X98" s="1"/>
    </row>
    <row r="99" spans="1:24" x14ac:dyDescent="0.2">
      <c r="A99" s="1">
        <v>19</v>
      </c>
      <c r="B99" s="1">
        <v>4.1399999999999997</v>
      </c>
      <c r="C99" s="1">
        <f t="shared" si="16"/>
        <v>-3.9089999999999998</v>
      </c>
      <c r="D99" s="1">
        <f t="shared" si="17"/>
        <v>0</v>
      </c>
      <c r="E99" s="1">
        <v>0</v>
      </c>
      <c r="F99" s="1">
        <f t="shared" si="18"/>
        <v>-2.8979999999999997</v>
      </c>
      <c r="G99" s="1">
        <f t="shared" si="19"/>
        <v>0</v>
      </c>
      <c r="H99" s="1">
        <v>0</v>
      </c>
      <c r="K99" s="1">
        <v>19</v>
      </c>
      <c r="L99" s="1">
        <v>4.1399999999999997</v>
      </c>
      <c r="M99" s="1">
        <f t="shared" si="20"/>
        <v>4.2034305303517234</v>
      </c>
      <c r="N99" s="1">
        <f t="shared" si="21"/>
        <v>8.828254138638906</v>
      </c>
      <c r="O99" s="1">
        <f t="shared" si="22"/>
        <v>0.46307919469442993</v>
      </c>
      <c r="P99" s="1"/>
      <c r="Q99" s="1"/>
      <c r="R99" s="1"/>
      <c r="S99" s="1">
        <v>19</v>
      </c>
      <c r="T99" s="1">
        <v>4.1399999999999997</v>
      </c>
      <c r="U99" s="1">
        <f t="shared" si="23"/>
        <v>4.7046260589950188</v>
      </c>
      <c r="V99" s="1">
        <f t="shared" si="24"/>
        <v>15.040413747367815</v>
      </c>
      <c r="W99" s="1">
        <f t="shared" si="25"/>
        <v>-5.749080414034478</v>
      </c>
      <c r="X99" s="1"/>
    </row>
    <row r="100" spans="1:24" x14ac:dyDescent="0.2">
      <c r="A100" s="1">
        <v>20</v>
      </c>
      <c r="B100" s="1">
        <v>2.16</v>
      </c>
      <c r="C100" s="1">
        <f t="shared" si="16"/>
        <v>-5.8889999999999993</v>
      </c>
      <c r="D100" s="1">
        <f t="shared" si="17"/>
        <v>0</v>
      </c>
      <c r="E100" s="1">
        <v>0</v>
      </c>
      <c r="F100" s="1">
        <f t="shared" si="18"/>
        <v>-0.91800000000000015</v>
      </c>
      <c r="G100" s="1">
        <f t="shared" si="19"/>
        <v>0</v>
      </c>
      <c r="H100" s="1">
        <v>0</v>
      </c>
      <c r="K100" s="1">
        <v>20</v>
      </c>
      <c r="L100" s="1">
        <v>2.16</v>
      </c>
      <c r="M100" s="1">
        <f t="shared" si="20"/>
        <v>3.9990874773165515</v>
      </c>
      <c r="N100" s="1">
        <f t="shared" si="21"/>
        <v>8.8356331686258738</v>
      </c>
      <c r="O100" s="1">
        <f t="shared" si="22"/>
        <v>0.45570016470746211</v>
      </c>
      <c r="P100" s="1"/>
      <c r="Q100" s="1"/>
      <c r="R100" s="1"/>
      <c r="S100" s="1">
        <v>20</v>
      </c>
      <c r="T100" s="1">
        <v>2.16</v>
      </c>
      <c r="U100" s="1">
        <f t="shared" si="23"/>
        <v>3.6867756353970114</v>
      </c>
      <c r="V100" s="1">
        <f t="shared" si="24"/>
        <v>15.04041375971908</v>
      </c>
      <c r="W100" s="1">
        <f t="shared" si="25"/>
        <v>-5.7490804263857429</v>
      </c>
      <c r="X100" s="1"/>
    </row>
    <row r="101" spans="1:24" x14ac:dyDescent="0.2">
      <c r="A101" s="1">
        <v>21</v>
      </c>
      <c r="B101" s="1">
        <v>1.1399999999999999</v>
      </c>
      <c r="C101" s="1">
        <f t="shared" si="16"/>
        <v>-6.9089999999999998</v>
      </c>
      <c r="D101" s="1">
        <f t="shared" si="17"/>
        <v>0</v>
      </c>
      <c r="E101" s="1">
        <v>0</v>
      </c>
      <c r="F101" s="1">
        <f t="shared" si="18"/>
        <v>0.10200000000000009</v>
      </c>
      <c r="G101" s="1">
        <f t="shared" si="19"/>
        <v>0.10200000000000009</v>
      </c>
      <c r="H101" s="1">
        <v>1</v>
      </c>
      <c r="K101" s="1">
        <v>21</v>
      </c>
      <c r="L101" s="1">
        <v>1.1399999999999999</v>
      </c>
      <c r="M101" s="1">
        <f t="shared" si="20"/>
        <v>3.7131787295848961</v>
      </c>
      <c r="N101" s="1">
        <f t="shared" si="21"/>
        <v>8.8416006702326904</v>
      </c>
      <c r="O101" s="1">
        <f t="shared" si="22"/>
        <v>0.44973266310064552</v>
      </c>
      <c r="P101" s="1"/>
      <c r="Q101" s="1"/>
      <c r="R101" s="1"/>
      <c r="S101" s="1">
        <v>21</v>
      </c>
      <c r="T101" s="1">
        <v>1.1399999999999999</v>
      </c>
      <c r="U101" s="1">
        <f t="shared" si="23"/>
        <v>2.6680653812382067</v>
      </c>
      <c r="V101" s="1">
        <f t="shared" si="24"/>
        <v>15.040413764165535</v>
      </c>
      <c r="W101" s="1">
        <f t="shared" si="25"/>
        <v>-5.7490804308321986</v>
      </c>
      <c r="X101" s="1"/>
    </row>
    <row r="102" spans="1:24" x14ac:dyDescent="0.2">
      <c r="A102" s="1">
        <v>22</v>
      </c>
      <c r="B102" s="1">
        <v>2.66</v>
      </c>
      <c r="C102" s="1">
        <f t="shared" si="16"/>
        <v>-5.3889999999999993</v>
      </c>
      <c r="D102" s="1">
        <f t="shared" si="17"/>
        <v>0</v>
      </c>
      <c r="E102" s="1">
        <v>0</v>
      </c>
      <c r="F102" s="1">
        <f t="shared" si="18"/>
        <v>-1.4180000000000001</v>
      </c>
      <c r="G102" s="1">
        <f t="shared" si="19"/>
        <v>0</v>
      </c>
      <c r="H102" s="1">
        <v>0</v>
      </c>
      <c r="K102" s="1">
        <v>22</v>
      </c>
      <c r="L102" s="1">
        <v>2.66</v>
      </c>
      <c r="M102" s="1">
        <f t="shared" si="20"/>
        <v>3.6078608566264068</v>
      </c>
      <c r="N102" s="1">
        <f t="shared" si="21"/>
        <v>8.8464281322609786</v>
      </c>
      <c r="O102" s="1">
        <f t="shared" si="22"/>
        <v>0.44490520107235731</v>
      </c>
      <c r="P102" s="1"/>
      <c r="Q102" s="1"/>
      <c r="R102" s="1"/>
      <c r="S102" s="1">
        <v>22</v>
      </c>
      <c r="T102" s="1">
        <v>2.66</v>
      </c>
      <c r="U102" s="1">
        <f t="shared" si="23"/>
        <v>2.6648392287429239</v>
      </c>
      <c r="V102" s="1">
        <f t="shared" si="24"/>
        <v>15.04041376576626</v>
      </c>
      <c r="W102" s="1">
        <f t="shared" si="25"/>
        <v>-5.7490804324329234</v>
      </c>
      <c r="X102" s="1"/>
    </row>
    <row r="103" spans="1:24" x14ac:dyDescent="0.2">
      <c r="A103" s="1">
        <v>23</v>
      </c>
      <c r="B103" s="1">
        <v>4.67</v>
      </c>
      <c r="C103" s="1">
        <f t="shared" si="16"/>
        <v>-3.3789999999999996</v>
      </c>
      <c r="D103" s="1">
        <f t="shared" si="17"/>
        <v>0</v>
      </c>
      <c r="E103" s="1">
        <v>0</v>
      </c>
      <c r="F103" s="1">
        <f t="shared" si="18"/>
        <v>-3.4279999999999999</v>
      </c>
      <c r="G103" s="1">
        <f t="shared" si="19"/>
        <v>0</v>
      </c>
      <c r="H103" s="1">
        <v>0</v>
      </c>
      <c r="K103" s="1">
        <v>23</v>
      </c>
      <c r="L103" s="1">
        <v>4.67</v>
      </c>
      <c r="M103" s="1">
        <f t="shared" si="20"/>
        <v>3.7140747709637663</v>
      </c>
      <c r="N103" s="1">
        <f t="shared" si="21"/>
        <v>8.8503343135728834</v>
      </c>
      <c r="O103" s="1">
        <f t="shared" si="22"/>
        <v>0.44099901976045341</v>
      </c>
      <c r="P103" s="1"/>
      <c r="Q103" s="1"/>
      <c r="R103" s="1"/>
      <c r="S103" s="1">
        <v>23</v>
      </c>
      <c r="T103" s="1">
        <v>4.67</v>
      </c>
      <c r="U103" s="1">
        <f t="shared" si="23"/>
        <v>3.4669035372457544</v>
      </c>
      <c r="V103" s="1">
        <f t="shared" si="24"/>
        <v>15.040413766342521</v>
      </c>
      <c r="W103" s="1">
        <f t="shared" si="25"/>
        <v>-5.7490804330091843</v>
      </c>
      <c r="X103" s="1"/>
    </row>
    <row r="104" spans="1:24" x14ac:dyDescent="0.2">
      <c r="A104" s="1">
        <v>24</v>
      </c>
      <c r="B104" s="1">
        <v>1.54</v>
      </c>
      <c r="C104" s="1">
        <f t="shared" si="16"/>
        <v>-6.5089999999999995</v>
      </c>
      <c r="D104" s="1">
        <f t="shared" si="17"/>
        <v>0</v>
      </c>
      <c r="E104" s="1">
        <v>0</v>
      </c>
      <c r="F104" s="1">
        <f t="shared" si="18"/>
        <v>-0.29800000000000004</v>
      </c>
      <c r="G104" s="1">
        <f t="shared" si="19"/>
        <v>0</v>
      </c>
      <c r="H104" s="1">
        <v>0</v>
      </c>
      <c r="K104" s="1">
        <v>24</v>
      </c>
      <c r="L104" s="1">
        <v>1.54</v>
      </c>
      <c r="M104" s="1">
        <f t="shared" si="20"/>
        <v>3.4966672938673895</v>
      </c>
      <c r="N104" s="1">
        <f t="shared" si="21"/>
        <v>8.8534956622813006</v>
      </c>
      <c r="O104" s="1">
        <f t="shared" si="22"/>
        <v>0.4378376710520353</v>
      </c>
      <c r="P104" s="1"/>
      <c r="Q104" s="1"/>
      <c r="R104" s="1"/>
      <c r="S104" s="1">
        <v>24</v>
      </c>
      <c r="T104" s="1">
        <v>1.54</v>
      </c>
      <c r="U104" s="1">
        <f t="shared" si="23"/>
        <v>2.6961421223474527</v>
      </c>
      <c r="V104" s="1">
        <f t="shared" si="24"/>
        <v>15.040413766549975</v>
      </c>
      <c r="W104" s="1">
        <f t="shared" si="25"/>
        <v>-5.7490804332166379</v>
      </c>
      <c r="X104" s="1"/>
    </row>
    <row r="105" spans="1:24" x14ac:dyDescent="0.2">
      <c r="A105" s="1">
        <v>25</v>
      </c>
      <c r="B105" s="1">
        <v>5.0599999999999996</v>
      </c>
      <c r="C105" s="1">
        <f t="shared" si="16"/>
        <v>-2.9889999999999999</v>
      </c>
      <c r="D105" s="1">
        <f t="shared" si="17"/>
        <v>0</v>
      </c>
      <c r="E105" s="1">
        <v>0</v>
      </c>
      <c r="F105" s="1">
        <f t="shared" si="18"/>
        <v>-3.8179999999999996</v>
      </c>
      <c r="G105" s="1">
        <f t="shared" si="19"/>
        <v>0</v>
      </c>
      <c r="H105" s="1">
        <v>0</v>
      </c>
      <c r="K105" s="1">
        <v>25</v>
      </c>
      <c r="L105" s="1">
        <v>5.0599999999999996</v>
      </c>
      <c r="M105" s="1">
        <f t="shared" si="20"/>
        <v>3.6530005644806502</v>
      </c>
      <c r="N105" s="1">
        <f t="shared" si="21"/>
        <v>8.8560546147072685</v>
      </c>
      <c r="O105" s="1">
        <f t="shared" si="22"/>
        <v>0.43527871862606826</v>
      </c>
      <c r="P105" s="1"/>
      <c r="Q105" s="1"/>
      <c r="R105" s="1"/>
      <c r="S105" s="1">
        <v>25</v>
      </c>
      <c r="T105" s="1">
        <v>5.0599999999999996</v>
      </c>
      <c r="U105" s="1">
        <f t="shared" si="23"/>
        <v>3.6416852734084717</v>
      </c>
      <c r="V105" s="1">
        <f t="shared" si="24"/>
        <v>15.040413766624656</v>
      </c>
      <c r="W105" s="1">
        <f t="shared" si="25"/>
        <v>-5.7490804332913212</v>
      </c>
      <c r="X105" s="1"/>
    </row>
    <row r="106" spans="1:24" x14ac:dyDescent="0.2">
      <c r="A106" s="1">
        <v>26</v>
      </c>
      <c r="B106" s="1">
        <v>3.4</v>
      </c>
      <c r="C106" s="1">
        <f t="shared" si="16"/>
        <v>-4.6489999999999991</v>
      </c>
      <c r="D106" s="1">
        <f t="shared" si="17"/>
        <v>0</v>
      </c>
      <c r="E106" s="1">
        <v>0</v>
      </c>
      <c r="F106" s="1">
        <f t="shared" si="18"/>
        <v>-2.1579999999999999</v>
      </c>
      <c r="G106" s="1">
        <f t="shared" si="19"/>
        <v>0</v>
      </c>
      <c r="H106" s="1">
        <v>0</v>
      </c>
      <c r="K106" s="1">
        <v>26</v>
      </c>
      <c r="L106" s="1">
        <v>3.4</v>
      </c>
      <c r="M106" s="1">
        <f t="shared" si="20"/>
        <v>3.6277005080325853</v>
      </c>
      <c r="N106" s="1">
        <f t="shared" si="21"/>
        <v>8.858126226651601</v>
      </c>
      <c r="O106" s="1">
        <f t="shared" si="22"/>
        <v>0.4332071066817349</v>
      </c>
      <c r="P106" s="1"/>
      <c r="Q106" s="1"/>
      <c r="R106" s="1"/>
      <c r="S106" s="1">
        <v>26</v>
      </c>
      <c r="T106" s="1">
        <v>3.4</v>
      </c>
      <c r="U106" s="1">
        <f t="shared" si="23"/>
        <v>3.545011164045083</v>
      </c>
      <c r="V106" s="1">
        <f t="shared" si="24"/>
        <v>15.040413766651543</v>
      </c>
      <c r="W106" s="1">
        <f t="shared" si="25"/>
        <v>-5.7490804333182064</v>
      </c>
      <c r="X106" s="1"/>
    </row>
    <row r="107" spans="1:24" x14ac:dyDescent="0.2">
      <c r="A107" s="1">
        <v>27</v>
      </c>
      <c r="B107" s="1">
        <v>1.39</v>
      </c>
      <c r="C107" s="1">
        <f t="shared" si="16"/>
        <v>-6.6589999999999998</v>
      </c>
      <c r="D107" s="1">
        <f t="shared" si="17"/>
        <v>0</v>
      </c>
      <c r="E107" s="1">
        <v>0</v>
      </c>
      <c r="F107" s="1">
        <f t="shared" si="18"/>
        <v>-0.14799999999999991</v>
      </c>
      <c r="G107" s="1">
        <f t="shared" si="19"/>
        <v>0</v>
      </c>
      <c r="H107" s="1">
        <v>0</v>
      </c>
      <c r="K107" s="1">
        <v>27</v>
      </c>
      <c r="L107" s="1">
        <v>1.39</v>
      </c>
      <c r="M107" s="1">
        <f t="shared" si="20"/>
        <v>3.4039304572293267</v>
      </c>
      <c r="N107" s="1">
        <f t="shared" si="21"/>
        <v>8.8598034858060064</v>
      </c>
      <c r="O107" s="1">
        <f t="shared" si="22"/>
        <v>0.43152984752732948</v>
      </c>
      <c r="P107" s="1"/>
      <c r="Q107" s="1"/>
      <c r="R107" s="1"/>
      <c r="S107" s="1">
        <v>27</v>
      </c>
      <c r="T107" s="1">
        <v>1.39</v>
      </c>
      <c r="U107" s="1">
        <f t="shared" si="23"/>
        <v>2.6830066984270498</v>
      </c>
      <c r="V107" s="1">
        <f t="shared" si="24"/>
        <v>15.040413766661221</v>
      </c>
      <c r="W107" s="1">
        <f t="shared" si="25"/>
        <v>-5.7490804333278858</v>
      </c>
      <c r="X107" s="1"/>
    </row>
    <row r="108" spans="1:24" x14ac:dyDescent="0.2">
      <c r="A108" s="1">
        <v>28</v>
      </c>
      <c r="B108" s="1">
        <v>1.1100000000000001</v>
      </c>
      <c r="C108" s="1">
        <f t="shared" si="16"/>
        <v>-6.9389999999999992</v>
      </c>
      <c r="D108" s="1">
        <f t="shared" si="17"/>
        <v>0</v>
      </c>
      <c r="E108" s="1">
        <v>0</v>
      </c>
      <c r="F108" s="1">
        <f t="shared" si="18"/>
        <v>0.1319999999999999</v>
      </c>
      <c r="G108" s="1">
        <f t="shared" si="19"/>
        <v>0.1319999999999999</v>
      </c>
      <c r="H108" s="1">
        <v>1</v>
      </c>
      <c r="K108" s="1">
        <v>28</v>
      </c>
      <c r="L108" s="1">
        <v>1.1100000000000001</v>
      </c>
      <c r="M108" s="1">
        <f t="shared" si="20"/>
        <v>3.1745374115063942</v>
      </c>
      <c r="N108" s="1">
        <f t="shared" si="21"/>
        <v>8.8611615765223171</v>
      </c>
      <c r="O108" s="1">
        <f t="shared" si="22"/>
        <v>0.43017175681101794</v>
      </c>
      <c r="P108" s="1"/>
      <c r="Q108" s="1"/>
      <c r="R108" s="1"/>
      <c r="S108" s="1">
        <v>28</v>
      </c>
      <c r="T108" s="1">
        <v>1.1100000000000001</v>
      </c>
      <c r="U108" s="1">
        <f t="shared" si="23"/>
        <v>2.0538040190562299</v>
      </c>
      <c r="V108" s="1">
        <f t="shared" si="24"/>
        <v>15.040413766664706</v>
      </c>
      <c r="W108" s="1">
        <f t="shared" si="25"/>
        <v>-5.7490804333313692</v>
      </c>
      <c r="X108" s="1"/>
    </row>
    <row r="109" spans="1:24" x14ac:dyDescent="0.2">
      <c r="A109" s="1">
        <v>29</v>
      </c>
      <c r="B109" s="1">
        <v>6.92</v>
      </c>
      <c r="C109" s="1">
        <f t="shared" si="16"/>
        <v>-1.1289999999999996</v>
      </c>
      <c r="D109" s="1">
        <f t="shared" si="17"/>
        <v>0</v>
      </c>
      <c r="E109" s="1">
        <v>0</v>
      </c>
      <c r="F109" s="1">
        <f t="shared" si="18"/>
        <v>-5.6779999999999999</v>
      </c>
      <c r="G109" s="1">
        <f t="shared" si="19"/>
        <v>0</v>
      </c>
      <c r="H109" s="1">
        <v>0</v>
      </c>
      <c r="K109" s="1">
        <v>29</v>
      </c>
      <c r="L109" s="1">
        <v>6.92</v>
      </c>
      <c r="M109" s="1">
        <f t="shared" si="20"/>
        <v>3.5490836703557549</v>
      </c>
      <c r="N109" s="1">
        <f t="shared" si="21"/>
        <v>8.8622613093539719</v>
      </c>
      <c r="O109" s="1">
        <f t="shared" si="22"/>
        <v>0.42907202397936306</v>
      </c>
      <c r="P109" s="1"/>
      <c r="Q109" s="1"/>
      <c r="R109" s="1"/>
      <c r="S109" s="1">
        <v>29</v>
      </c>
      <c r="T109" s="1">
        <v>6.92</v>
      </c>
      <c r="U109" s="1">
        <f t="shared" si="23"/>
        <v>4.0002824114337381</v>
      </c>
      <c r="V109" s="1">
        <f t="shared" si="24"/>
        <v>15.04041376666596</v>
      </c>
      <c r="W109" s="1">
        <f t="shared" si="25"/>
        <v>-5.7490804333326233</v>
      </c>
      <c r="X109" s="1"/>
    </row>
    <row r="110" spans="1:24" x14ac:dyDescent="0.2">
      <c r="A110" s="1">
        <v>30</v>
      </c>
      <c r="B110" s="1">
        <v>36.99</v>
      </c>
      <c r="C110" s="1">
        <f t="shared" si="16"/>
        <v>28.941000000000003</v>
      </c>
      <c r="D110" s="1">
        <f t="shared" si="17"/>
        <v>28.941000000000003</v>
      </c>
      <c r="E110" s="1">
        <v>1</v>
      </c>
      <c r="F110" s="1">
        <f t="shared" si="18"/>
        <v>-35.748000000000005</v>
      </c>
      <c r="G110" s="1">
        <f t="shared" si="19"/>
        <v>0</v>
      </c>
      <c r="H110" s="1">
        <v>0</v>
      </c>
      <c r="K110" s="1">
        <v>30</v>
      </c>
      <c r="L110" s="1">
        <v>36.99</v>
      </c>
      <c r="M110" s="1">
        <f t="shared" si="20"/>
        <v>6.8931753033201799</v>
      </c>
      <c r="N110" s="1">
        <f t="shared" si="21"/>
        <v>8.8631518827371156</v>
      </c>
      <c r="O110" s="1">
        <f t="shared" si="22"/>
        <v>0.42818145059622026</v>
      </c>
      <c r="P110" s="1"/>
      <c r="Q110" s="1"/>
      <c r="R110" s="1"/>
      <c r="S110" s="1">
        <v>30</v>
      </c>
      <c r="T110" s="2">
        <v>36.99</v>
      </c>
      <c r="U110" s="2">
        <f t="shared" si="23"/>
        <v>17.196169446860242</v>
      </c>
      <c r="V110" s="2">
        <f t="shared" si="24"/>
        <v>15.040413766666411</v>
      </c>
      <c r="W110" s="2">
        <f t="shared" si="25"/>
        <v>-5.7490804333330763</v>
      </c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 t="s">
        <v>34</v>
      </c>
      <c r="B112" s="1">
        <f>AVERAGE(B81:B110)</f>
        <v>4.6456666666666679</v>
      </c>
      <c r="C112" s="1"/>
      <c r="D112" s="1"/>
      <c r="E112" s="1"/>
      <c r="F112" s="1"/>
      <c r="G112" s="1"/>
      <c r="H112" s="1"/>
      <c r="K112" s="1" t="s">
        <v>34</v>
      </c>
      <c r="L112" s="1">
        <f>AVERAGE(L81:L110)</f>
        <v>4.6456666666666679</v>
      </c>
      <c r="M112" s="1"/>
      <c r="N112" s="1"/>
      <c r="O112" s="1"/>
      <c r="P112" s="1"/>
      <c r="Q112" s="1"/>
      <c r="R112" s="1"/>
      <c r="S112" s="1" t="s">
        <v>34</v>
      </c>
      <c r="T112" s="1">
        <f>AVERAGE(T81:T110)</f>
        <v>4.6456666666666679</v>
      </c>
      <c r="U112" s="1"/>
      <c r="V112" s="1"/>
      <c r="W112" s="1"/>
      <c r="X112" s="1"/>
    </row>
    <row r="113" spans="1:24" x14ac:dyDescent="0.2">
      <c r="A113" s="1" t="s">
        <v>35</v>
      </c>
      <c r="B113" s="1">
        <v>6.8072999999999997</v>
      </c>
      <c r="C113" s="1"/>
      <c r="D113" s="1"/>
      <c r="E113" s="1"/>
      <c r="F113" s="1"/>
      <c r="G113" s="1"/>
      <c r="H113" s="1"/>
      <c r="K113" s="1" t="s">
        <v>35</v>
      </c>
      <c r="L113" s="1">
        <v>6.8072999999999997</v>
      </c>
      <c r="M113" s="1"/>
      <c r="N113" s="1"/>
      <c r="O113" s="1"/>
      <c r="P113" s="1"/>
      <c r="Q113" s="1"/>
      <c r="R113" s="1"/>
      <c r="S113" s="1" t="s">
        <v>35</v>
      </c>
      <c r="T113" s="1">
        <v>6.8072999999999997</v>
      </c>
      <c r="U113" s="1"/>
      <c r="V113" s="1"/>
      <c r="W113" s="1"/>
      <c r="X113" s="1"/>
    </row>
    <row r="114" spans="1:24" x14ac:dyDescent="0.2">
      <c r="A114" s="1" t="s">
        <v>7</v>
      </c>
      <c r="B114" s="1">
        <f>C78*B113</f>
        <v>32.470820999999994</v>
      </c>
      <c r="C114" s="1"/>
      <c r="D114" s="1"/>
      <c r="E114" s="1"/>
      <c r="F114" s="1"/>
      <c r="G114" s="1"/>
      <c r="H1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장서현</dc:creator>
  <cp:lastModifiedBy>장서현</cp:lastModifiedBy>
  <dcterms:created xsi:type="dcterms:W3CDTF">2025-05-10T12:55:19Z</dcterms:created>
  <dcterms:modified xsi:type="dcterms:W3CDTF">2025-05-11T07:03:22Z</dcterms:modified>
</cp:coreProperties>
</file>