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hidePivotFieldList="1"/>
  <mc:AlternateContent xmlns:mc="http://schemas.openxmlformats.org/markup-compatibility/2006">
    <mc:Choice Requires="x15">
      <x15ac:absPath xmlns:x15ac="http://schemas.microsoft.com/office/spreadsheetml/2010/11/ac" url="F:\Excel Projects\Project-3\"/>
    </mc:Choice>
  </mc:AlternateContent>
  <xr:revisionPtr revIDLastSave="0" documentId="13_ncr:1_{3FDDEFE1-CFBE-4852-AE79-F4FC204A80A4}" xr6:coauthVersionLast="45" xr6:coauthVersionMax="45" xr10:uidLastSave="{00000000-0000-0000-0000-000000000000}"/>
  <bookViews>
    <workbookView xWindow="-120" yWindow="-120" windowWidth="20730" windowHeight="11760" xr2:uid="{00000000-000D-0000-FFFF-FFFF00000000}"/>
  </bookViews>
  <sheets>
    <sheet name="Dashboard" sheetId="3" r:id="rId1"/>
    <sheet name="Budget" sheetId="2" r:id="rId2"/>
    <sheet name="Data" sheetId="1" r:id="rId3"/>
    <sheet name="Functionalities" sheetId="4" r:id="rId4"/>
    <sheet name="Lookups" sheetId="5" r:id="rId5"/>
  </sheets>
  <definedNames>
    <definedName name="Actual">Functionalities!$C$7:$C$18</definedName>
    <definedName name="Amount">Data!$D$2:$D$240</definedName>
    <definedName name="Budget">Functionalities!$D$7:$D$18</definedName>
    <definedName name="Change">Functionalities!$E$7:$E$18</definedName>
    <definedName name="Cost_Type">Data!$C$2:$C$240</definedName>
    <definedName name="Employee">Data!$B$2:$B$240</definedName>
    <definedName name="Month">Data!$A$2:$A$240</definedName>
    <definedName name="Months" localSheetId="3">Functionalities!$B$7:$B$18</definedName>
    <definedName name="NativeTimeline_Month">#N/A</definedName>
    <definedName name="Slicer_Cost_Type">#N/A</definedName>
    <definedName name="Slicer_Employee">#N/A</definedName>
    <definedName name="TotalBudget">BudgetTable[Budget]</definedName>
  </definedNames>
  <calcPr calcId="181029"/>
  <pivotCaches>
    <pivotCache cacheId="6"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4" l="1"/>
  <c r="C7" i="4" l="1"/>
  <c r="C8" i="4"/>
  <c r="C9" i="4"/>
  <c r="C10" i="4"/>
  <c r="C11" i="4"/>
  <c r="C12" i="4"/>
  <c r="C13" i="4"/>
  <c r="C14" i="4"/>
  <c r="C15" i="4"/>
  <c r="C16" i="4"/>
  <c r="C17" i="4"/>
  <c r="C18" i="4"/>
  <c r="A3" i="5"/>
  <c r="A4" i="5" s="1"/>
  <c r="A5" i="5" s="1"/>
  <c r="A6" i="5" s="1"/>
  <c r="A7" i="5" s="1"/>
  <c r="A8" i="5" s="1"/>
  <c r="A9" i="5" s="1"/>
  <c r="A10" i="5" s="1"/>
  <c r="A11" i="5" s="1"/>
  <c r="A12" i="5" s="1"/>
  <c r="A13" i="5" s="1"/>
  <c r="A14" i="5" s="1"/>
  <c r="D8" i="4"/>
  <c r="D9" i="4"/>
  <c r="D10" i="4"/>
  <c r="D11" i="4"/>
  <c r="D12" i="4"/>
  <c r="D13" i="4"/>
  <c r="D14" i="4"/>
  <c r="D15" i="4"/>
  <c r="D16" i="4"/>
  <c r="D17" i="4"/>
  <c r="D18" i="4"/>
  <c r="E18" i="4" s="1"/>
  <c r="D7" i="4"/>
  <c r="E7" i="4" s="1"/>
  <c r="E8" i="4"/>
  <c r="E9" i="4"/>
  <c r="E10" i="4"/>
  <c r="E11" i="4"/>
  <c r="E12" i="4"/>
  <c r="E13" i="4"/>
  <c r="E14" i="4"/>
  <c r="E17" i="4"/>
  <c r="E16" i="4" l="1"/>
  <c r="E15" i="4"/>
  <c r="Q8" i="4" l="1"/>
  <c r="N27" i="3" s="1"/>
  <c r="Q7" i="4"/>
  <c r="N8" i="4"/>
  <c r="K27" i="3" s="1"/>
  <c r="N7" i="4"/>
  <c r="K8" i="4"/>
  <c r="H27" i="3" s="1"/>
  <c r="K7" i="4"/>
  <c r="H8" i="4"/>
  <c r="E27" i="3" s="1"/>
  <c r="H7" i="4"/>
  <c r="C3" i="4"/>
  <c r="C2" i="4"/>
  <c r="N9" i="4" l="1"/>
  <c r="N10" i="4" s="1"/>
  <c r="K26" i="3"/>
  <c r="Q9" i="4"/>
  <c r="Q10" i="4" s="1"/>
  <c r="N26" i="3"/>
  <c r="H9" i="4"/>
  <c r="H11" i="4" s="1"/>
  <c r="E26" i="3"/>
  <c r="K9" i="4"/>
  <c r="K10" i="4" s="1"/>
  <c r="H26" i="3"/>
  <c r="N13" i="4"/>
  <c r="C4" i="4"/>
  <c r="Q13" i="4"/>
  <c r="Q11" i="4"/>
  <c r="K13" i="4"/>
  <c r="H10" i="4" l="1"/>
  <c r="N11" i="4"/>
  <c r="Q12" i="4"/>
  <c r="H12" i="4"/>
  <c r="K12" i="4"/>
  <c r="K11" i="4"/>
  <c r="N12" i="4"/>
  <c r="H13" i="4"/>
</calcChain>
</file>

<file path=xl/sharedStrings.xml><?xml version="1.0" encoding="utf-8"?>
<sst xmlns="http://schemas.openxmlformats.org/spreadsheetml/2006/main" count="552" uniqueCount="29">
  <si>
    <t>Month</t>
  </si>
  <si>
    <t>Employee</t>
  </si>
  <si>
    <t>Cost Type</t>
  </si>
  <si>
    <t>Amount</t>
  </si>
  <si>
    <t>Arya</t>
  </si>
  <si>
    <t>Transport</t>
  </si>
  <si>
    <t>Bran</t>
  </si>
  <si>
    <t>John</t>
  </si>
  <si>
    <t>Robert</t>
  </si>
  <si>
    <t>Sansa</t>
  </si>
  <si>
    <t>Other</t>
  </si>
  <si>
    <t>Daily Allowance</t>
  </si>
  <si>
    <t>Accomodation</t>
  </si>
  <si>
    <t>Budget</t>
  </si>
  <si>
    <t>Total Budget</t>
  </si>
  <si>
    <t>Total Actual</t>
  </si>
  <si>
    <t>Grand Total</t>
  </si>
  <si>
    <t>Sum of Amount</t>
  </si>
  <si>
    <t>Actual vs Budget</t>
  </si>
  <si>
    <t>Actual</t>
  </si>
  <si>
    <t>Change</t>
  </si>
  <si>
    <t>Index</t>
  </si>
  <si>
    <t>Total</t>
  </si>
  <si>
    <t>Month Index</t>
  </si>
  <si>
    <t>Total Cost</t>
  </si>
  <si>
    <t>Max</t>
  </si>
  <si>
    <t>Pinexel Consult | Travel Cost Dashboard</t>
  </si>
  <si>
    <t>Cost Category</t>
  </si>
  <si>
    <t>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</si>
</sst>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164" formatCode="[$-409]mmm/yy;@"/>
    <numFmt numFmtId="165" formatCode="&quot;$&quot;#,##0.00"/>
    <numFmt numFmtId="166" formatCode="&quot;$&quot;#,##0"/>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6"/>
      <color theme="1"/>
      <name val="Arial"/>
      <family val="2"/>
    </font>
    <font>
      <b/>
      <sz val="12"/>
      <color theme="2" tint="-0.499984740745262"/>
      <name val="Arial"/>
      <family val="2"/>
    </font>
    <font>
      <sz val="11"/>
      <color theme="1"/>
      <name val="Arial"/>
      <family val="2"/>
    </font>
    <font>
      <sz val="28"/>
      <color theme="0"/>
      <name val="Arial"/>
      <family val="2"/>
    </font>
    <font>
      <b/>
      <sz val="10"/>
      <color theme="2" tint="-0.499984740745262"/>
      <name val="Arial"/>
      <family val="2"/>
    </font>
    <font>
      <b/>
      <sz val="11"/>
      <color theme="2" tint="-0.499984740745262"/>
      <name val="Calibri"/>
      <family val="2"/>
      <scheme val="minor"/>
    </font>
  </fonts>
  <fills count="6">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theme="5"/>
        <bgColor indexed="64"/>
      </patternFill>
    </fill>
    <fill>
      <patternFill patternType="solid">
        <fgColor theme="2" tint="-0.499984740745262"/>
        <bgColor indexed="64"/>
      </patternFill>
    </fill>
  </fills>
  <borders count="7">
    <border>
      <left/>
      <right/>
      <top/>
      <bottom/>
      <diagonal/>
    </border>
    <border>
      <left style="thin">
        <color theme="6"/>
      </left>
      <right/>
      <top style="thin">
        <color theme="6"/>
      </top>
      <bottom/>
      <diagonal/>
    </border>
    <border>
      <left style="thin">
        <color theme="6"/>
      </left>
      <right/>
      <top style="medium">
        <color theme="6"/>
      </top>
      <bottom/>
      <diagonal/>
    </border>
    <border>
      <left/>
      <right/>
      <top style="thin">
        <color theme="6"/>
      </top>
      <bottom/>
      <diagonal/>
    </border>
    <border>
      <left/>
      <right/>
      <top style="medium">
        <color theme="6"/>
      </top>
      <bottom/>
      <diagonal/>
    </border>
    <border>
      <left style="thin">
        <color theme="6"/>
      </left>
      <right/>
      <top/>
      <bottom/>
      <diagonal/>
    </border>
    <border>
      <left/>
      <right/>
      <top/>
      <bottom style="medium">
        <color indexed="64"/>
      </bottom>
      <diagonal/>
    </border>
  </borders>
  <cellStyleXfs count="2">
    <xf numFmtId="0" fontId="0" fillId="0" borderId="0"/>
    <xf numFmtId="44" fontId="1" fillId="0" borderId="0" applyFont="0" applyFill="0" applyBorder="0" applyAlignment="0" applyProtection="0"/>
  </cellStyleXfs>
  <cellXfs count="31">
    <xf numFmtId="0" fontId="0" fillId="0" borderId="0" xfId="0"/>
    <xf numFmtId="0" fontId="0" fillId="0" borderId="2" xfId="0" applyFont="1" applyBorder="1"/>
    <xf numFmtId="0" fontId="0" fillId="0" borderId="1" xfId="0" applyFont="1" applyBorder="1"/>
    <xf numFmtId="164" fontId="0" fillId="0" borderId="4" xfId="0" applyNumberFormat="1" applyFont="1" applyBorder="1"/>
    <xf numFmtId="164" fontId="0" fillId="0" borderId="3" xfId="0" applyNumberFormat="1" applyFont="1" applyBorder="1"/>
    <xf numFmtId="44" fontId="0" fillId="0" borderId="2" xfId="1" applyNumberFormat="1" applyFont="1" applyBorder="1"/>
    <xf numFmtId="44" fontId="0" fillId="0" borderId="1" xfId="1" applyNumberFormat="1" applyFont="1" applyBorder="1"/>
    <xf numFmtId="0" fontId="2" fillId="0" borderId="0" xfId="0" applyFont="1" applyBorder="1"/>
    <xf numFmtId="0" fontId="2" fillId="0" borderId="5" xfId="0" applyFont="1" applyBorder="1"/>
    <xf numFmtId="44" fontId="2" fillId="0" borderId="5" xfId="1" applyNumberFormat="1" applyFont="1" applyBorder="1"/>
    <xf numFmtId="0" fontId="0" fillId="0" borderId="4" xfId="0" applyFont="1" applyBorder="1"/>
    <xf numFmtId="0" fontId="0" fillId="0" borderId="3" xfId="0" applyFont="1" applyBorder="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166" fontId="0" fillId="2" borderId="0" xfId="0" applyNumberFormat="1" applyFill="1"/>
    <xf numFmtId="9" fontId="0" fillId="2" borderId="0" xfId="0" applyNumberFormat="1" applyFill="1"/>
    <xf numFmtId="164" fontId="0" fillId="2" borderId="0" xfId="0" applyNumberFormat="1" applyFill="1"/>
    <xf numFmtId="6" fontId="0" fillId="2" borderId="0" xfId="0" applyNumberFormat="1" applyFill="1"/>
    <xf numFmtId="0" fontId="0" fillId="3" borderId="0" xfId="0" applyFill="1"/>
    <xf numFmtId="0" fontId="0" fillId="4" borderId="0" xfId="0" applyFill="1"/>
    <xf numFmtId="165" fontId="0" fillId="2" borderId="0" xfId="0" applyNumberFormat="1" applyFill="1"/>
    <xf numFmtId="0" fontId="5" fillId="0" borderId="0" xfId="0" applyFont="1"/>
    <xf numFmtId="0" fontId="6" fillId="5" borderId="0" xfId="0" applyFont="1" applyFill="1" applyAlignment="1">
      <alignment horizontal="center" vertical="center"/>
    </xf>
    <xf numFmtId="0" fontId="3" fillId="0" borderId="6" xfId="0" applyFont="1" applyBorder="1" applyAlignment="1">
      <alignment horizontal="center" vertical="top"/>
    </xf>
    <xf numFmtId="0" fontId="4"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center" vertical="center"/>
    </xf>
    <xf numFmtId="0" fontId="8" fillId="0" borderId="0" xfId="0" applyFont="1"/>
    <xf numFmtId="166" fontId="8" fillId="0" borderId="0" xfId="0" applyNumberFormat="1" applyFont="1"/>
  </cellXfs>
  <cellStyles count="2">
    <cellStyle name="Currency" xfId="1" builtinId="4"/>
    <cellStyle name="Normal" xfId="0" builtinId="0"/>
  </cellStyles>
  <dxfs count="22">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patternFill>
      </fill>
    </dxf>
    <dxf>
      <numFmt numFmtId="164" formatCode="[$-409]mmm/yy;@"/>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patternFill>
      </fill>
    </dxf>
    <dxf>
      <numFmt numFmtId="10" formatCode="&quot;$&quot;#,##0_);[Red]\(&quot;$&quot;#,##0\)"/>
      <fill>
        <patternFill patternType="solid">
          <fgColor indexed="64"/>
          <bgColor theme="5" tint="0.59999389629810485"/>
        </patternFill>
      </fill>
    </dxf>
    <dxf>
      <numFmt numFmtId="166" formatCode="&quot;$&quot;#,##0"/>
      <fill>
        <patternFill patternType="solid">
          <fgColor indexed="64"/>
          <bgColor theme="5" tint="0.59999389629810485"/>
        </patternFill>
      </fill>
    </dxf>
    <dxf>
      <numFmt numFmtId="166" formatCode="&quot;$&quot;#,##0"/>
      <fill>
        <patternFill patternType="solid">
          <fgColor indexed="64"/>
          <bgColor theme="5" tint="0.59999389629810485"/>
        </patternFill>
      </fill>
    </dxf>
    <dxf>
      <numFmt numFmtId="164" formatCode="[$-409]mmm/yy;@"/>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39997558519241921"/>
        </patternFill>
      </fill>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164" formatCode="[$-409]mmm/yy;@"/>
      <border diagonalUp="0" diagonalDown="0">
        <left/>
        <right/>
        <top style="thin">
          <color theme="6"/>
        </top>
        <bottom/>
        <vertical/>
        <horizontal/>
      </border>
    </dxf>
    <dxf>
      <border outline="0">
        <left style="thin">
          <color theme="6"/>
        </left>
        <right style="thin">
          <color theme="6"/>
        </right>
        <top style="thin">
          <color theme="6"/>
        </top>
        <bottom style="thin">
          <color theme="6"/>
        </bottom>
      </border>
    </dxf>
    <dxf>
      <font>
        <b/>
        <i val="0"/>
        <strike val="0"/>
        <condense val="0"/>
        <extend val="0"/>
        <outline val="0"/>
        <shadow val="0"/>
        <u val="none"/>
        <vertAlign val="baseline"/>
        <sz val="11"/>
        <color theme="1"/>
        <name val="Calibri"/>
        <family val="2"/>
        <scheme val="minor"/>
      </font>
      <border diagonalUp="0" diagonalDown="0" outline="0">
        <left style="thin">
          <color theme="6"/>
        </left>
        <right style="thin">
          <color theme="6"/>
        </right>
        <top/>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6"/>
        </top>
        <bottom/>
        <vertical/>
        <horizontal/>
      </border>
    </dxf>
    <dxf>
      <border outline="0">
        <left style="thin">
          <color theme="6"/>
        </left>
        <right style="thin">
          <color theme="6"/>
        </right>
        <top style="thin">
          <color theme="6"/>
        </top>
        <bottom style="thin">
          <color theme="6"/>
        </bottom>
      </border>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Arial" panose="020B0604020202020204" pitchFamily="34" charset="0"/>
                <a:ea typeface="+mj-ea"/>
                <a:cs typeface="Arial" panose="020B0604020202020204" pitchFamily="34" charset="0"/>
              </a:defRPr>
            </a:pPr>
            <a:r>
              <a:rPr lang="en-US" b="1">
                <a:latin typeface="Arial" panose="020B0604020202020204" pitchFamily="34" charset="0"/>
                <a:cs typeface="Arial" panose="020B0604020202020204" pitchFamily="34" charset="0"/>
              </a:rPr>
              <a:t>Overall</a:t>
            </a:r>
            <a:r>
              <a:rPr lang="en-US" b="1" baseline="0">
                <a:latin typeface="Arial" panose="020B0604020202020204" pitchFamily="34" charset="0"/>
                <a:cs typeface="Arial" panose="020B0604020202020204" pitchFamily="34" charset="0"/>
              </a:rPr>
              <a:t> Actual vs Budget</a:t>
            </a:r>
          </a:p>
        </c:rich>
      </c:tx>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Arial" panose="020B0604020202020204" pitchFamily="34" charset="0"/>
              <a:ea typeface="+mj-ea"/>
              <a:cs typeface="Arial" panose="020B0604020202020204" pitchFamily="34" charset="0"/>
            </a:defRPr>
          </a:pPr>
          <a:endParaRPr lang="en-US"/>
        </a:p>
      </c:txPr>
    </c:title>
    <c:autoTitleDeleted val="0"/>
    <c:plotArea>
      <c:layout/>
      <c:barChart>
        <c:barDir val="col"/>
        <c:grouping val="clustered"/>
        <c:varyColors val="0"/>
        <c:ser>
          <c:idx val="0"/>
          <c:order val="0"/>
          <c:tx>
            <c:strRef>
              <c:f>Functionalities!$E$6</c:f>
              <c:strCache>
                <c:ptCount val="1"/>
                <c:pt idx="0">
                  <c:v>Change</c:v>
                </c:pt>
              </c:strCache>
            </c:strRef>
          </c:tx>
          <c:spPr>
            <a:solidFill>
              <a:schemeClr val="accent6"/>
            </a:solidFill>
            <a:ln>
              <a:noFill/>
            </a:ln>
            <a:effectLst/>
          </c:spPr>
          <c:invertIfNegative val="0"/>
          <c:dPt>
            <c:idx val="1"/>
            <c:invertIfNegative val="0"/>
            <c:bubble3D val="0"/>
            <c:spPr>
              <a:solidFill>
                <a:srgbClr val="C00000"/>
              </a:solidFill>
              <a:ln>
                <a:noFill/>
              </a:ln>
              <a:effectLst/>
            </c:spPr>
            <c:extLst>
              <c:ext xmlns:c16="http://schemas.microsoft.com/office/drawing/2014/chart" uri="{C3380CC4-5D6E-409C-BE32-E72D297353CC}">
                <c16:uniqueId val="{00000001-761A-4A23-A678-87FB14AD3175}"/>
              </c:ext>
            </c:extLst>
          </c:dPt>
          <c:dPt>
            <c:idx val="7"/>
            <c:invertIfNegative val="0"/>
            <c:bubble3D val="0"/>
            <c:spPr>
              <a:solidFill>
                <a:srgbClr val="C00000"/>
              </a:solidFill>
              <a:ln>
                <a:noFill/>
              </a:ln>
              <a:effectLst/>
            </c:spPr>
            <c:extLst>
              <c:ext xmlns:c16="http://schemas.microsoft.com/office/drawing/2014/chart" uri="{C3380CC4-5D6E-409C-BE32-E72D297353CC}">
                <c16:uniqueId val="{00000003-761A-4A23-A678-87FB14AD31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Functionalities!$B$7:$B$18</c:f>
              <c:numCache>
                <c:formatCode>[$-409]mmm/yy;@</c:formatCode>
                <c:ptCount val="1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numCache>
            </c:numRef>
          </c:cat>
          <c:val>
            <c:numRef>
              <c:f>Functionalities!$E$7:$E$18</c:f>
              <c:numCache>
                <c:formatCode>"$"#,##0_);[Red]\("$"#,##0\)</c:formatCode>
                <c:ptCount val="12"/>
                <c:pt idx="0">
                  <c:v>1989</c:v>
                </c:pt>
                <c:pt idx="1">
                  <c:v>-89</c:v>
                </c:pt>
                <c:pt idx="2">
                  <c:v>125</c:v>
                </c:pt>
                <c:pt idx="3">
                  <c:v>234</c:v>
                </c:pt>
                <c:pt idx="4">
                  <c:v>646</c:v>
                </c:pt>
                <c:pt idx="5">
                  <c:v>497</c:v>
                </c:pt>
                <c:pt idx="6">
                  <c:v>209</c:v>
                </c:pt>
                <c:pt idx="7">
                  <c:v>-2356</c:v>
                </c:pt>
                <c:pt idx="8">
                  <c:v>3955</c:v>
                </c:pt>
                <c:pt idx="9">
                  <c:v>234</c:v>
                </c:pt>
                <c:pt idx="10">
                  <c:v>389</c:v>
                </c:pt>
                <c:pt idx="11">
                  <c:v>251</c:v>
                </c:pt>
              </c:numCache>
            </c:numRef>
          </c:val>
          <c:extLst>
            <c:ext xmlns:c16="http://schemas.microsoft.com/office/drawing/2014/chart" uri="{C3380CC4-5D6E-409C-BE32-E72D297353CC}">
              <c16:uniqueId val="{00000004-761A-4A23-A678-87FB14AD3175}"/>
            </c:ext>
          </c:extLst>
        </c:ser>
        <c:dLbls>
          <c:showLegendKey val="0"/>
          <c:showVal val="0"/>
          <c:showCatName val="0"/>
          <c:showSerName val="0"/>
          <c:showPercent val="0"/>
          <c:showBubbleSize val="0"/>
        </c:dLbls>
        <c:gapWidth val="22"/>
        <c:overlap val="20"/>
        <c:axId val="1551358735"/>
        <c:axId val="1585641631"/>
      </c:barChart>
      <c:dateAx>
        <c:axId val="1551358735"/>
        <c:scaling>
          <c:orientation val="minMax"/>
        </c:scaling>
        <c:delete val="0"/>
        <c:axPos val="b"/>
        <c:numFmt formatCode="[$-409]mmm/yy;@" sourceLinked="1"/>
        <c:majorTickMark val="none"/>
        <c:minorTickMark val="none"/>
        <c:tickLblPos val="low"/>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585641631"/>
        <c:crosses val="autoZero"/>
        <c:auto val="1"/>
        <c:lblOffset val="100"/>
        <c:baseTimeUnit val="months"/>
      </c:dateAx>
      <c:valAx>
        <c:axId val="1585641631"/>
        <c:scaling>
          <c:orientation val="minMax"/>
        </c:scaling>
        <c:delete val="1"/>
        <c:axPos val="l"/>
        <c:majorGridlines>
          <c:spPr>
            <a:ln w="9525" cap="flat" cmpd="sng" algn="ctr">
              <a:solidFill>
                <a:schemeClr val="tx1">
                  <a:lumMod val="5000"/>
                  <a:lumOff val="95000"/>
                </a:schemeClr>
              </a:solidFill>
              <a:round/>
            </a:ln>
            <a:effectLst/>
          </c:spPr>
        </c:majorGridlines>
        <c:numFmt formatCode="&quot;$&quot;#,##0_);[Red]\(&quot;$&quot;#,##0\)" sourceLinked="1"/>
        <c:majorTickMark val="none"/>
        <c:minorTickMark val="none"/>
        <c:tickLblPos val="nextTo"/>
        <c:crossAx val="1551358735"/>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Functionalities!$B$2</c:f>
              <c:strCache>
                <c:ptCount val="1"/>
                <c:pt idx="0">
                  <c:v>Total Budget</c:v>
                </c:pt>
              </c:strCache>
            </c:strRef>
          </c:tx>
          <c:spPr>
            <a:solidFill>
              <a:schemeClr val="accent1"/>
            </a:solidFill>
            <a:ln>
              <a:noFill/>
            </a:ln>
            <a:effectLst/>
          </c:spPr>
          <c:invertIfNegative val="0"/>
          <c:dPt>
            <c:idx val="0"/>
            <c:invertIfNegative val="0"/>
            <c:bubble3D val="0"/>
            <c:spPr>
              <a:solidFill>
                <a:schemeClr val="bg1">
                  <a:lumMod val="85000"/>
                </a:schemeClr>
              </a:solidFill>
              <a:ln>
                <a:noFill/>
              </a:ln>
              <a:effectLst/>
            </c:spPr>
            <c:extLst>
              <c:ext xmlns:c16="http://schemas.microsoft.com/office/drawing/2014/chart" uri="{C3380CC4-5D6E-409C-BE32-E72D297353CC}">
                <c16:uniqueId val="{00000001-B0C7-4460-8510-5042610939B0}"/>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Functionalities!$C$2</c:f>
              <c:numCache>
                <c:formatCode>"$"#,##0</c:formatCode>
                <c:ptCount val="1"/>
                <c:pt idx="0">
                  <c:v>18000</c:v>
                </c:pt>
              </c:numCache>
            </c:numRef>
          </c:val>
          <c:extLst>
            <c:ext xmlns:c16="http://schemas.microsoft.com/office/drawing/2014/chart" uri="{C3380CC4-5D6E-409C-BE32-E72D297353CC}">
              <c16:uniqueId val="{00000002-B0C7-4460-8510-5042610939B0}"/>
            </c:ext>
          </c:extLst>
        </c:ser>
        <c:ser>
          <c:idx val="1"/>
          <c:order val="1"/>
          <c:tx>
            <c:strRef>
              <c:f>Functionalities!$B$3</c:f>
              <c:strCache>
                <c:ptCount val="1"/>
                <c:pt idx="0">
                  <c:v>Total Actual</c:v>
                </c:pt>
              </c:strCache>
            </c:strRef>
          </c:tx>
          <c:spPr>
            <a:solidFill>
              <a:schemeClr val="accent6"/>
            </a:solidFill>
            <a:ln>
              <a:noFill/>
            </a:ln>
            <a:effectLst/>
          </c:spPr>
          <c:invertIfNegative val="0"/>
          <c:dLbls>
            <c:dLbl>
              <c:idx val="0"/>
              <c:layout>
                <c:manualLayout>
                  <c:x val="-0.63611111111111107"/>
                  <c:y val="5.798234232226989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0C7-4460-8510-5042610939B0}"/>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Functionalities!$C$3</c:f>
              <c:numCache>
                <c:formatCode>"$"#,##0</c:formatCode>
                <c:ptCount val="1"/>
                <c:pt idx="0">
                  <c:v>17611</c:v>
                </c:pt>
              </c:numCache>
            </c:numRef>
          </c:val>
          <c:extLst>
            <c:ext xmlns:c16="http://schemas.microsoft.com/office/drawing/2014/chart" uri="{C3380CC4-5D6E-409C-BE32-E72D297353CC}">
              <c16:uniqueId val="{00000004-B0C7-4460-8510-5042610939B0}"/>
            </c:ext>
          </c:extLst>
        </c:ser>
        <c:dLbls>
          <c:dLblPos val="outEnd"/>
          <c:showLegendKey val="0"/>
          <c:showVal val="1"/>
          <c:showCatName val="0"/>
          <c:showSerName val="0"/>
          <c:showPercent val="0"/>
          <c:showBubbleSize val="0"/>
        </c:dLbls>
        <c:gapWidth val="27"/>
        <c:overlap val="100"/>
        <c:axId val="250186656"/>
        <c:axId val="2074457360"/>
      </c:barChart>
      <c:catAx>
        <c:axId val="250186656"/>
        <c:scaling>
          <c:orientation val="minMax"/>
        </c:scaling>
        <c:delete val="1"/>
        <c:axPos val="l"/>
        <c:numFmt formatCode="General" sourceLinked="1"/>
        <c:majorTickMark val="none"/>
        <c:minorTickMark val="none"/>
        <c:tickLblPos val="nextTo"/>
        <c:crossAx val="2074457360"/>
        <c:crosses val="autoZero"/>
        <c:auto val="1"/>
        <c:lblAlgn val="ctr"/>
        <c:lblOffset val="100"/>
        <c:noMultiLvlLbl val="0"/>
      </c:catAx>
      <c:valAx>
        <c:axId val="2074457360"/>
        <c:scaling>
          <c:orientation val="minMax"/>
          <c:min val="0"/>
        </c:scaling>
        <c:delete val="1"/>
        <c:axPos val="b"/>
        <c:numFmt formatCode="&quot;$&quot;#,##0" sourceLinked="1"/>
        <c:majorTickMark val="none"/>
        <c:minorTickMark val="none"/>
        <c:tickLblPos val="nextTo"/>
        <c:crossAx val="250186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92D050"/>
              </a:solidFill>
              <a:ln>
                <a:noFill/>
              </a:ln>
              <a:effectLst/>
            </c:spPr>
            <c:extLst>
              <c:ext xmlns:c16="http://schemas.microsoft.com/office/drawing/2014/chart" uri="{C3380CC4-5D6E-409C-BE32-E72D297353CC}">
                <c16:uniqueId val="{00000001-AAA1-42B0-9AF8-7590A221F207}"/>
              </c:ext>
            </c:extLst>
          </c:dPt>
          <c:dPt>
            <c:idx val="1"/>
            <c:bubble3D val="0"/>
            <c:spPr>
              <a:solidFill>
                <a:srgbClr val="FFC000"/>
              </a:solidFill>
              <a:ln>
                <a:noFill/>
              </a:ln>
              <a:effectLst/>
            </c:spPr>
            <c:extLst>
              <c:ext xmlns:c16="http://schemas.microsoft.com/office/drawing/2014/chart" uri="{C3380CC4-5D6E-409C-BE32-E72D297353CC}">
                <c16:uniqueId val="{00000003-AAA1-42B0-9AF8-7590A221F207}"/>
              </c:ext>
            </c:extLst>
          </c:dPt>
          <c:dPt>
            <c:idx val="2"/>
            <c:bubble3D val="0"/>
            <c:spPr>
              <a:solidFill>
                <a:srgbClr val="C00000"/>
              </a:solidFill>
              <a:ln>
                <a:noFill/>
              </a:ln>
              <a:effectLst/>
            </c:spPr>
            <c:extLst>
              <c:ext xmlns:c16="http://schemas.microsoft.com/office/drawing/2014/chart" uri="{C3380CC4-5D6E-409C-BE32-E72D297353CC}">
                <c16:uniqueId val="{00000005-AAA1-42B0-9AF8-7590A221F207}"/>
              </c:ext>
            </c:extLst>
          </c:dPt>
          <c:dPt>
            <c:idx val="3"/>
            <c:bubble3D val="0"/>
            <c:spPr>
              <a:solidFill>
                <a:schemeClr val="bg1">
                  <a:lumMod val="85000"/>
                </a:schemeClr>
              </a:solidFill>
              <a:ln>
                <a:noFill/>
              </a:ln>
              <a:effectLst/>
            </c:spPr>
            <c:extLst>
              <c:ext xmlns:c16="http://schemas.microsoft.com/office/drawing/2014/chart" uri="{C3380CC4-5D6E-409C-BE32-E72D297353CC}">
                <c16:uniqueId val="{00000007-AAA1-42B0-9AF8-7590A221F207}"/>
              </c:ext>
            </c:extLst>
          </c:dPt>
          <c:val>
            <c:numRef>
              <c:f>Functionalities!$H$10:$H$13</c:f>
              <c:numCache>
                <c:formatCode>0%</c:formatCode>
                <c:ptCount val="4"/>
                <c:pt idx="0">
                  <c:v>0</c:v>
                </c:pt>
                <c:pt idx="1">
                  <c:v>0</c:v>
                </c:pt>
                <c:pt idx="2">
                  <c:v>1.0156000000000001</c:v>
                </c:pt>
                <c:pt idx="3">
                  <c:v>0</c:v>
                </c:pt>
              </c:numCache>
            </c:numRef>
          </c:val>
          <c:extLst>
            <c:ext xmlns:c16="http://schemas.microsoft.com/office/drawing/2014/chart" uri="{C3380CC4-5D6E-409C-BE32-E72D297353CC}">
              <c16:uniqueId val="{00000006-D394-468D-94E5-F860A022143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92D050"/>
              </a:solidFill>
              <a:ln>
                <a:noFill/>
              </a:ln>
              <a:effectLst/>
            </c:spPr>
            <c:extLst>
              <c:ext xmlns:c16="http://schemas.microsoft.com/office/drawing/2014/chart" uri="{C3380CC4-5D6E-409C-BE32-E72D297353CC}">
                <c16:uniqueId val="{00000001-AAA1-42B0-9AF8-7590A221F20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AAA1-42B0-9AF8-7590A221F20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AAA1-42B0-9AF8-7590A221F207}"/>
              </c:ext>
            </c:extLst>
          </c:dPt>
          <c:dPt>
            <c:idx val="3"/>
            <c:bubble3D val="0"/>
            <c:spPr>
              <a:solidFill>
                <a:schemeClr val="bg1">
                  <a:lumMod val="85000"/>
                </a:schemeClr>
              </a:solidFill>
              <a:ln>
                <a:noFill/>
              </a:ln>
              <a:effectLst/>
            </c:spPr>
            <c:extLst>
              <c:ext xmlns:c16="http://schemas.microsoft.com/office/drawing/2014/chart" uri="{C3380CC4-5D6E-409C-BE32-E72D297353CC}">
                <c16:uniqueId val="{00000007-AAA1-42B0-9AF8-7590A221F207}"/>
              </c:ext>
            </c:extLst>
          </c:dPt>
          <c:val>
            <c:numRef>
              <c:f>Functionalities!$K$10:$K$13</c:f>
              <c:numCache>
                <c:formatCode>0%</c:formatCode>
                <c:ptCount val="4"/>
                <c:pt idx="0">
                  <c:v>0.85040000000000004</c:v>
                </c:pt>
                <c:pt idx="1">
                  <c:v>0</c:v>
                </c:pt>
                <c:pt idx="2">
                  <c:v>0</c:v>
                </c:pt>
                <c:pt idx="3">
                  <c:v>0.14959999999999996</c:v>
                </c:pt>
              </c:numCache>
            </c:numRef>
          </c:val>
          <c:extLst>
            <c:ext xmlns:c16="http://schemas.microsoft.com/office/drawing/2014/chart" uri="{C3380CC4-5D6E-409C-BE32-E72D297353CC}">
              <c16:uniqueId val="{00000006-D394-468D-94E5-F860A022143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Functionalities!$M$6</c:f>
              <c:strCache>
                <c:ptCount val="1"/>
                <c:pt idx="0">
                  <c:v>Transport</c:v>
                </c:pt>
              </c:strCache>
            </c:strRef>
          </c:tx>
          <c:dPt>
            <c:idx val="0"/>
            <c:bubble3D val="0"/>
            <c:spPr>
              <a:solidFill>
                <a:srgbClr val="92D050"/>
              </a:solidFill>
              <a:ln>
                <a:noFill/>
              </a:ln>
              <a:effectLst/>
            </c:spPr>
            <c:extLst>
              <c:ext xmlns:c16="http://schemas.microsoft.com/office/drawing/2014/chart" uri="{C3380CC4-5D6E-409C-BE32-E72D297353CC}">
                <c16:uniqueId val="{00000001-6ACF-4A6E-9E4A-88E13AEA49FB}"/>
              </c:ext>
            </c:extLst>
          </c:dPt>
          <c:dPt>
            <c:idx val="1"/>
            <c:bubble3D val="0"/>
            <c:spPr>
              <a:solidFill>
                <a:srgbClr val="FFC000"/>
              </a:solidFill>
              <a:ln>
                <a:noFill/>
              </a:ln>
              <a:effectLst/>
            </c:spPr>
            <c:extLst>
              <c:ext xmlns:c16="http://schemas.microsoft.com/office/drawing/2014/chart" uri="{C3380CC4-5D6E-409C-BE32-E72D297353CC}">
                <c16:uniqueId val="{00000003-6ACF-4A6E-9E4A-88E13AEA49FB}"/>
              </c:ext>
            </c:extLst>
          </c:dPt>
          <c:dPt>
            <c:idx val="2"/>
            <c:bubble3D val="0"/>
            <c:spPr>
              <a:solidFill>
                <a:srgbClr val="C00000"/>
              </a:solidFill>
              <a:ln>
                <a:noFill/>
              </a:ln>
              <a:effectLst/>
            </c:spPr>
          </c:dPt>
          <c:dPt>
            <c:idx val="3"/>
            <c:bubble3D val="0"/>
            <c:spPr>
              <a:solidFill>
                <a:schemeClr val="bg1">
                  <a:lumMod val="85000"/>
                </a:schemeClr>
              </a:solidFill>
              <a:ln>
                <a:noFill/>
              </a:ln>
              <a:effectLst/>
            </c:spPr>
          </c:dPt>
          <c:val>
            <c:numRef>
              <c:f>Functionalities!$N$10:$N$13</c:f>
              <c:numCache>
                <c:formatCode>0%</c:formatCode>
                <c:ptCount val="4"/>
                <c:pt idx="0">
                  <c:v>0</c:v>
                </c:pt>
                <c:pt idx="1">
                  <c:v>0.97599999999999998</c:v>
                </c:pt>
                <c:pt idx="2">
                  <c:v>0</c:v>
                </c:pt>
                <c:pt idx="3">
                  <c:v>2.4000000000000021E-2</c:v>
                </c:pt>
              </c:numCache>
            </c:numRef>
          </c:val>
          <c:extLst>
            <c:ext xmlns:c16="http://schemas.microsoft.com/office/drawing/2014/chart" uri="{C3380CC4-5D6E-409C-BE32-E72D297353CC}">
              <c16:uniqueId val="{00000008-6ACF-4A6E-9E4A-88E13AEA49F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Functionalities!$P$6</c:f>
              <c:strCache>
                <c:ptCount val="1"/>
                <c:pt idx="0">
                  <c:v>Other</c:v>
                </c:pt>
              </c:strCache>
            </c:strRef>
          </c:tx>
          <c:dPt>
            <c:idx val="0"/>
            <c:bubble3D val="0"/>
            <c:spPr>
              <a:solidFill>
                <a:srgbClr val="FFC000"/>
              </a:solidFill>
              <a:ln>
                <a:noFill/>
              </a:ln>
              <a:effectLst/>
            </c:spPr>
            <c:extLst>
              <c:ext xmlns:c16="http://schemas.microsoft.com/office/drawing/2014/chart" uri="{C3380CC4-5D6E-409C-BE32-E72D297353CC}">
                <c16:uniqueId val="{00000001-6ACF-4A6E-9E4A-88E13AEA49FB}"/>
              </c:ext>
            </c:extLst>
          </c:dPt>
          <c:dPt>
            <c:idx val="1"/>
            <c:bubble3D val="0"/>
            <c:spPr>
              <a:solidFill>
                <a:srgbClr val="FFC000"/>
              </a:solidFill>
              <a:ln>
                <a:noFill/>
              </a:ln>
              <a:effectLst/>
            </c:spPr>
            <c:extLst>
              <c:ext xmlns:c16="http://schemas.microsoft.com/office/drawing/2014/chart" uri="{C3380CC4-5D6E-409C-BE32-E72D297353CC}">
                <c16:uniqueId val="{00000003-6ACF-4A6E-9E4A-88E13AEA49FB}"/>
              </c:ext>
            </c:extLst>
          </c:dPt>
          <c:dPt>
            <c:idx val="2"/>
            <c:bubble3D val="0"/>
            <c:spPr>
              <a:solidFill>
                <a:srgbClr val="C00000"/>
              </a:solidFill>
              <a:ln>
                <a:noFill/>
              </a:ln>
              <a:effectLst/>
            </c:spPr>
            <c:extLst>
              <c:ext xmlns:c16="http://schemas.microsoft.com/office/drawing/2014/chart" uri="{C3380CC4-5D6E-409C-BE32-E72D297353CC}">
                <c16:uniqueId val="{00000005-6167-434D-9501-2DF65D7ACC64}"/>
              </c:ext>
            </c:extLst>
          </c:dPt>
          <c:dPt>
            <c:idx val="3"/>
            <c:bubble3D val="0"/>
            <c:spPr>
              <a:solidFill>
                <a:schemeClr val="bg1">
                  <a:lumMod val="85000"/>
                </a:schemeClr>
              </a:solidFill>
              <a:ln>
                <a:noFill/>
              </a:ln>
              <a:effectLst/>
            </c:spPr>
            <c:extLst>
              <c:ext xmlns:c16="http://schemas.microsoft.com/office/drawing/2014/chart" uri="{C3380CC4-5D6E-409C-BE32-E72D297353CC}">
                <c16:uniqueId val="{00000007-6167-434D-9501-2DF65D7ACC64}"/>
              </c:ext>
            </c:extLst>
          </c:dPt>
          <c:val>
            <c:numRef>
              <c:f>Functionalities!$Q$10:$Q$13</c:f>
              <c:numCache>
                <c:formatCode>0%</c:formatCode>
                <c:ptCount val="4"/>
                <c:pt idx="0">
                  <c:v>0.89800000000000002</c:v>
                </c:pt>
                <c:pt idx="1">
                  <c:v>0</c:v>
                </c:pt>
                <c:pt idx="2">
                  <c:v>0</c:v>
                </c:pt>
                <c:pt idx="3">
                  <c:v>0.10199999999999998</c:v>
                </c:pt>
              </c:numCache>
            </c:numRef>
          </c:val>
          <c:extLst>
            <c:ext xmlns:c16="http://schemas.microsoft.com/office/drawing/2014/chart" uri="{C3380CC4-5D6E-409C-BE32-E72D297353CC}">
              <c16:uniqueId val="{00000008-6ACF-4A6E-9E4A-88E13AEA49F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[Project-3.xlsx]Functionalities!PivotTable1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Functionalities!$C$21:$C$22</c:f>
              <c:strCache>
                <c:ptCount val="1"/>
                <c:pt idx="0">
                  <c:v>Accomodation</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Functionalities!$B$23:$B$28</c:f>
              <c:strCache>
                <c:ptCount val="5"/>
                <c:pt idx="0">
                  <c:v>Arya</c:v>
                </c:pt>
                <c:pt idx="1">
                  <c:v>Bran</c:v>
                </c:pt>
                <c:pt idx="2">
                  <c:v>John</c:v>
                </c:pt>
                <c:pt idx="3">
                  <c:v>Robert</c:v>
                </c:pt>
                <c:pt idx="4">
                  <c:v>Sansa</c:v>
                </c:pt>
              </c:strCache>
            </c:strRef>
          </c:cat>
          <c:val>
            <c:numRef>
              <c:f>Functionalities!$C$23:$C$28</c:f>
              <c:numCache>
                <c:formatCode>General</c:formatCode>
                <c:ptCount val="5"/>
                <c:pt idx="0">
                  <c:v>24086</c:v>
                </c:pt>
                <c:pt idx="1">
                  <c:v>24598</c:v>
                </c:pt>
                <c:pt idx="2">
                  <c:v>23382</c:v>
                </c:pt>
                <c:pt idx="3">
                  <c:v>22427</c:v>
                </c:pt>
                <c:pt idx="4">
                  <c:v>24748</c:v>
                </c:pt>
              </c:numCache>
            </c:numRef>
          </c:val>
          <c:extLst>
            <c:ext xmlns:c16="http://schemas.microsoft.com/office/drawing/2014/chart" uri="{C3380CC4-5D6E-409C-BE32-E72D297353CC}">
              <c16:uniqueId val="{00000000-744D-4361-BC87-F754B873691C}"/>
            </c:ext>
          </c:extLst>
        </c:ser>
        <c:ser>
          <c:idx val="1"/>
          <c:order val="1"/>
          <c:tx>
            <c:strRef>
              <c:f>Functionalities!$D$21:$D$22</c:f>
              <c:strCache>
                <c:ptCount val="1"/>
                <c:pt idx="0">
                  <c:v>Daily Allowance</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Functionalities!$B$23:$B$28</c:f>
              <c:strCache>
                <c:ptCount val="5"/>
                <c:pt idx="0">
                  <c:v>Arya</c:v>
                </c:pt>
                <c:pt idx="1">
                  <c:v>Bran</c:v>
                </c:pt>
                <c:pt idx="2">
                  <c:v>John</c:v>
                </c:pt>
                <c:pt idx="3">
                  <c:v>Robert</c:v>
                </c:pt>
                <c:pt idx="4">
                  <c:v>Sansa</c:v>
                </c:pt>
              </c:strCache>
            </c:strRef>
          </c:cat>
          <c:val>
            <c:numRef>
              <c:f>Functionalities!$D$23:$D$28</c:f>
              <c:numCache>
                <c:formatCode>General</c:formatCode>
                <c:ptCount val="5"/>
                <c:pt idx="0">
                  <c:v>4870</c:v>
                </c:pt>
                <c:pt idx="1">
                  <c:v>4654</c:v>
                </c:pt>
                <c:pt idx="2">
                  <c:v>4491</c:v>
                </c:pt>
                <c:pt idx="3">
                  <c:v>4760</c:v>
                </c:pt>
                <c:pt idx="4">
                  <c:v>4739</c:v>
                </c:pt>
              </c:numCache>
            </c:numRef>
          </c:val>
          <c:extLst>
            <c:ext xmlns:c16="http://schemas.microsoft.com/office/drawing/2014/chart" uri="{C3380CC4-5D6E-409C-BE32-E72D297353CC}">
              <c16:uniqueId val="{00000005-744D-4361-BC87-F754B873691C}"/>
            </c:ext>
          </c:extLst>
        </c:ser>
        <c:ser>
          <c:idx val="2"/>
          <c:order val="2"/>
          <c:tx>
            <c:strRef>
              <c:f>Functionalities!$E$21:$E$22</c:f>
              <c:strCache>
                <c:ptCount val="1"/>
                <c:pt idx="0">
                  <c:v>Other</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Functionalities!$B$23:$B$28</c:f>
              <c:strCache>
                <c:ptCount val="5"/>
                <c:pt idx="0">
                  <c:v>Arya</c:v>
                </c:pt>
                <c:pt idx="1">
                  <c:v>Bran</c:v>
                </c:pt>
                <c:pt idx="2">
                  <c:v>John</c:v>
                </c:pt>
                <c:pt idx="3">
                  <c:v>Robert</c:v>
                </c:pt>
                <c:pt idx="4">
                  <c:v>Sansa</c:v>
                </c:pt>
              </c:strCache>
            </c:strRef>
          </c:cat>
          <c:val>
            <c:numRef>
              <c:f>Functionalities!$E$23:$E$28</c:f>
              <c:numCache>
                <c:formatCode>General</c:formatCode>
                <c:ptCount val="5"/>
                <c:pt idx="0">
                  <c:v>1045</c:v>
                </c:pt>
                <c:pt idx="1">
                  <c:v>1336</c:v>
                </c:pt>
                <c:pt idx="2">
                  <c:v>1462</c:v>
                </c:pt>
                <c:pt idx="3">
                  <c:v>1203</c:v>
                </c:pt>
                <c:pt idx="4">
                  <c:v>1471</c:v>
                </c:pt>
              </c:numCache>
            </c:numRef>
          </c:val>
          <c:extLst>
            <c:ext xmlns:c16="http://schemas.microsoft.com/office/drawing/2014/chart" uri="{C3380CC4-5D6E-409C-BE32-E72D297353CC}">
              <c16:uniqueId val="{00000006-744D-4361-BC87-F754B873691C}"/>
            </c:ext>
          </c:extLst>
        </c:ser>
        <c:ser>
          <c:idx val="3"/>
          <c:order val="3"/>
          <c:tx>
            <c:strRef>
              <c:f>Functionalities!$F$21:$F$22</c:f>
              <c:strCache>
                <c:ptCount val="1"/>
                <c:pt idx="0">
                  <c:v>Transport</c:v>
                </c:pt>
              </c:strCache>
            </c:strRef>
          </c:tx>
          <c:spPr>
            <a:solidFill>
              <a:schemeClr val="accent6">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Functionalities!$B$23:$B$28</c:f>
              <c:strCache>
                <c:ptCount val="5"/>
                <c:pt idx="0">
                  <c:v>Arya</c:v>
                </c:pt>
                <c:pt idx="1">
                  <c:v>Bran</c:v>
                </c:pt>
                <c:pt idx="2">
                  <c:v>John</c:v>
                </c:pt>
                <c:pt idx="3">
                  <c:v>Robert</c:v>
                </c:pt>
                <c:pt idx="4">
                  <c:v>Sansa</c:v>
                </c:pt>
              </c:strCache>
            </c:strRef>
          </c:cat>
          <c:val>
            <c:numRef>
              <c:f>Functionalities!$F$23:$F$28</c:f>
              <c:numCache>
                <c:formatCode>General</c:formatCode>
                <c:ptCount val="5"/>
                <c:pt idx="0">
                  <c:v>11988</c:v>
                </c:pt>
                <c:pt idx="1">
                  <c:v>11983</c:v>
                </c:pt>
                <c:pt idx="2">
                  <c:v>12104</c:v>
                </c:pt>
                <c:pt idx="3">
                  <c:v>11829</c:v>
                </c:pt>
                <c:pt idx="4">
                  <c:v>12740</c:v>
                </c:pt>
              </c:numCache>
            </c:numRef>
          </c:val>
          <c:extLst>
            <c:ext xmlns:c16="http://schemas.microsoft.com/office/drawing/2014/chart" uri="{C3380CC4-5D6E-409C-BE32-E72D297353CC}">
              <c16:uniqueId val="{00000007-744D-4361-BC87-F754B873691C}"/>
            </c:ext>
          </c:extLst>
        </c:ser>
        <c:dLbls>
          <c:dLblPos val="outEnd"/>
          <c:showLegendKey val="0"/>
          <c:showVal val="1"/>
          <c:showCatName val="0"/>
          <c:showSerName val="0"/>
          <c:showPercent val="0"/>
          <c:showBubbleSize val="0"/>
        </c:dLbls>
        <c:gapWidth val="219"/>
        <c:overlap val="-27"/>
        <c:axId val="365524640"/>
        <c:axId val="94554784"/>
      </c:barChart>
      <c:catAx>
        <c:axId val="36552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54784"/>
        <c:crosses val="autoZero"/>
        <c:auto val="1"/>
        <c:lblAlgn val="ctr"/>
        <c:lblOffset val="100"/>
        <c:noMultiLvlLbl val="0"/>
      </c:catAx>
      <c:valAx>
        <c:axId val="94554784"/>
        <c:scaling>
          <c:orientation val="minMax"/>
        </c:scaling>
        <c:delete val="1"/>
        <c:axPos val="l"/>
        <c:numFmt formatCode="General" sourceLinked="1"/>
        <c:majorTickMark val="none"/>
        <c:minorTickMark val="none"/>
        <c:tickLblPos val="nextTo"/>
        <c:crossAx val="365524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List" dx="22" fmlaLink="Functionalities!$H$2" fmlaRange="Lookups!$B$2:$B$14" noThreeD="1" sel="12"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11905</xdr:colOff>
      <xdr:row>1</xdr:row>
      <xdr:rowOff>11905</xdr:rowOff>
    </xdr:from>
    <xdr:to>
      <xdr:col>13</xdr:col>
      <xdr:colOff>603249</xdr:colOff>
      <xdr:row>13</xdr:row>
      <xdr:rowOff>179916</xdr:rowOff>
    </xdr:to>
    <xdr:graphicFrame macro="">
      <xdr:nvGraphicFramePr>
        <xdr:cNvPr id="3" name="Chart 2">
          <a:extLst>
            <a:ext uri="{FF2B5EF4-FFF2-40B4-BE49-F238E27FC236}">
              <a16:creationId xmlns:a16="http://schemas.microsoft.com/office/drawing/2014/main" id="{9C9551F8-9609-4709-BEAE-0D5D57B9B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181239</xdr:colOff>
      <xdr:row>16</xdr:row>
      <xdr:rowOff>107156</xdr:rowOff>
    </xdr:from>
    <xdr:to>
      <xdr:col>4</xdr:col>
      <xdr:colOff>317500</xdr:colOff>
      <xdr:row>18</xdr:row>
      <xdr:rowOff>158750</xdr:rowOff>
    </xdr:to>
    <xdr:sp macro="" textlink="Functionalities!C4">
      <xdr:nvSpPr>
        <xdr:cNvPr id="4" name="TextBox 3">
          <a:extLst>
            <a:ext uri="{FF2B5EF4-FFF2-40B4-BE49-F238E27FC236}">
              <a16:creationId xmlns:a16="http://schemas.microsoft.com/office/drawing/2014/main" id="{35A65B4C-C473-4C9A-AD17-FFF05CE24209}"/>
            </a:ext>
          </a:extLst>
        </xdr:cNvPr>
        <xdr:cNvSpPr txBox="1"/>
      </xdr:nvSpPr>
      <xdr:spPr>
        <a:xfrm>
          <a:off x="1408906" y="3546739"/>
          <a:ext cx="1363927" cy="4537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D32B49-064C-4E27-9136-EDD3400E497F}" type="TxLink">
            <a:rPr lang="en-US" sz="2800" b="0" i="0" u="none" strike="noStrike">
              <a:solidFill>
                <a:schemeClr val="bg2">
                  <a:lumMod val="50000"/>
                </a:schemeClr>
              </a:solidFill>
              <a:latin typeface="Calibri"/>
              <a:cs typeface="Calibri"/>
            </a:rPr>
            <a:pPr algn="ctr"/>
            <a:t>98%</a:t>
          </a:fld>
          <a:endParaRPr lang="en-US" sz="2800">
            <a:solidFill>
              <a:schemeClr val="bg2">
                <a:lumMod val="50000"/>
              </a:schemeClr>
            </a:solidFill>
          </a:endParaRPr>
        </a:p>
      </xdr:txBody>
    </xdr:sp>
    <xdr:clientData/>
  </xdr:twoCellAnchor>
  <xdr:twoCellAnchor>
    <xdr:from>
      <xdr:col>4</xdr:col>
      <xdr:colOff>404812</xdr:colOff>
      <xdr:row>16</xdr:row>
      <xdr:rowOff>105834</xdr:rowOff>
    </xdr:from>
    <xdr:to>
      <xdr:col>13</xdr:col>
      <xdr:colOff>613833</xdr:colOff>
      <xdr:row>18</xdr:row>
      <xdr:rowOff>169332</xdr:rowOff>
    </xdr:to>
    <xdr:graphicFrame macro="">
      <xdr:nvGraphicFramePr>
        <xdr:cNvPr id="5" name="Chart 4">
          <a:extLst>
            <a:ext uri="{FF2B5EF4-FFF2-40B4-BE49-F238E27FC236}">
              <a16:creationId xmlns:a16="http://schemas.microsoft.com/office/drawing/2014/main" id="{56A41398-4867-4F28-AE47-D8C5F0B71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20</xdr:row>
      <xdr:rowOff>10590</xdr:rowOff>
    </xdr:from>
    <xdr:to>
      <xdr:col>5</xdr:col>
      <xdr:colOff>0</xdr:colOff>
      <xdr:row>24</xdr:row>
      <xdr:rowOff>179917</xdr:rowOff>
    </xdr:to>
    <xdr:graphicFrame macro="">
      <xdr:nvGraphicFramePr>
        <xdr:cNvPr id="6" name="Chart 5">
          <a:extLst>
            <a:ext uri="{FF2B5EF4-FFF2-40B4-BE49-F238E27FC236}">
              <a16:creationId xmlns:a16="http://schemas.microsoft.com/office/drawing/2014/main" id="{3A809109-F185-4B97-AF2F-133C68C2B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3886</xdr:colOff>
      <xdr:row>20</xdr:row>
      <xdr:rowOff>14471</xdr:rowOff>
    </xdr:from>
    <xdr:to>
      <xdr:col>7</xdr:col>
      <xdr:colOff>562432</xdr:colOff>
      <xdr:row>25</xdr:row>
      <xdr:rowOff>0</xdr:rowOff>
    </xdr:to>
    <xdr:graphicFrame macro="">
      <xdr:nvGraphicFramePr>
        <xdr:cNvPr id="13" name="Chart 12">
          <a:extLst>
            <a:ext uri="{FF2B5EF4-FFF2-40B4-BE49-F238E27FC236}">
              <a16:creationId xmlns:a16="http://schemas.microsoft.com/office/drawing/2014/main" id="{C55C1AFF-62B2-4B56-A6C4-3717FFE11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275169</xdr:colOff>
      <xdr:row>21</xdr:row>
      <xdr:rowOff>119068</xdr:rowOff>
    </xdr:from>
    <xdr:to>
      <xdr:col>4</xdr:col>
      <xdr:colOff>365128</xdr:colOff>
      <xdr:row>23</xdr:row>
      <xdr:rowOff>107161</xdr:rowOff>
    </xdr:to>
    <xdr:sp macro="" textlink="Functionalities!H9">
      <xdr:nvSpPr>
        <xdr:cNvPr id="7" name="TextBox 6">
          <a:extLst>
            <a:ext uri="{FF2B5EF4-FFF2-40B4-BE49-F238E27FC236}">
              <a16:creationId xmlns:a16="http://schemas.microsoft.com/office/drawing/2014/main" id="{0C4FDA7B-411D-4D92-B8AE-8CAF0545ABF4}"/>
            </a:ext>
          </a:extLst>
        </xdr:cNvPr>
        <xdr:cNvSpPr txBox="1"/>
      </xdr:nvSpPr>
      <xdr:spPr>
        <a:xfrm>
          <a:off x="2116669" y="4542901"/>
          <a:ext cx="703792" cy="369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7AA103-24C9-43EA-8002-C2DB5B0B4577}" type="TxLink">
            <a:rPr lang="en-US" sz="1100" b="0" i="0" u="none" strike="noStrike">
              <a:solidFill>
                <a:schemeClr val="bg2">
                  <a:lumMod val="50000"/>
                </a:schemeClr>
              </a:solidFill>
              <a:latin typeface="Arial" panose="020B0604020202020204" pitchFamily="34" charset="0"/>
              <a:cs typeface="Arial" panose="020B0604020202020204" pitchFamily="34" charset="0"/>
            </a:rPr>
            <a:pPr algn="ctr"/>
            <a:t>102%</a:t>
          </a:fld>
          <a:endParaRPr lang="en-US" sz="2800" b="0">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6</xdr:col>
      <xdr:colOff>370303</xdr:colOff>
      <xdr:row>21</xdr:row>
      <xdr:rowOff>119066</xdr:rowOff>
    </xdr:from>
    <xdr:to>
      <xdr:col>7</xdr:col>
      <xdr:colOff>254002</xdr:colOff>
      <xdr:row>23</xdr:row>
      <xdr:rowOff>107159</xdr:rowOff>
    </xdr:to>
    <xdr:sp macro="" textlink="Functionalities!K9">
      <xdr:nvSpPr>
        <xdr:cNvPr id="9" name="TextBox 8">
          <a:extLst>
            <a:ext uri="{FF2B5EF4-FFF2-40B4-BE49-F238E27FC236}">
              <a16:creationId xmlns:a16="http://schemas.microsoft.com/office/drawing/2014/main" id="{52C91BF7-6D24-4F8C-AD86-8D21D2AC2140}"/>
            </a:ext>
          </a:extLst>
        </xdr:cNvPr>
        <xdr:cNvSpPr txBox="1"/>
      </xdr:nvSpPr>
      <xdr:spPr>
        <a:xfrm>
          <a:off x="3651136" y="4542899"/>
          <a:ext cx="550449" cy="369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8F2B27B-4F9C-4D48-92E5-5348D4CA794F}" type="TxLink">
            <a:rPr lang="en-US" sz="1100" b="0" i="0" u="none" strike="noStrike">
              <a:solidFill>
                <a:schemeClr val="bg2">
                  <a:lumMod val="50000"/>
                </a:schemeClr>
              </a:solidFill>
              <a:latin typeface="Arial" panose="020B0604020202020204" pitchFamily="34" charset="0"/>
              <a:ea typeface="+mn-ea"/>
              <a:cs typeface="Arial" panose="020B0604020202020204" pitchFamily="34" charset="0"/>
            </a:rPr>
            <a:pPr marL="0" indent="0" algn="ctr"/>
            <a:t>85%</a:t>
          </a:fld>
          <a:endParaRPr lang="en-US" sz="1100" b="0" i="0" u="none" strike="noStrike">
            <a:solidFill>
              <a:schemeClr val="bg2">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9</xdr:col>
      <xdr:colOff>3187</xdr:colOff>
      <xdr:row>20</xdr:row>
      <xdr:rowOff>14352</xdr:rowOff>
    </xdr:from>
    <xdr:to>
      <xdr:col>10</xdr:col>
      <xdr:colOff>614649</xdr:colOff>
      <xdr:row>24</xdr:row>
      <xdr:rowOff>179917</xdr:rowOff>
    </xdr:to>
    <xdr:graphicFrame macro="">
      <xdr:nvGraphicFramePr>
        <xdr:cNvPr id="22" name="Chart 21">
          <a:extLst>
            <a:ext uri="{FF2B5EF4-FFF2-40B4-BE49-F238E27FC236}">
              <a16:creationId xmlns:a16="http://schemas.microsoft.com/office/drawing/2014/main" id="{95B0573C-19C1-4687-9493-65D6A4392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296218</xdr:colOff>
      <xdr:row>21</xdr:row>
      <xdr:rowOff>119181</xdr:rowOff>
    </xdr:from>
    <xdr:to>
      <xdr:col>10</xdr:col>
      <xdr:colOff>386177</xdr:colOff>
      <xdr:row>23</xdr:row>
      <xdr:rowOff>107274</xdr:rowOff>
    </xdr:to>
    <xdr:sp macro="" textlink="Functionalities!N9">
      <xdr:nvSpPr>
        <xdr:cNvPr id="11" name="TextBox 10">
          <a:extLst>
            <a:ext uri="{FF2B5EF4-FFF2-40B4-BE49-F238E27FC236}">
              <a16:creationId xmlns:a16="http://schemas.microsoft.com/office/drawing/2014/main" id="{8A7F439B-A260-4EE5-ABC5-E40CBC8BD0E6}"/>
            </a:ext>
          </a:extLst>
        </xdr:cNvPr>
        <xdr:cNvSpPr txBox="1"/>
      </xdr:nvSpPr>
      <xdr:spPr>
        <a:xfrm>
          <a:off x="5037551" y="4543014"/>
          <a:ext cx="703793" cy="369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D7CCFE9-0C65-4A29-8C37-1E9249C32AE4}" type="TxLink">
            <a:rPr lang="en-US" sz="1100" b="0" i="0" u="none" strike="noStrike">
              <a:solidFill>
                <a:schemeClr val="bg2">
                  <a:lumMod val="50000"/>
                </a:schemeClr>
              </a:solidFill>
              <a:latin typeface="Arial" panose="020B0604020202020204" pitchFamily="34" charset="0"/>
              <a:ea typeface="+mn-ea"/>
              <a:cs typeface="Arial" panose="020B0604020202020204" pitchFamily="34" charset="0"/>
            </a:rPr>
            <a:pPr marL="0" indent="0" algn="ctr"/>
            <a:t>98%</a:t>
          </a:fld>
          <a:endParaRPr lang="en-US" sz="1100" b="0" i="0" u="none" strike="noStrike">
            <a:solidFill>
              <a:schemeClr val="bg2">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11</xdr:col>
      <xdr:colOff>211202</xdr:colOff>
      <xdr:row>20</xdr:row>
      <xdr:rowOff>14352</xdr:rowOff>
    </xdr:from>
    <xdr:to>
      <xdr:col>13</xdr:col>
      <xdr:colOff>621581</xdr:colOff>
      <xdr:row>24</xdr:row>
      <xdr:rowOff>179917</xdr:rowOff>
    </xdr:to>
    <xdr:graphicFrame macro="">
      <xdr:nvGraphicFramePr>
        <xdr:cNvPr id="15" name="Chart 14">
          <a:extLst>
            <a:ext uri="{FF2B5EF4-FFF2-40B4-BE49-F238E27FC236}">
              <a16:creationId xmlns:a16="http://schemas.microsoft.com/office/drawing/2014/main" id="{60D723D1-A92D-4161-A26E-609A482AD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275283</xdr:colOff>
      <xdr:row>21</xdr:row>
      <xdr:rowOff>129762</xdr:rowOff>
    </xdr:from>
    <xdr:to>
      <xdr:col>13</xdr:col>
      <xdr:colOff>365242</xdr:colOff>
      <xdr:row>23</xdr:row>
      <xdr:rowOff>117855</xdr:rowOff>
    </xdr:to>
    <xdr:sp macro="" textlink="Functionalities!Q9">
      <xdr:nvSpPr>
        <xdr:cNvPr id="16" name="TextBox 15">
          <a:extLst>
            <a:ext uri="{FF2B5EF4-FFF2-40B4-BE49-F238E27FC236}">
              <a16:creationId xmlns:a16="http://schemas.microsoft.com/office/drawing/2014/main" id="{449CB26D-0DCB-482F-BEA1-AA64B800F61D}"/>
            </a:ext>
          </a:extLst>
        </xdr:cNvPr>
        <xdr:cNvSpPr txBox="1"/>
      </xdr:nvSpPr>
      <xdr:spPr>
        <a:xfrm>
          <a:off x="6466533" y="4553595"/>
          <a:ext cx="703792" cy="369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E77F586-9D7F-48B5-B0B1-0FFCF2160E29}" type="TxLink">
            <a:rPr lang="en-US" sz="1100" b="0" i="0" u="none" strike="noStrike">
              <a:solidFill>
                <a:schemeClr val="bg2">
                  <a:lumMod val="50000"/>
                </a:schemeClr>
              </a:solidFill>
              <a:latin typeface="Arial" panose="020B0604020202020204" pitchFamily="34" charset="0"/>
              <a:ea typeface="+mn-ea"/>
              <a:cs typeface="Arial" panose="020B0604020202020204" pitchFamily="34" charset="0"/>
            </a:rPr>
            <a:pPr marL="0" indent="0" algn="ctr"/>
            <a:t>90%</a:t>
          </a:fld>
          <a:endParaRPr lang="en-US" sz="1100" b="0" i="0" u="none" strike="noStrike">
            <a:solidFill>
              <a:schemeClr val="bg2">
                <a:lumMod val="50000"/>
              </a:schemeClr>
            </a:solidFill>
            <a:latin typeface="Arial" panose="020B0604020202020204" pitchFamily="34" charset="0"/>
            <a:ea typeface="+mn-ea"/>
            <a:cs typeface="Arial" panose="020B06040202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0</xdr:col>
          <xdr:colOff>8629</xdr:colOff>
          <xdr:row>16</xdr:row>
          <xdr:rowOff>108924</xdr:rowOff>
        </xdr:from>
        <xdr:to>
          <xdr:col>2</xdr:col>
          <xdr:colOff>116416</xdr:colOff>
          <xdr:row>27</xdr:row>
          <xdr:rowOff>42331</xdr:rowOff>
        </xdr:to>
        <xdr:sp macro="" textlink="">
          <xdr:nvSpPr>
            <xdr:cNvPr id="1025" name="List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15</xdr:col>
      <xdr:colOff>7116</xdr:colOff>
      <xdr:row>1</xdr:row>
      <xdr:rowOff>6698</xdr:rowOff>
    </xdr:from>
    <xdr:to>
      <xdr:col>26</xdr:col>
      <xdr:colOff>10582</xdr:colOff>
      <xdr:row>17</xdr:row>
      <xdr:rowOff>211120</xdr:rowOff>
    </xdr:to>
    <xdr:graphicFrame macro="">
      <xdr:nvGraphicFramePr>
        <xdr:cNvPr id="18" name="Chart 17">
          <a:extLst>
            <a:ext uri="{FF2B5EF4-FFF2-40B4-BE49-F238E27FC236}">
              <a16:creationId xmlns:a16="http://schemas.microsoft.com/office/drawing/2014/main" id="{54C1308B-F562-4CE3-97CC-9A19349B6F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10585</xdr:colOff>
      <xdr:row>18</xdr:row>
      <xdr:rowOff>74083</xdr:rowOff>
    </xdr:from>
    <xdr:to>
      <xdr:col>20</xdr:col>
      <xdr:colOff>10583</xdr:colOff>
      <xdr:row>21</xdr:row>
      <xdr:rowOff>179917</xdr:rowOff>
    </xdr:to>
    <mc:AlternateContent xmlns:mc="http://schemas.openxmlformats.org/markup-compatibility/2006">
      <mc:Choice xmlns:a14="http://schemas.microsoft.com/office/drawing/2010/main" Requires="a14">
        <xdr:graphicFrame macro="">
          <xdr:nvGraphicFramePr>
            <xdr:cNvPr id="19" name="Employee">
              <a:extLst>
                <a:ext uri="{FF2B5EF4-FFF2-40B4-BE49-F238E27FC236}">
                  <a16:creationId xmlns:a16="http://schemas.microsoft.com/office/drawing/2014/main" id="{B7ADBDEC-405A-4A40-84DB-17370EC81E68}"/>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dr:sp macro="" textlink="">
          <xdr:nvSpPr>
            <xdr:cNvPr id="0" name=""/>
            <xdr:cNvSpPr>
              <a:spLocks noTextEdit="1"/>
            </xdr:cNvSpPr>
          </xdr:nvSpPr>
          <xdr:spPr>
            <a:xfrm>
              <a:off x="7359988" y="3970674"/>
              <a:ext cx="3030680" cy="6903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42334</xdr:colOff>
      <xdr:row>18</xdr:row>
      <xdr:rowOff>63501</xdr:rowOff>
    </xdr:from>
    <xdr:to>
      <xdr:col>26</xdr:col>
      <xdr:colOff>10584</xdr:colOff>
      <xdr:row>21</xdr:row>
      <xdr:rowOff>169333</xdr:rowOff>
    </xdr:to>
    <mc:AlternateContent xmlns:mc="http://schemas.openxmlformats.org/markup-compatibility/2006">
      <mc:Choice xmlns:a14="http://schemas.microsoft.com/office/drawing/2010/main" Requires="a14">
        <xdr:graphicFrame macro="">
          <xdr:nvGraphicFramePr>
            <xdr:cNvPr id="20" name="Cost Type">
              <a:extLst>
                <a:ext uri="{FF2B5EF4-FFF2-40B4-BE49-F238E27FC236}">
                  <a16:creationId xmlns:a16="http://schemas.microsoft.com/office/drawing/2014/main" id="{C0628D00-F455-48AB-83C7-B68EEE89A650}"/>
                </a:ext>
              </a:extLst>
            </xdr:cNvPr>
            <xdr:cNvGraphicFramePr/>
          </xdr:nvGraphicFramePr>
          <xdr:xfrm>
            <a:off x="0" y="0"/>
            <a:ext cx="0" cy="0"/>
          </xdr:xfrm>
          <a:graphic>
            <a:graphicData uri="http://schemas.microsoft.com/office/drawing/2010/slicer">
              <sle:slicer xmlns:sle="http://schemas.microsoft.com/office/drawing/2010/slicer" name="Cost Type"/>
            </a:graphicData>
          </a:graphic>
        </xdr:graphicFrame>
      </mc:Choice>
      <mc:Fallback>
        <xdr:sp macro="" textlink="">
          <xdr:nvSpPr>
            <xdr:cNvPr id="0" name=""/>
            <xdr:cNvSpPr>
              <a:spLocks noTextEdit="1"/>
            </xdr:cNvSpPr>
          </xdr:nvSpPr>
          <xdr:spPr>
            <a:xfrm>
              <a:off x="10422419" y="3960092"/>
              <a:ext cx="3605068" cy="6903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21168</xdr:colOff>
      <xdr:row>22</xdr:row>
      <xdr:rowOff>21166</xdr:rowOff>
    </xdr:from>
    <xdr:to>
      <xdr:col>26</xdr:col>
      <xdr:colOff>10583</xdr:colOff>
      <xdr:row>28</xdr:row>
      <xdr:rowOff>0</xdr:rowOff>
    </xdr:to>
    <mc:AlternateContent xmlns:mc="http://schemas.openxmlformats.org/markup-compatibility/2006">
      <mc:Choice xmlns:tsle="http://schemas.microsoft.com/office/drawing/2012/timeslicer" Requires="tsle">
        <xdr:graphicFrame macro="">
          <xdr:nvGraphicFramePr>
            <xdr:cNvPr id="23" name="Month">
              <a:extLst>
                <a:ext uri="{FF2B5EF4-FFF2-40B4-BE49-F238E27FC236}">
                  <a16:creationId xmlns:a16="http://schemas.microsoft.com/office/drawing/2014/main" id="{6EE12DC2-00AA-4BFA-9386-478E7B9FBD4B}"/>
                </a:ext>
              </a:extLst>
            </xdr:cNvPr>
            <xdr:cNvGraphicFramePr/>
          </xdr:nvGraphicFramePr>
          <xdr:xfrm>
            <a:off x="0" y="0"/>
            <a:ext cx="0" cy="0"/>
          </xdr:xfrm>
          <a:graphic>
            <a:graphicData uri="http://schemas.microsoft.com/office/drawing/2012/timeslicer">
              <tsle:timeslicer xmlns:tsle="http://schemas.microsoft.com/office/drawing/2012/timeslicer" name="Month"/>
            </a:graphicData>
          </a:graphic>
        </xdr:graphicFrame>
      </mc:Choice>
      <mc:Fallback>
        <xdr:sp macro="" textlink="">
          <xdr:nvSpPr>
            <xdr:cNvPr id="0" name=""/>
            <xdr:cNvSpPr>
              <a:spLocks noTextEdit="1"/>
            </xdr:cNvSpPr>
          </xdr:nvSpPr>
          <xdr:spPr>
            <a:xfrm>
              <a:off x="7370571" y="4697075"/>
              <a:ext cx="6656915" cy="114781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ful Islam" refreshedDate="44062.611861921294" createdVersion="6" refreshedVersion="6" minRefreshableVersion="3" recordCount="239" xr:uid="{0E0565D1-5F7E-42F9-973D-1BDC79BE3879}">
  <cacheSource type="worksheet">
    <worksheetSource name="DataTable"/>
  </cacheSource>
  <cacheFields count="5">
    <cacheField name="Month" numFmtId="164">
      <sharedItems containsSemiMixedTypes="0" containsNonDate="0" containsDate="1" containsString="0" minDate="2018-01-01T00:00:00" maxDate="2018-12-02T00:00:00" count="12">
        <d v="2018-01-01T00:00:00"/>
        <d v="2018-02-01T00:00:00"/>
        <d v="2018-03-01T00:00:00"/>
        <d v="2018-04-01T00:00:00"/>
        <d v="2018-05-01T00:00:00"/>
        <d v="2018-06-01T00:00:00"/>
        <d v="2018-07-01T00:00:00"/>
        <d v="2018-08-01T00:00:00"/>
        <d v="2018-09-01T00:00:00"/>
        <d v="2018-10-01T00:00:00"/>
        <d v="2018-11-01T00:00:00"/>
        <d v="2018-12-01T00:00:00"/>
      </sharedItems>
      <fieldGroup par="4" base="0">
        <rangePr groupBy="days" startDate="2018-01-01T00:00:00" endDate="2018-12-02T00:00:00"/>
        <groupItems count="368">
          <s v="&lt;1/1/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18"/>
        </groupItems>
      </fieldGroup>
    </cacheField>
    <cacheField name="Employee" numFmtId="0">
      <sharedItems count="5">
        <s v="Arya"/>
        <s v="Bran"/>
        <s v="John"/>
        <s v="Robert"/>
        <s v="Sansa"/>
      </sharedItems>
    </cacheField>
    <cacheField name="Cost Type" numFmtId="0">
      <sharedItems count="4">
        <s v="Transport"/>
        <s v="Other"/>
        <s v="Daily Allowance"/>
        <s v="Accomodation"/>
      </sharedItems>
    </cacheField>
    <cacheField name="Amount" numFmtId="44">
      <sharedItems containsSemiMixedTypes="0" containsString="0" containsNumber="1" containsInteger="1" minValue="7" maxValue="2197"/>
    </cacheField>
    <cacheField name="Months" numFmtId="0" databaseField="0">
      <fieldGroup base="0">
        <rangePr groupBy="months" startDate="2018-01-01T00:00:00" endDate="2018-12-02T00:00:00"/>
        <groupItems count="14">
          <s v="&lt;1/1/2018"/>
          <s v="Jan"/>
          <s v="Feb"/>
          <s v="Mar"/>
          <s v="Apr"/>
          <s v="May"/>
          <s v="Jun"/>
          <s v="Jul"/>
          <s v="Aug"/>
          <s v="Sep"/>
          <s v="Oct"/>
          <s v="Nov"/>
          <s v="Dec"/>
          <s v="&gt;12/2/2018"/>
        </groupItems>
      </fieldGroup>
    </cacheField>
  </cacheFields>
  <extLst>
    <ext xmlns:x14="http://schemas.microsoft.com/office/spreadsheetml/2009/9/main" uri="{725AE2AE-9491-48be-B2B4-4EB974FC3084}">
      <x14:pivotCacheDefinition pivotCacheId="15224122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x v="0"/>
    <x v="0"/>
    <x v="0"/>
    <n v="1160"/>
  </r>
  <r>
    <x v="0"/>
    <x v="1"/>
    <x v="0"/>
    <n v="950"/>
  </r>
  <r>
    <x v="0"/>
    <x v="2"/>
    <x v="0"/>
    <n v="1181"/>
  </r>
  <r>
    <x v="0"/>
    <x v="3"/>
    <x v="0"/>
    <n v="1042"/>
  </r>
  <r>
    <x v="0"/>
    <x v="4"/>
    <x v="0"/>
    <n v="987"/>
  </r>
  <r>
    <x v="0"/>
    <x v="0"/>
    <x v="1"/>
    <n v="60"/>
  </r>
  <r>
    <x v="0"/>
    <x v="1"/>
    <x v="1"/>
    <n v="60"/>
  </r>
  <r>
    <x v="0"/>
    <x v="2"/>
    <x v="1"/>
    <n v="194"/>
  </r>
  <r>
    <x v="0"/>
    <x v="3"/>
    <x v="1"/>
    <n v="118"/>
  </r>
  <r>
    <x v="0"/>
    <x v="4"/>
    <x v="1"/>
    <n v="135"/>
  </r>
  <r>
    <x v="0"/>
    <x v="0"/>
    <x v="2"/>
    <n v="491"/>
  </r>
  <r>
    <x v="0"/>
    <x v="1"/>
    <x v="2"/>
    <n v="368"/>
  </r>
  <r>
    <x v="0"/>
    <x v="2"/>
    <x v="2"/>
    <n v="352"/>
  </r>
  <r>
    <x v="0"/>
    <x v="3"/>
    <x v="2"/>
    <n v="404"/>
  </r>
  <r>
    <x v="0"/>
    <x v="4"/>
    <x v="2"/>
    <n v="474"/>
  </r>
  <r>
    <x v="0"/>
    <x v="0"/>
    <x v="3"/>
    <n v="2075"/>
  </r>
  <r>
    <x v="0"/>
    <x v="1"/>
    <x v="3"/>
    <n v="2113"/>
  </r>
  <r>
    <x v="0"/>
    <x v="2"/>
    <x v="3"/>
    <n v="1886"/>
  </r>
  <r>
    <x v="0"/>
    <x v="4"/>
    <x v="3"/>
    <n v="1961"/>
  </r>
  <r>
    <x v="1"/>
    <x v="0"/>
    <x v="0"/>
    <n v="1066"/>
  </r>
  <r>
    <x v="1"/>
    <x v="1"/>
    <x v="0"/>
    <n v="1180"/>
  </r>
  <r>
    <x v="1"/>
    <x v="2"/>
    <x v="0"/>
    <n v="1076"/>
  </r>
  <r>
    <x v="1"/>
    <x v="3"/>
    <x v="0"/>
    <n v="1049"/>
  </r>
  <r>
    <x v="1"/>
    <x v="4"/>
    <x v="0"/>
    <n v="1175"/>
  </r>
  <r>
    <x v="1"/>
    <x v="0"/>
    <x v="1"/>
    <n v="116"/>
  </r>
  <r>
    <x v="1"/>
    <x v="1"/>
    <x v="1"/>
    <n v="14"/>
  </r>
  <r>
    <x v="1"/>
    <x v="2"/>
    <x v="1"/>
    <n v="44"/>
  </r>
  <r>
    <x v="1"/>
    <x v="3"/>
    <x v="1"/>
    <n v="117"/>
  </r>
  <r>
    <x v="1"/>
    <x v="4"/>
    <x v="1"/>
    <n v="453"/>
  </r>
  <r>
    <x v="1"/>
    <x v="0"/>
    <x v="2"/>
    <n v="329"/>
  </r>
  <r>
    <x v="1"/>
    <x v="1"/>
    <x v="2"/>
    <n v="475"/>
  </r>
  <r>
    <x v="1"/>
    <x v="2"/>
    <x v="2"/>
    <n v="302"/>
  </r>
  <r>
    <x v="1"/>
    <x v="3"/>
    <x v="2"/>
    <n v="308"/>
  </r>
  <r>
    <x v="1"/>
    <x v="4"/>
    <x v="2"/>
    <n v="386"/>
  </r>
  <r>
    <x v="1"/>
    <x v="0"/>
    <x v="3"/>
    <n v="2017"/>
  </r>
  <r>
    <x v="1"/>
    <x v="1"/>
    <x v="3"/>
    <n v="2108"/>
  </r>
  <r>
    <x v="1"/>
    <x v="2"/>
    <x v="3"/>
    <n v="1920"/>
  </r>
  <r>
    <x v="1"/>
    <x v="3"/>
    <x v="3"/>
    <n v="1928"/>
  </r>
  <r>
    <x v="1"/>
    <x v="4"/>
    <x v="3"/>
    <n v="2026"/>
  </r>
  <r>
    <x v="2"/>
    <x v="0"/>
    <x v="0"/>
    <n v="914"/>
  </r>
  <r>
    <x v="2"/>
    <x v="1"/>
    <x v="0"/>
    <n v="900"/>
  </r>
  <r>
    <x v="2"/>
    <x v="2"/>
    <x v="0"/>
    <n v="822"/>
  </r>
  <r>
    <x v="2"/>
    <x v="3"/>
    <x v="0"/>
    <n v="900"/>
  </r>
  <r>
    <x v="2"/>
    <x v="4"/>
    <x v="0"/>
    <n v="1143"/>
  </r>
  <r>
    <x v="2"/>
    <x v="0"/>
    <x v="1"/>
    <n v="64"/>
  </r>
  <r>
    <x v="2"/>
    <x v="1"/>
    <x v="1"/>
    <n v="194"/>
  </r>
  <r>
    <x v="2"/>
    <x v="2"/>
    <x v="1"/>
    <n v="197"/>
  </r>
  <r>
    <x v="2"/>
    <x v="3"/>
    <x v="1"/>
    <n v="175"/>
  </r>
  <r>
    <x v="2"/>
    <x v="4"/>
    <x v="1"/>
    <n v="95"/>
  </r>
  <r>
    <x v="2"/>
    <x v="0"/>
    <x v="2"/>
    <n v="338"/>
  </r>
  <r>
    <x v="2"/>
    <x v="1"/>
    <x v="2"/>
    <n v="448"/>
  </r>
  <r>
    <x v="2"/>
    <x v="2"/>
    <x v="2"/>
    <n v="459"/>
  </r>
  <r>
    <x v="2"/>
    <x v="3"/>
    <x v="2"/>
    <n v="387"/>
  </r>
  <r>
    <x v="2"/>
    <x v="4"/>
    <x v="2"/>
    <n v="346"/>
  </r>
  <r>
    <x v="2"/>
    <x v="0"/>
    <x v="3"/>
    <n v="2067"/>
  </r>
  <r>
    <x v="2"/>
    <x v="1"/>
    <x v="3"/>
    <n v="2060"/>
  </r>
  <r>
    <x v="2"/>
    <x v="2"/>
    <x v="3"/>
    <n v="2084"/>
  </r>
  <r>
    <x v="2"/>
    <x v="3"/>
    <x v="3"/>
    <n v="2100"/>
  </r>
  <r>
    <x v="2"/>
    <x v="4"/>
    <x v="3"/>
    <n v="2182"/>
  </r>
  <r>
    <x v="3"/>
    <x v="0"/>
    <x v="0"/>
    <n v="895"/>
  </r>
  <r>
    <x v="3"/>
    <x v="1"/>
    <x v="0"/>
    <n v="1038"/>
  </r>
  <r>
    <x v="3"/>
    <x v="2"/>
    <x v="0"/>
    <n v="1133"/>
  </r>
  <r>
    <x v="3"/>
    <x v="3"/>
    <x v="0"/>
    <n v="1150"/>
  </r>
  <r>
    <x v="3"/>
    <x v="4"/>
    <x v="0"/>
    <n v="1078"/>
  </r>
  <r>
    <x v="3"/>
    <x v="0"/>
    <x v="1"/>
    <n v="26"/>
  </r>
  <r>
    <x v="3"/>
    <x v="1"/>
    <x v="1"/>
    <n v="179"/>
  </r>
  <r>
    <x v="3"/>
    <x v="2"/>
    <x v="1"/>
    <n v="31"/>
  </r>
  <r>
    <x v="3"/>
    <x v="3"/>
    <x v="1"/>
    <n v="133"/>
  </r>
  <r>
    <x v="3"/>
    <x v="4"/>
    <x v="1"/>
    <n v="187"/>
  </r>
  <r>
    <x v="3"/>
    <x v="0"/>
    <x v="2"/>
    <n v="432"/>
  </r>
  <r>
    <x v="3"/>
    <x v="1"/>
    <x v="2"/>
    <n v="469"/>
  </r>
  <r>
    <x v="3"/>
    <x v="2"/>
    <x v="2"/>
    <n v="355"/>
  </r>
  <r>
    <x v="3"/>
    <x v="3"/>
    <x v="2"/>
    <n v="375"/>
  </r>
  <r>
    <x v="3"/>
    <x v="4"/>
    <x v="2"/>
    <n v="489"/>
  </r>
  <r>
    <x v="3"/>
    <x v="0"/>
    <x v="3"/>
    <n v="1811"/>
  </r>
  <r>
    <x v="3"/>
    <x v="1"/>
    <x v="3"/>
    <n v="1983"/>
  </r>
  <r>
    <x v="3"/>
    <x v="2"/>
    <x v="3"/>
    <n v="1971"/>
  </r>
  <r>
    <x v="3"/>
    <x v="3"/>
    <x v="3"/>
    <n v="1871"/>
  </r>
  <r>
    <x v="3"/>
    <x v="4"/>
    <x v="3"/>
    <n v="2160"/>
  </r>
  <r>
    <x v="4"/>
    <x v="0"/>
    <x v="0"/>
    <n v="910"/>
  </r>
  <r>
    <x v="4"/>
    <x v="1"/>
    <x v="0"/>
    <n v="1036"/>
  </r>
  <r>
    <x v="4"/>
    <x v="2"/>
    <x v="0"/>
    <n v="1097"/>
  </r>
  <r>
    <x v="4"/>
    <x v="3"/>
    <x v="0"/>
    <n v="892"/>
  </r>
  <r>
    <x v="4"/>
    <x v="4"/>
    <x v="0"/>
    <n v="1063"/>
  </r>
  <r>
    <x v="4"/>
    <x v="0"/>
    <x v="1"/>
    <n v="93"/>
  </r>
  <r>
    <x v="4"/>
    <x v="1"/>
    <x v="1"/>
    <n v="44"/>
  </r>
  <r>
    <x v="4"/>
    <x v="2"/>
    <x v="1"/>
    <n v="145"/>
  </r>
  <r>
    <x v="4"/>
    <x v="3"/>
    <x v="1"/>
    <n v="99"/>
  </r>
  <r>
    <x v="4"/>
    <x v="4"/>
    <x v="1"/>
    <n v="73"/>
  </r>
  <r>
    <x v="4"/>
    <x v="0"/>
    <x v="2"/>
    <n v="478"/>
  </r>
  <r>
    <x v="4"/>
    <x v="1"/>
    <x v="2"/>
    <n v="308"/>
  </r>
  <r>
    <x v="4"/>
    <x v="2"/>
    <x v="2"/>
    <n v="330"/>
  </r>
  <r>
    <x v="4"/>
    <x v="3"/>
    <x v="2"/>
    <n v="327"/>
  </r>
  <r>
    <x v="4"/>
    <x v="4"/>
    <x v="2"/>
    <n v="307"/>
  </r>
  <r>
    <x v="4"/>
    <x v="0"/>
    <x v="3"/>
    <n v="1853"/>
  </r>
  <r>
    <x v="4"/>
    <x v="1"/>
    <x v="3"/>
    <n v="2043"/>
  </r>
  <r>
    <x v="4"/>
    <x v="2"/>
    <x v="3"/>
    <n v="1905"/>
  </r>
  <r>
    <x v="4"/>
    <x v="3"/>
    <x v="3"/>
    <n v="2170"/>
  </r>
  <r>
    <x v="4"/>
    <x v="4"/>
    <x v="3"/>
    <n v="2181"/>
  </r>
  <r>
    <x v="5"/>
    <x v="0"/>
    <x v="0"/>
    <n v="801"/>
  </r>
  <r>
    <x v="5"/>
    <x v="1"/>
    <x v="0"/>
    <n v="815"/>
  </r>
  <r>
    <x v="5"/>
    <x v="2"/>
    <x v="0"/>
    <n v="993"/>
  </r>
  <r>
    <x v="5"/>
    <x v="3"/>
    <x v="0"/>
    <n v="995"/>
  </r>
  <r>
    <x v="5"/>
    <x v="4"/>
    <x v="0"/>
    <n v="939"/>
  </r>
  <r>
    <x v="5"/>
    <x v="0"/>
    <x v="1"/>
    <n v="146"/>
  </r>
  <r>
    <x v="5"/>
    <x v="1"/>
    <x v="1"/>
    <n v="43"/>
  </r>
  <r>
    <x v="5"/>
    <x v="2"/>
    <x v="1"/>
    <n v="155"/>
  </r>
  <r>
    <x v="5"/>
    <x v="3"/>
    <x v="1"/>
    <n v="151"/>
  </r>
  <r>
    <x v="5"/>
    <x v="4"/>
    <x v="1"/>
    <n v="115"/>
  </r>
  <r>
    <x v="5"/>
    <x v="0"/>
    <x v="2"/>
    <n v="409"/>
  </r>
  <r>
    <x v="5"/>
    <x v="1"/>
    <x v="2"/>
    <n v="481"/>
  </r>
  <r>
    <x v="5"/>
    <x v="2"/>
    <x v="2"/>
    <n v="394"/>
  </r>
  <r>
    <x v="5"/>
    <x v="3"/>
    <x v="2"/>
    <n v="383"/>
  </r>
  <r>
    <x v="5"/>
    <x v="4"/>
    <x v="2"/>
    <n v="412"/>
  </r>
  <r>
    <x v="5"/>
    <x v="0"/>
    <x v="3"/>
    <n v="1973"/>
  </r>
  <r>
    <x v="5"/>
    <x v="1"/>
    <x v="3"/>
    <n v="2032"/>
  </r>
  <r>
    <x v="5"/>
    <x v="2"/>
    <x v="3"/>
    <n v="1874"/>
  </r>
  <r>
    <x v="5"/>
    <x v="3"/>
    <x v="3"/>
    <n v="2195"/>
  </r>
  <r>
    <x v="5"/>
    <x v="4"/>
    <x v="3"/>
    <n v="2197"/>
  </r>
  <r>
    <x v="6"/>
    <x v="0"/>
    <x v="0"/>
    <n v="1064"/>
  </r>
  <r>
    <x v="6"/>
    <x v="1"/>
    <x v="0"/>
    <n v="953"/>
  </r>
  <r>
    <x v="6"/>
    <x v="2"/>
    <x v="0"/>
    <n v="804"/>
  </r>
  <r>
    <x v="6"/>
    <x v="3"/>
    <x v="0"/>
    <n v="987"/>
  </r>
  <r>
    <x v="6"/>
    <x v="4"/>
    <x v="0"/>
    <n v="936"/>
  </r>
  <r>
    <x v="6"/>
    <x v="0"/>
    <x v="1"/>
    <n v="172"/>
  </r>
  <r>
    <x v="6"/>
    <x v="1"/>
    <x v="1"/>
    <n v="180"/>
  </r>
  <r>
    <x v="6"/>
    <x v="2"/>
    <x v="1"/>
    <n v="161"/>
  </r>
  <r>
    <x v="6"/>
    <x v="3"/>
    <x v="1"/>
    <n v="102"/>
  </r>
  <r>
    <x v="6"/>
    <x v="4"/>
    <x v="1"/>
    <n v="48"/>
  </r>
  <r>
    <x v="6"/>
    <x v="0"/>
    <x v="2"/>
    <n v="411"/>
  </r>
  <r>
    <x v="6"/>
    <x v="1"/>
    <x v="2"/>
    <n v="307"/>
  </r>
  <r>
    <x v="6"/>
    <x v="2"/>
    <x v="2"/>
    <n v="329"/>
  </r>
  <r>
    <x v="6"/>
    <x v="3"/>
    <x v="2"/>
    <n v="474"/>
  </r>
  <r>
    <x v="6"/>
    <x v="4"/>
    <x v="2"/>
    <n v="349"/>
  </r>
  <r>
    <x v="6"/>
    <x v="0"/>
    <x v="3"/>
    <n v="2046"/>
  </r>
  <r>
    <x v="6"/>
    <x v="1"/>
    <x v="3"/>
    <n v="2131"/>
  </r>
  <r>
    <x v="6"/>
    <x v="2"/>
    <x v="3"/>
    <n v="2028"/>
  </r>
  <r>
    <x v="6"/>
    <x v="3"/>
    <x v="3"/>
    <n v="2112"/>
  </r>
  <r>
    <x v="6"/>
    <x v="4"/>
    <x v="3"/>
    <n v="2197"/>
  </r>
  <r>
    <x v="7"/>
    <x v="0"/>
    <x v="0"/>
    <n v="805"/>
  </r>
  <r>
    <x v="7"/>
    <x v="1"/>
    <x v="0"/>
    <n v="918"/>
  </r>
  <r>
    <x v="7"/>
    <x v="2"/>
    <x v="0"/>
    <n v="988"/>
  </r>
  <r>
    <x v="7"/>
    <x v="2"/>
    <x v="0"/>
    <n v="1031"/>
  </r>
  <r>
    <x v="7"/>
    <x v="3"/>
    <x v="0"/>
    <n v="848"/>
  </r>
  <r>
    <x v="7"/>
    <x v="4"/>
    <x v="0"/>
    <n v="1081"/>
  </r>
  <r>
    <x v="7"/>
    <x v="0"/>
    <x v="1"/>
    <n v="46"/>
  </r>
  <r>
    <x v="7"/>
    <x v="1"/>
    <x v="1"/>
    <n v="116"/>
  </r>
  <r>
    <x v="7"/>
    <x v="2"/>
    <x v="1"/>
    <n v="60"/>
  </r>
  <r>
    <x v="7"/>
    <x v="2"/>
    <x v="1"/>
    <n v="25"/>
  </r>
  <r>
    <x v="7"/>
    <x v="3"/>
    <x v="1"/>
    <n v="46"/>
  </r>
  <r>
    <x v="7"/>
    <x v="4"/>
    <x v="1"/>
    <n v="107"/>
  </r>
  <r>
    <x v="7"/>
    <x v="0"/>
    <x v="2"/>
    <n v="403"/>
  </r>
  <r>
    <x v="7"/>
    <x v="1"/>
    <x v="2"/>
    <n v="364"/>
  </r>
  <r>
    <x v="7"/>
    <x v="2"/>
    <x v="2"/>
    <n v="435"/>
  </r>
  <r>
    <x v="7"/>
    <x v="2"/>
    <x v="2"/>
    <n v="303"/>
  </r>
  <r>
    <x v="7"/>
    <x v="3"/>
    <x v="2"/>
    <n v="327"/>
  </r>
  <r>
    <x v="7"/>
    <x v="4"/>
    <x v="2"/>
    <n v="344"/>
  </r>
  <r>
    <x v="7"/>
    <x v="0"/>
    <x v="3"/>
    <n v="2114"/>
  </r>
  <r>
    <x v="7"/>
    <x v="1"/>
    <x v="3"/>
    <n v="2117"/>
  </r>
  <r>
    <x v="7"/>
    <x v="2"/>
    <x v="3"/>
    <n v="1874"/>
  </r>
  <r>
    <x v="7"/>
    <x v="2"/>
    <x v="3"/>
    <n v="2037"/>
  </r>
  <r>
    <x v="7"/>
    <x v="3"/>
    <x v="3"/>
    <n v="2125"/>
  </r>
  <r>
    <x v="7"/>
    <x v="4"/>
    <x v="3"/>
    <n v="1842"/>
  </r>
  <r>
    <x v="8"/>
    <x v="0"/>
    <x v="0"/>
    <n v="1179"/>
  </r>
  <r>
    <x v="8"/>
    <x v="1"/>
    <x v="0"/>
    <n v="956"/>
  </r>
  <r>
    <x v="8"/>
    <x v="3"/>
    <x v="0"/>
    <n v="1011"/>
  </r>
  <r>
    <x v="8"/>
    <x v="4"/>
    <x v="0"/>
    <n v="1135"/>
  </r>
  <r>
    <x v="8"/>
    <x v="0"/>
    <x v="1"/>
    <n v="79"/>
  </r>
  <r>
    <x v="8"/>
    <x v="1"/>
    <x v="1"/>
    <n v="156"/>
  </r>
  <r>
    <x v="8"/>
    <x v="3"/>
    <x v="1"/>
    <n v="43"/>
  </r>
  <r>
    <x v="8"/>
    <x v="4"/>
    <x v="1"/>
    <n v="9"/>
  </r>
  <r>
    <x v="8"/>
    <x v="0"/>
    <x v="2"/>
    <n v="491"/>
  </r>
  <r>
    <x v="8"/>
    <x v="1"/>
    <x v="2"/>
    <n v="329"/>
  </r>
  <r>
    <x v="8"/>
    <x v="3"/>
    <x v="2"/>
    <n v="362"/>
  </r>
  <r>
    <x v="8"/>
    <x v="4"/>
    <x v="2"/>
    <n v="420"/>
  </r>
  <r>
    <x v="8"/>
    <x v="0"/>
    <x v="3"/>
    <n v="2050"/>
  </r>
  <r>
    <x v="8"/>
    <x v="1"/>
    <x v="3"/>
    <n v="1838"/>
  </r>
  <r>
    <x v="8"/>
    <x v="3"/>
    <x v="3"/>
    <n v="1954"/>
  </r>
  <r>
    <x v="8"/>
    <x v="4"/>
    <x v="3"/>
    <n v="2033"/>
  </r>
  <r>
    <x v="9"/>
    <x v="0"/>
    <x v="0"/>
    <n v="994"/>
  </r>
  <r>
    <x v="9"/>
    <x v="1"/>
    <x v="0"/>
    <n v="1092"/>
  </r>
  <r>
    <x v="9"/>
    <x v="2"/>
    <x v="0"/>
    <n v="811"/>
  </r>
  <r>
    <x v="9"/>
    <x v="3"/>
    <x v="0"/>
    <n v="1176"/>
  </r>
  <r>
    <x v="9"/>
    <x v="4"/>
    <x v="0"/>
    <n v="1162"/>
  </r>
  <r>
    <x v="9"/>
    <x v="0"/>
    <x v="1"/>
    <n v="53"/>
  </r>
  <r>
    <x v="9"/>
    <x v="1"/>
    <x v="1"/>
    <n v="74"/>
  </r>
  <r>
    <x v="9"/>
    <x v="2"/>
    <x v="1"/>
    <n v="127"/>
  </r>
  <r>
    <x v="9"/>
    <x v="3"/>
    <x v="1"/>
    <n v="194"/>
  </r>
  <r>
    <x v="9"/>
    <x v="4"/>
    <x v="1"/>
    <n v="35"/>
  </r>
  <r>
    <x v="9"/>
    <x v="0"/>
    <x v="2"/>
    <n v="314"/>
  </r>
  <r>
    <x v="9"/>
    <x v="1"/>
    <x v="2"/>
    <n v="438"/>
  </r>
  <r>
    <x v="9"/>
    <x v="2"/>
    <x v="2"/>
    <n v="391"/>
  </r>
  <r>
    <x v="9"/>
    <x v="3"/>
    <x v="2"/>
    <n v="435"/>
  </r>
  <r>
    <x v="9"/>
    <x v="4"/>
    <x v="2"/>
    <n v="340"/>
  </r>
  <r>
    <x v="9"/>
    <x v="0"/>
    <x v="3"/>
    <n v="1971"/>
  </r>
  <r>
    <x v="9"/>
    <x v="1"/>
    <x v="3"/>
    <n v="2175"/>
  </r>
  <r>
    <x v="9"/>
    <x v="2"/>
    <x v="3"/>
    <n v="1993"/>
  </r>
  <r>
    <x v="9"/>
    <x v="3"/>
    <x v="3"/>
    <n v="1980"/>
  </r>
  <r>
    <x v="9"/>
    <x v="4"/>
    <x v="3"/>
    <n v="2011"/>
  </r>
  <r>
    <x v="10"/>
    <x v="0"/>
    <x v="0"/>
    <n v="1012"/>
  </r>
  <r>
    <x v="10"/>
    <x v="1"/>
    <x v="0"/>
    <n v="1096"/>
  </r>
  <r>
    <x v="10"/>
    <x v="2"/>
    <x v="0"/>
    <n v="984"/>
  </r>
  <r>
    <x v="10"/>
    <x v="3"/>
    <x v="0"/>
    <n v="939"/>
  </r>
  <r>
    <x v="10"/>
    <x v="4"/>
    <x v="0"/>
    <n v="849"/>
  </r>
  <r>
    <x v="10"/>
    <x v="0"/>
    <x v="1"/>
    <n v="123"/>
  </r>
  <r>
    <x v="10"/>
    <x v="1"/>
    <x v="1"/>
    <n v="136"/>
  </r>
  <r>
    <x v="10"/>
    <x v="2"/>
    <x v="1"/>
    <n v="124"/>
  </r>
  <r>
    <x v="10"/>
    <x v="3"/>
    <x v="1"/>
    <n v="18"/>
  </r>
  <r>
    <x v="10"/>
    <x v="4"/>
    <x v="1"/>
    <n v="48"/>
  </r>
  <r>
    <x v="10"/>
    <x v="0"/>
    <x v="2"/>
    <n v="367"/>
  </r>
  <r>
    <x v="10"/>
    <x v="1"/>
    <x v="2"/>
    <n v="362"/>
  </r>
  <r>
    <x v="10"/>
    <x v="2"/>
    <x v="2"/>
    <n v="419"/>
  </r>
  <r>
    <x v="10"/>
    <x v="3"/>
    <x v="2"/>
    <n v="493"/>
  </r>
  <r>
    <x v="10"/>
    <x v="4"/>
    <x v="2"/>
    <n v="485"/>
  </r>
  <r>
    <x v="10"/>
    <x v="0"/>
    <x v="3"/>
    <n v="2097"/>
  </r>
  <r>
    <x v="10"/>
    <x v="1"/>
    <x v="3"/>
    <n v="2124"/>
  </r>
  <r>
    <x v="10"/>
    <x v="2"/>
    <x v="3"/>
    <n v="1876"/>
  </r>
  <r>
    <x v="10"/>
    <x v="3"/>
    <x v="3"/>
    <n v="2162"/>
  </r>
  <r>
    <x v="10"/>
    <x v="4"/>
    <x v="3"/>
    <n v="1897"/>
  </r>
  <r>
    <x v="11"/>
    <x v="0"/>
    <x v="0"/>
    <n v="1188"/>
  </r>
  <r>
    <x v="11"/>
    <x v="1"/>
    <x v="0"/>
    <n v="1049"/>
  </r>
  <r>
    <x v="11"/>
    <x v="2"/>
    <x v="0"/>
    <n v="1184"/>
  </r>
  <r>
    <x v="11"/>
    <x v="3"/>
    <x v="0"/>
    <n v="840"/>
  </r>
  <r>
    <x v="11"/>
    <x v="4"/>
    <x v="0"/>
    <n v="1192"/>
  </r>
  <r>
    <x v="11"/>
    <x v="0"/>
    <x v="1"/>
    <n v="67"/>
  </r>
  <r>
    <x v="11"/>
    <x v="1"/>
    <x v="1"/>
    <n v="140"/>
  </r>
  <r>
    <x v="11"/>
    <x v="2"/>
    <x v="1"/>
    <n v="199"/>
  </r>
  <r>
    <x v="11"/>
    <x v="3"/>
    <x v="1"/>
    <n v="7"/>
  </r>
  <r>
    <x v="11"/>
    <x v="4"/>
    <x v="1"/>
    <n v="166"/>
  </r>
  <r>
    <x v="11"/>
    <x v="0"/>
    <x v="2"/>
    <n v="407"/>
  </r>
  <r>
    <x v="11"/>
    <x v="1"/>
    <x v="2"/>
    <n v="305"/>
  </r>
  <r>
    <x v="11"/>
    <x v="2"/>
    <x v="2"/>
    <n v="422"/>
  </r>
  <r>
    <x v="11"/>
    <x v="3"/>
    <x v="2"/>
    <n v="485"/>
  </r>
  <r>
    <x v="11"/>
    <x v="4"/>
    <x v="2"/>
    <n v="387"/>
  </r>
  <r>
    <x v="11"/>
    <x v="0"/>
    <x v="3"/>
    <n v="2012"/>
  </r>
  <r>
    <x v="11"/>
    <x v="1"/>
    <x v="3"/>
    <n v="1874"/>
  </r>
  <r>
    <x v="11"/>
    <x v="2"/>
    <x v="3"/>
    <n v="1934"/>
  </r>
  <r>
    <x v="11"/>
    <x v="3"/>
    <x v="3"/>
    <n v="1830"/>
  </r>
  <r>
    <x v="11"/>
    <x v="4"/>
    <x v="3"/>
    <n v="20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C05F09-82D4-408A-9DB8-59F341866B91}" name="PivotTable1" cacheId="6" applyNumberFormats="0" applyBorderFormats="0" applyFontFormats="0" applyPatternFormats="0" applyAlignmentFormats="0" applyWidthHeightFormats="1" dataCaption="Values" updatedVersion="6" minRefreshableVersion="5" showDrill="0" useAutoFormatting="1" itemPrintTitles="1" createdVersion="6" indent="0" showHeaders="0" outline="1" outlineData="1" multipleFieldFilters="0" chartFormat="3">
  <location ref="B21:G28" firstHeaderRow="1" firstDataRow="2" firstDataCol="1"/>
  <pivotFields count="5">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0"/>
        <item x="1"/>
        <item x="2"/>
        <item x="3"/>
        <item x="4"/>
        <item t="default"/>
      </items>
    </pivotField>
    <pivotField axis="axisCol" showAll="0">
      <items count="5">
        <item x="3"/>
        <item x="2"/>
        <item x="1"/>
        <item x="0"/>
        <item t="default"/>
      </items>
    </pivotField>
    <pivotField dataField="1" numFmtId="4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t="grand">
      <x/>
    </i>
  </rowItems>
  <colFields count="1">
    <field x="2"/>
  </colFields>
  <colItems count="5">
    <i>
      <x/>
    </i>
    <i>
      <x v="1"/>
    </i>
    <i>
      <x v="2"/>
    </i>
    <i>
      <x v="3"/>
    </i>
    <i t="grand">
      <x/>
    </i>
  </colItems>
  <dataFields count="1">
    <dataField name="Sum of Amount" fld="3" baseField="0" baseItem="0"/>
  </dataFields>
  <chartFormats count="4">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B533D4A9-AEFF-4BB6-BBFA-17083025513B}" sourceName="Employee">
  <pivotTables>
    <pivotTable tabId="4" name="PivotTable1"/>
  </pivotTables>
  <data>
    <tabular pivotCacheId="1522412209">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_Type" xr10:uid="{B94DF73A-599D-497A-905D-2A5EC2E3DD79}" sourceName="Cost Type">
  <pivotTables>
    <pivotTable tabId="4" name="PivotTable1"/>
  </pivotTables>
  <data>
    <tabular pivotCacheId="1522412209">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093FD9E1-774A-4D8D-8F1F-CED659F2D595}" cache="Slicer_Employee" caption="Employee" columnCount="5" style="SlicerStyleLight6" rowHeight="241300"/>
  <slicer name="Cost Type" xr10:uid="{5A435E9C-848C-4E25-9F2B-E231355D2C4F}" cache="Slicer_Cost_Type" caption="Cost Type" columnCount="4"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243D320-943D-4EEC-9F1A-6DE401FEF743}" name="BudgetTable" displayName="BudgetTable" ref="A1:B5" totalsRowShown="0" headerRowDxfId="21" tableBorderDxfId="20">
  <autoFilter ref="A1:B5" xr:uid="{F56549A2-D31F-4ACD-BC8E-D2BB1B675059}">
    <filterColumn colId="0" hiddenButton="1"/>
    <filterColumn colId="1" hiddenButton="1"/>
  </autoFilter>
  <tableColumns count="2">
    <tableColumn id="1" xr3:uid="{AA8E73CF-67EE-4504-9E6C-2DE582D2C36C}" name="Cost Type" dataDxfId="19"/>
    <tableColumn id="2" xr3:uid="{244BF16B-5BCF-4148-B70B-63758B1125BA}" name="Budget" dataDxfId="18" dataCellStyle="Currency"/>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AA477E7-A6F8-4415-BB80-C6AFF17183EE}" name="DataTable" displayName="DataTable" ref="A1:D240" totalsRowShown="0" headerRowDxfId="17" tableBorderDxfId="16">
  <autoFilter ref="A1:D240" xr:uid="{E2C77AFB-0D54-4453-A000-29FB641CB314}"/>
  <tableColumns count="4">
    <tableColumn id="1" xr3:uid="{17B91790-E675-4214-BAF0-100DA5E80B37}" name="Month" dataDxfId="15"/>
    <tableColumn id="2" xr3:uid="{B3BD932E-FDCA-4384-8129-B38091EF17E8}" name="Employee" dataDxfId="14"/>
    <tableColumn id="3" xr3:uid="{8830C3E9-9802-4753-9E67-62E2AD62C5AF}" name="Cost Type" dataDxfId="13"/>
    <tableColumn id="4" xr3:uid="{96370263-A1C8-49DF-B744-DEB4132481DB}" name="Amount" dataDxfId="12" dataCellStyle="Currency"/>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D488792-5EFC-4D30-BF8D-59641ECED301}" name="ActualVsBudgetTable" displayName="ActualVsBudgetTable" ref="B6:E18" totalsRowShown="0" headerRowDxfId="11" dataDxfId="10">
  <autoFilter ref="B6:E18" xr:uid="{7067C372-E26B-4607-98AC-0C8AF6751B28}">
    <filterColumn colId="0" hiddenButton="1"/>
    <filterColumn colId="1" hiddenButton="1"/>
    <filterColumn colId="2" hiddenButton="1"/>
    <filterColumn colId="3" hiddenButton="1"/>
  </autoFilter>
  <tableColumns count="4">
    <tableColumn id="1" xr3:uid="{71A42912-D4E6-4708-89CB-31319F71F9DF}" name="Month" dataDxfId="9"/>
    <tableColumn id="2" xr3:uid="{907C68D3-2CFB-4105-8BA0-197457A46B82}" name="Actual" dataDxfId="8">
      <calculatedColumnFormula>SUMIFS(Amount,Month,B7)</calculatedColumnFormula>
    </tableColumn>
    <tableColumn id="3" xr3:uid="{FDE6EF9B-4680-4297-8BD2-49A9AAA4BB7E}" name="Budget" dataDxfId="7">
      <calculatedColumnFormula>SUM(TotalBudget)*5</calculatedColumnFormula>
    </tableColumn>
    <tableColumn id="4" xr3:uid="{C79EBDC2-1458-4AF9-8C3E-91F7E35207EE}" name="Change" dataDxfId="6">
      <calculatedColumnFormula>D7-C7</calculatedColumnFormula>
    </tableColumn>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F22852-7804-424D-8F2D-5C1459AFC8AA}" name="IndexTable" displayName="IndexTable" ref="A1:B14" totalsRowShown="0" headerRowDxfId="5">
  <autoFilter ref="A1:B14" xr:uid="{0B88A0F6-38DD-4D0B-A4BB-FBD087AB9D02}">
    <filterColumn colId="0" hiddenButton="1"/>
    <filterColumn colId="1" hiddenButton="1"/>
  </autoFilter>
  <tableColumns count="2">
    <tableColumn id="1" xr3:uid="{9F780109-39D8-47BC-89A3-ECA5AD1C7343}" name="Index" dataDxfId="4">
      <calculatedColumnFormula>A1+1</calculatedColumnFormula>
    </tableColumn>
    <tableColumn id="2" xr3:uid="{783A87F4-A072-4B45-B79F-2F70A587FF10}" name="Month" dataDxfId="3"/>
  </tableColumns>
  <tableStyleInfo name="TableStyleMedium2"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0D1A4F8-5439-4020-9E81-47486EE606A0}" name="EmployeeTable" displayName="EmployeeTable" ref="D1:D6" totalsRowShown="0" headerRowDxfId="2" dataDxfId="1">
  <autoFilter ref="D1:D6" xr:uid="{145AC5B6-B4A6-4F2B-89B1-CB36273103CB}">
    <filterColumn colId="0" hiddenButton="1"/>
  </autoFilter>
  <tableColumns count="1">
    <tableColumn id="1" xr3:uid="{0E89869A-3DAA-45F9-B690-38BBC9D18E35}" name="Employee"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 xr10:uid="{1161A322-92E1-4A94-A51F-77EA5EBE7D50}" sourceName="Month">
  <pivotTables>
    <pivotTable tabId="4" name="PivotTable1"/>
  </pivotTables>
  <state minimalRefreshVersion="6" lastRefreshVersion="6" pivotCacheId="1522412209" filterType="unknown">
    <bounds startDate="2018-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40D1B288-5A0F-4BC7-B6EF-2E6BC694DB19}" cache="NativeTimeline_Month" caption="Month" level="2" selectionLevel="2" scrollPosition="2018-01-01T00:00:00" style="TimeSlicerStyleLight6"/>
</timelines>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9C9F9-276A-40C2-9870-AFA3F45900E4}">
  <dimension ref="A1:Z30"/>
  <sheetViews>
    <sheetView showGridLines="0" showRowColHeaders="0" tabSelected="1" zoomScale="88" zoomScaleNormal="88" workbookViewId="0">
      <selection activeCell="AD16" sqref="AD16"/>
    </sheetView>
  </sheetViews>
  <sheetFormatPr defaultRowHeight="15" x14ac:dyDescent="0.25"/>
  <cols>
    <col min="4" max="4" width="7.140625" customWidth="1"/>
    <col min="5" max="5" width="9.140625" customWidth="1"/>
    <col min="6" max="6" width="3.140625" customWidth="1"/>
    <col min="7" max="7" width="10" customWidth="1"/>
    <col min="8" max="8" width="8.5703125" customWidth="1"/>
    <col min="9" max="9" width="3.28515625" customWidth="1"/>
    <col min="11" max="11" width="9.28515625" customWidth="1"/>
    <col min="12" max="12" width="3.140625" customWidth="1"/>
    <col min="14" max="14" width="9.28515625" customWidth="1"/>
    <col min="15" max="15" width="2" customWidth="1"/>
  </cols>
  <sheetData>
    <row r="1" spans="1:26" ht="34.5" x14ac:dyDescent="0.25">
      <c r="A1" s="24" t="s">
        <v>26</v>
      </c>
      <c r="B1" s="24"/>
      <c r="C1" s="24"/>
      <c r="D1" s="24"/>
      <c r="E1" s="24"/>
      <c r="F1" s="24"/>
      <c r="G1" s="24"/>
      <c r="H1" s="24"/>
      <c r="I1" s="24"/>
      <c r="J1" s="24"/>
      <c r="K1" s="24"/>
      <c r="L1" s="24"/>
      <c r="M1" s="24"/>
      <c r="N1" s="24"/>
      <c r="O1" s="24"/>
      <c r="P1" s="24"/>
      <c r="Q1" s="24"/>
      <c r="R1" s="24"/>
      <c r="S1" s="24"/>
      <c r="T1" s="24"/>
      <c r="U1" s="24"/>
      <c r="V1" s="24"/>
      <c r="W1" s="24"/>
      <c r="X1" s="24"/>
      <c r="Y1" s="24"/>
      <c r="Z1" s="24"/>
    </row>
    <row r="16" spans="1:26" ht="26.25" customHeight="1" thickBot="1" x14ac:dyDescent="0.3">
      <c r="A16" s="25" t="s">
        <v>27</v>
      </c>
      <c r="B16" s="25"/>
      <c r="C16" s="25"/>
      <c r="D16" s="25"/>
      <c r="E16" s="25"/>
      <c r="F16" s="25"/>
      <c r="G16" s="25"/>
      <c r="H16" s="25"/>
      <c r="I16" s="25"/>
      <c r="J16" s="25"/>
      <c r="K16" s="25"/>
      <c r="L16" s="25"/>
      <c r="M16" s="25"/>
      <c r="N16" s="25"/>
    </row>
    <row r="18" spans="1:15" ht="16.5" customHeight="1" x14ac:dyDescent="0.25"/>
    <row r="20" spans="1:15" ht="15.75" x14ac:dyDescent="0.25">
      <c r="D20" s="28" t="s">
        <v>12</v>
      </c>
      <c r="E20" s="28"/>
      <c r="F20" s="26"/>
      <c r="G20" s="28" t="s">
        <v>11</v>
      </c>
      <c r="H20" s="28"/>
      <c r="I20" s="27"/>
      <c r="J20" s="28" t="s">
        <v>5</v>
      </c>
      <c r="K20" s="28"/>
      <c r="L20" s="27"/>
      <c r="M20" s="28" t="s">
        <v>10</v>
      </c>
      <c r="N20" s="28"/>
      <c r="O20" s="27"/>
    </row>
    <row r="22" spans="1:15" x14ac:dyDescent="0.25">
      <c r="C22" s="23"/>
    </row>
    <row r="26" spans="1:15" x14ac:dyDescent="0.25">
      <c r="D26" s="29" t="s">
        <v>28</v>
      </c>
      <c r="E26" s="30">
        <f>Functionalities!H7</f>
        <v>10156</v>
      </c>
      <c r="G26" s="29" t="s">
        <v>28</v>
      </c>
      <c r="H26" s="30">
        <f>Functionalities!K7</f>
        <v>2126</v>
      </c>
      <c r="J26" s="29" t="s">
        <v>28</v>
      </c>
      <c r="K26" s="30">
        <f>Functionalities!N7</f>
        <v>4880</v>
      </c>
      <c r="M26" s="29" t="s">
        <v>28</v>
      </c>
      <c r="N26" s="30">
        <f>Functionalities!Q7</f>
        <v>449</v>
      </c>
    </row>
    <row r="27" spans="1:15" x14ac:dyDescent="0.25">
      <c r="D27" s="29" t="s">
        <v>13</v>
      </c>
      <c r="E27" s="30">
        <f>Functionalities!H8</f>
        <v>10000</v>
      </c>
      <c r="G27" s="29" t="s">
        <v>13</v>
      </c>
      <c r="H27" s="30">
        <f>Functionalities!K8</f>
        <v>2500</v>
      </c>
      <c r="J27" s="29" t="s">
        <v>13</v>
      </c>
      <c r="K27" s="30">
        <f>Functionalities!N8</f>
        <v>5000</v>
      </c>
      <c r="M27" s="29" t="s">
        <v>13</v>
      </c>
      <c r="N27" s="30">
        <f>Functionalities!Q8</f>
        <v>500</v>
      </c>
    </row>
    <row r="30" spans="1:15" x14ac:dyDescent="0.25">
      <c r="A30" s="23"/>
    </row>
  </sheetData>
  <mergeCells count="6">
    <mergeCell ref="A1:Z1"/>
    <mergeCell ref="A16:N16"/>
    <mergeCell ref="D20:E20"/>
    <mergeCell ref="G20:H20"/>
    <mergeCell ref="J20:K20"/>
    <mergeCell ref="M20:N20"/>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List Box 1">
              <controlPr defaultSize="0" autoLine="0" autoPict="0">
                <anchor moveWithCells="1">
                  <from>
                    <xdr:col>0</xdr:col>
                    <xdr:colOff>9525</xdr:colOff>
                    <xdr:row>16</xdr:row>
                    <xdr:rowOff>104775</xdr:rowOff>
                  </from>
                  <to>
                    <xdr:col>2</xdr:col>
                    <xdr:colOff>114300</xdr:colOff>
                    <xdr:row>27</xdr:row>
                    <xdr:rowOff>38100</xdr:rowOff>
                  </to>
                </anchor>
              </controlPr>
            </control>
          </mc:Choice>
        </mc:AlternateContent>
      </controls>
    </mc:Choice>
  </mc:AlternateContent>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806FF-C1BC-4214-ACCD-C68BE87A4813}">
  <dimension ref="A1:B5"/>
  <sheetViews>
    <sheetView workbookViewId="0">
      <selection activeCell="B5" sqref="B5"/>
    </sheetView>
  </sheetViews>
  <sheetFormatPr defaultRowHeight="15" x14ac:dyDescent="0.25"/>
  <cols>
    <col min="1" max="1" width="15.28515625" bestFit="1" customWidth="1"/>
    <col min="2" max="2" width="10.5703125" bestFit="1" customWidth="1"/>
  </cols>
  <sheetData>
    <row r="1" spans="1:2" ht="15.75" thickBot="1" x14ac:dyDescent="0.3">
      <c r="A1" s="7" t="s">
        <v>2</v>
      </c>
      <c r="B1" s="8" t="s">
        <v>13</v>
      </c>
    </row>
    <row r="2" spans="1:2" x14ac:dyDescent="0.25">
      <c r="A2" s="10" t="s">
        <v>12</v>
      </c>
      <c r="B2" s="5">
        <v>2000</v>
      </c>
    </row>
    <row r="3" spans="1:2" x14ac:dyDescent="0.25">
      <c r="A3" s="11" t="s">
        <v>5</v>
      </c>
      <c r="B3" s="6">
        <v>1000</v>
      </c>
    </row>
    <row r="4" spans="1:2" x14ac:dyDescent="0.25">
      <c r="A4" s="11" t="s">
        <v>11</v>
      </c>
      <c r="B4" s="6">
        <v>500</v>
      </c>
    </row>
    <row r="5" spans="1:2" x14ac:dyDescent="0.25">
      <c r="A5" s="11" t="s">
        <v>10</v>
      </c>
      <c r="B5" s="6">
        <v>100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40"/>
  <sheetViews>
    <sheetView workbookViewId="0">
      <selection activeCell="A2" sqref="A2"/>
    </sheetView>
  </sheetViews>
  <sheetFormatPr defaultRowHeight="15" x14ac:dyDescent="0.25"/>
  <cols>
    <col min="2" max="2" width="12" customWidth="1"/>
    <col min="3" max="3" width="15.28515625" bestFit="1" customWidth="1"/>
    <col min="4" max="4" width="11.7109375" customWidth="1"/>
  </cols>
  <sheetData>
    <row r="1" spans="1:4" ht="15.75" thickBot="1" x14ac:dyDescent="0.3">
      <c r="A1" s="7" t="s">
        <v>0</v>
      </c>
      <c r="B1" s="8" t="s">
        <v>1</v>
      </c>
      <c r="C1" s="8" t="s">
        <v>2</v>
      </c>
      <c r="D1" s="9" t="s">
        <v>3</v>
      </c>
    </row>
    <row r="2" spans="1:4" x14ac:dyDescent="0.25">
      <c r="A2" s="3">
        <v>43101</v>
      </c>
      <c r="B2" s="1" t="s">
        <v>4</v>
      </c>
      <c r="C2" s="1" t="s">
        <v>5</v>
      </c>
      <c r="D2" s="5">
        <v>1160</v>
      </c>
    </row>
    <row r="3" spans="1:4" x14ac:dyDescent="0.25">
      <c r="A3" s="4">
        <v>43101</v>
      </c>
      <c r="B3" s="2" t="s">
        <v>6</v>
      </c>
      <c r="C3" s="2" t="s">
        <v>5</v>
      </c>
      <c r="D3" s="6">
        <v>950</v>
      </c>
    </row>
    <row r="4" spans="1:4" x14ac:dyDescent="0.25">
      <c r="A4" s="4">
        <v>43101</v>
      </c>
      <c r="B4" s="2" t="s">
        <v>7</v>
      </c>
      <c r="C4" s="2" t="s">
        <v>5</v>
      </c>
      <c r="D4" s="6">
        <v>1181</v>
      </c>
    </row>
    <row r="5" spans="1:4" x14ac:dyDescent="0.25">
      <c r="A5" s="4">
        <v>43101</v>
      </c>
      <c r="B5" s="2" t="s">
        <v>8</v>
      </c>
      <c r="C5" s="2" t="s">
        <v>5</v>
      </c>
      <c r="D5" s="6">
        <v>1042</v>
      </c>
    </row>
    <row r="6" spans="1:4" x14ac:dyDescent="0.25">
      <c r="A6" s="4">
        <v>43101</v>
      </c>
      <c r="B6" s="2" t="s">
        <v>9</v>
      </c>
      <c r="C6" s="2" t="s">
        <v>5</v>
      </c>
      <c r="D6" s="6">
        <v>987</v>
      </c>
    </row>
    <row r="7" spans="1:4" x14ac:dyDescent="0.25">
      <c r="A7" s="4">
        <v>43101</v>
      </c>
      <c r="B7" s="2" t="s">
        <v>4</v>
      </c>
      <c r="C7" s="2" t="s">
        <v>10</v>
      </c>
      <c r="D7" s="6">
        <v>60</v>
      </c>
    </row>
    <row r="8" spans="1:4" x14ac:dyDescent="0.25">
      <c r="A8" s="4">
        <v>43101</v>
      </c>
      <c r="B8" s="2" t="s">
        <v>6</v>
      </c>
      <c r="C8" s="2" t="s">
        <v>10</v>
      </c>
      <c r="D8" s="6">
        <v>60</v>
      </c>
    </row>
    <row r="9" spans="1:4" x14ac:dyDescent="0.25">
      <c r="A9" s="4">
        <v>43101</v>
      </c>
      <c r="B9" s="2" t="s">
        <v>7</v>
      </c>
      <c r="C9" s="2" t="s">
        <v>10</v>
      </c>
      <c r="D9" s="6">
        <v>194</v>
      </c>
    </row>
    <row r="10" spans="1:4" x14ac:dyDescent="0.25">
      <c r="A10" s="4">
        <v>43101</v>
      </c>
      <c r="B10" s="2" t="s">
        <v>8</v>
      </c>
      <c r="C10" s="2" t="s">
        <v>10</v>
      </c>
      <c r="D10" s="6">
        <v>118</v>
      </c>
    </row>
    <row r="11" spans="1:4" x14ac:dyDescent="0.25">
      <c r="A11" s="4">
        <v>43101</v>
      </c>
      <c r="B11" s="2" t="s">
        <v>9</v>
      </c>
      <c r="C11" s="2" t="s">
        <v>10</v>
      </c>
      <c r="D11" s="6">
        <v>135</v>
      </c>
    </row>
    <row r="12" spans="1:4" x14ac:dyDescent="0.25">
      <c r="A12" s="4">
        <v>43101</v>
      </c>
      <c r="B12" s="2" t="s">
        <v>4</v>
      </c>
      <c r="C12" s="2" t="s">
        <v>11</v>
      </c>
      <c r="D12" s="6">
        <v>491</v>
      </c>
    </row>
    <row r="13" spans="1:4" x14ac:dyDescent="0.25">
      <c r="A13" s="4">
        <v>43101</v>
      </c>
      <c r="B13" s="2" t="s">
        <v>6</v>
      </c>
      <c r="C13" s="2" t="s">
        <v>11</v>
      </c>
      <c r="D13" s="6">
        <v>368</v>
      </c>
    </row>
    <row r="14" spans="1:4" x14ac:dyDescent="0.25">
      <c r="A14" s="4">
        <v>43101</v>
      </c>
      <c r="B14" s="2" t="s">
        <v>7</v>
      </c>
      <c r="C14" s="2" t="s">
        <v>11</v>
      </c>
      <c r="D14" s="6">
        <v>352</v>
      </c>
    </row>
    <row r="15" spans="1:4" x14ac:dyDescent="0.25">
      <c r="A15" s="4">
        <v>43101</v>
      </c>
      <c r="B15" s="2" t="s">
        <v>8</v>
      </c>
      <c r="C15" s="2" t="s">
        <v>11</v>
      </c>
      <c r="D15" s="6">
        <v>404</v>
      </c>
    </row>
    <row r="16" spans="1:4" x14ac:dyDescent="0.25">
      <c r="A16" s="4">
        <v>43101</v>
      </c>
      <c r="B16" s="2" t="s">
        <v>9</v>
      </c>
      <c r="C16" s="2" t="s">
        <v>11</v>
      </c>
      <c r="D16" s="6">
        <v>474</v>
      </c>
    </row>
    <row r="17" spans="1:4" x14ac:dyDescent="0.25">
      <c r="A17" s="4">
        <v>43101</v>
      </c>
      <c r="B17" s="2" t="s">
        <v>4</v>
      </c>
      <c r="C17" s="2" t="s">
        <v>12</v>
      </c>
      <c r="D17" s="6">
        <v>2075</v>
      </c>
    </row>
    <row r="18" spans="1:4" x14ac:dyDescent="0.25">
      <c r="A18" s="4">
        <v>43101</v>
      </c>
      <c r="B18" s="2" t="s">
        <v>6</v>
      </c>
      <c r="C18" s="2" t="s">
        <v>12</v>
      </c>
      <c r="D18" s="6">
        <v>2113</v>
      </c>
    </row>
    <row r="19" spans="1:4" x14ac:dyDescent="0.25">
      <c r="A19" s="4">
        <v>43101</v>
      </c>
      <c r="B19" s="2" t="s">
        <v>7</v>
      </c>
      <c r="C19" s="2" t="s">
        <v>12</v>
      </c>
      <c r="D19" s="6">
        <v>1886</v>
      </c>
    </row>
    <row r="20" spans="1:4" x14ac:dyDescent="0.25">
      <c r="A20" s="4">
        <v>43101</v>
      </c>
      <c r="B20" s="2" t="s">
        <v>9</v>
      </c>
      <c r="C20" s="2" t="s">
        <v>12</v>
      </c>
      <c r="D20" s="6">
        <v>1961</v>
      </c>
    </row>
    <row r="21" spans="1:4" x14ac:dyDescent="0.25">
      <c r="A21" s="4">
        <v>43132</v>
      </c>
      <c r="B21" s="2" t="s">
        <v>4</v>
      </c>
      <c r="C21" s="2" t="s">
        <v>5</v>
      </c>
      <c r="D21" s="6">
        <v>1066</v>
      </c>
    </row>
    <row r="22" spans="1:4" x14ac:dyDescent="0.25">
      <c r="A22" s="4">
        <v>43132</v>
      </c>
      <c r="B22" s="2" t="s">
        <v>6</v>
      </c>
      <c r="C22" s="2" t="s">
        <v>5</v>
      </c>
      <c r="D22" s="6">
        <v>1180</v>
      </c>
    </row>
    <row r="23" spans="1:4" x14ac:dyDescent="0.25">
      <c r="A23" s="4">
        <v>43132</v>
      </c>
      <c r="B23" s="2" t="s">
        <v>7</v>
      </c>
      <c r="C23" s="2" t="s">
        <v>5</v>
      </c>
      <c r="D23" s="6">
        <v>1076</v>
      </c>
    </row>
    <row r="24" spans="1:4" x14ac:dyDescent="0.25">
      <c r="A24" s="4">
        <v>43132</v>
      </c>
      <c r="B24" s="2" t="s">
        <v>8</v>
      </c>
      <c r="C24" s="2" t="s">
        <v>5</v>
      </c>
      <c r="D24" s="6">
        <v>1049</v>
      </c>
    </row>
    <row r="25" spans="1:4" x14ac:dyDescent="0.25">
      <c r="A25" s="4">
        <v>43132</v>
      </c>
      <c r="B25" s="2" t="s">
        <v>9</v>
      </c>
      <c r="C25" s="2" t="s">
        <v>5</v>
      </c>
      <c r="D25" s="6">
        <v>1175</v>
      </c>
    </row>
    <row r="26" spans="1:4" x14ac:dyDescent="0.25">
      <c r="A26" s="4">
        <v>43132</v>
      </c>
      <c r="B26" s="2" t="s">
        <v>4</v>
      </c>
      <c r="C26" s="2" t="s">
        <v>10</v>
      </c>
      <c r="D26" s="6">
        <v>116</v>
      </c>
    </row>
    <row r="27" spans="1:4" x14ac:dyDescent="0.25">
      <c r="A27" s="4">
        <v>43132</v>
      </c>
      <c r="B27" s="2" t="s">
        <v>6</v>
      </c>
      <c r="C27" s="2" t="s">
        <v>10</v>
      </c>
      <c r="D27" s="6">
        <v>14</v>
      </c>
    </row>
    <row r="28" spans="1:4" x14ac:dyDescent="0.25">
      <c r="A28" s="4">
        <v>43132</v>
      </c>
      <c r="B28" s="2" t="s">
        <v>7</v>
      </c>
      <c r="C28" s="2" t="s">
        <v>10</v>
      </c>
      <c r="D28" s="6">
        <v>44</v>
      </c>
    </row>
    <row r="29" spans="1:4" x14ac:dyDescent="0.25">
      <c r="A29" s="4">
        <v>43132</v>
      </c>
      <c r="B29" s="2" t="s">
        <v>8</v>
      </c>
      <c r="C29" s="2" t="s">
        <v>10</v>
      </c>
      <c r="D29" s="6">
        <v>117</v>
      </c>
    </row>
    <row r="30" spans="1:4" x14ac:dyDescent="0.25">
      <c r="A30" s="4">
        <v>43132</v>
      </c>
      <c r="B30" s="2" t="s">
        <v>9</v>
      </c>
      <c r="C30" s="2" t="s">
        <v>10</v>
      </c>
      <c r="D30" s="6">
        <v>453</v>
      </c>
    </row>
    <row r="31" spans="1:4" x14ac:dyDescent="0.25">
      <c r="A31" s="4">
        <v>43132</v>
      </c>
      <c r="B31" s="2" t="s">
        <v>4</v>
      </c>
      <c r="C31" s="2" t="s">
        <v>11</v>
      </c>
      <c r="D31" s="6">
        <v>329</v>
      </c>
    </row>
    <row r="32" spans="1:4" x14ac:dyDescent="0.25">
      <c r="A32" s="4">
        <v>43132</v>
      </c>
      <c r="B32" s="2" t="s">
        <v>6</v>
      </c>
      <c r="C32" s="2" t="s">
        <v>11</v>
      </c>
      <c r="D32" s="6">
        <v>475</v>
      </c>
    </row>
    <row r="33" spans="1:4" x14ac:dyDescent="0.25">
      <c r="A33" s="4">
        <v>43132</v>
      </c>
      <c r="B33" s="2" t="s">
        <v>7</v>
      </c>
      <c r="C33" s="2" t="s">
        <v>11</v>
      </c>
      <c r="D33" s="6">
        <v>302</v>
      </c>
    </row>
    <row r="34" spans="1:4" x14ac:dyDescent="0.25">
      <c r="A34" s="4">
        <v>43132</v>
      </c>
      <c r="B34" s="2" t="s">
        <v>8</v>
      </c>
      <c r="C34" s="2" t="s">
        <v>11</v>
      </c>
      <c r="D34" s="6">
        <v>308</v>
      </c>
    </row>
    <row r="35" spans="1:4" x14ac:dyDescent="0.25">
      <c r="A35" s="4">
        <v>43132</v>
      </c>
      <c r="B35" s="2" t="s">
        <v>9</v>
      </c>
      <c r="C35" s="2" t="s">
        <v>11</v>
      </c>
      <c r="D35" s="6">
        <v>386</v>
      </c>
    </row>
    <row r="36" spans="1:4" x14ac:dyDescent="0.25">
      <c r="A36" s="4">
        <v>43132</v>
      </c>
      <c r="B36" s="2" t="s">
        <v>4</v>
      </c>
      <c r="C36" s="2" t="s">
        <v>12</v>
      </c>
      <c r="D36" s="6">
        <v>2017</v>
      </c>
    </row>
    <row r="37" spans="1:4" x14ac:dyDescent="0.25">
      <c r="A37" s="4">
        <v>43132</v>
      </c>
      <c r="B37" s="2" t="s">
        <v>6</v>
      </c>
      <c r="C37" s="2" t="s">
        <v>12</v>
      </c>
      <c r="D37" s="6">
        <v>2108</v>
      </c>
    </row>
    <row r="38" spans="1:4" x14ac:dyDescent="0.25">
      <c r="A38" s="4">
        <v>43132</v>
      </c>
      <c r="B38" s="2" t="s">
        <v>7</v>
      </c>
      <c r="C38" s="2" t="s">
        <v>12</v>
      </c>
      <c r="D38" s="6">
        <v>1920</v>
      </c>
    </row>
    <row r="39" spans="1:4" x14ac:dyDescent="0.25">
      <c r="A39" s="4">
        <v>43132</v>
      </c>
      <c r="B39" s="2" t="s">
        <v>8</v>
      </c>
      <c r="C39" s="2" t="s">
        <v>12</v>
      </c>
      <c r="D39" s="6">
        <v>1928</v>
      </c>
    </row>
    <row r="40" spans="1:4" x14ac:dyDescent="0.25">
      <c r="A40" s="4">
        <v>43132</v>
      </c>
      <c r="B40" s="2" t="s">
        <v>9</v>
      </c>
      <c r="C40" s="2" t="s">
        <v>12</v>
      </c>
      <c r="D40" s="6">
        <v>2026</v>
      </c>
    </row>
    <row r="41" spans="1:4" x14ac:dyDescent="0.25">
      <c r="A41" s="4">
        <v>43160</v>
      </c>
      <c r="B41" s="2" t="s">
        <v>4</v>
      </c>
      <c r="C41" s="2" t="s">
        <v>5</v>
      </c>
      <c r="D41" s="6">
        <v>914</v>
      </c>
    </row>
    <row r="42" spans="1:4" x14ac:dyDescent="0.25">
      <c r="A42" s="4">
        <v>43160</v>
      </c>
      <c r="B42" s="2" t="s">
        <v>6</v>
      </c>
      <c r="C42" s="2" t="s">
        <v>5</v>
      </c>
      <c r="D42" s="6">
        <v>900</v>
      </c>
    </row>
    <row r="43" spans="1:4" x14ac:dyDescent="0.25">
      <c r="A43" s="4">
        <v>43160</v>
      </c>
      <c r="B43" s="2" t="s">
        <v>7</v>
      </c>
      <c r="C43" s="2" t="s">
        <v>5</v>
      </c>
      <c r="D43" s="6">
        <v>822</v>
      </c>
    </row>
    <row r="44" spans="1:4" x14ac:dyDescent="0.25">
      <c r="A44" s="4">
        <v>43160</v>
      </c>
      <c r="B44" s="2" t="s">
        <v>8</v>
      </c>
      <c r="C44" s="2" t="s">
        <v>5</v>
      </c>
      <c r="D44" s="6">
        <v>900</v>
      </c>
    </row>
    <row r="45" spans="1:4" x14ac:dyDescent="0.25">
      <c r="A45" s="4">
        <v>43160</v>
      </c>
      <c r="B45" s="2" t="s">
        <v>9</v>
      </c>
      <c r="C45" s="2" t="s">
        <v>5</v>
      </c>
      <c r="D45" s="6">
        <v>1143</v>
      </c>
    </row>
    <row r="46" spans="1:4" x14ac:dyDescent="0.25">
      <c r="A46" s="4">
        <v>43160</v>
      </c>
      <c r="B46" s="2" t="s">
        <v>4</v>
      </c>
      <c r="C46" s="2" t="s">
        <v>10</v>
      </c>
      <c r="D46" s="6">
        <v>64</v>
      </c>
    </row>
    <row r="47" spans="1:4" x14ac:dyDescent="0.25">
      <c r="A47" s="4">
        <v>43160</v>
      </c>
      <c r="B47" s="2" t="s">
        <v>6</v>
      </c>
      <c r="C47" s="2" t="s">
        <v>10</v>
      </c>
      <c r="D47" s="6">
        <v>194</v>
      </c>
    </row>
    <row r="48" spans="1:4" x14ac:dyDescent="0.25">
      <c r="A48" s="4">
        <v>43160</v>
      </c>
      <c r="B48" s="2" t="s">
        <v>7</v>
      </c>
      <c r="C48" s="2" t="s">
        <v>10</v>
      </c>
      <c r="D48" s="6">
        <v>197</v>
      </c>
    </row>
    <row r="49" spans="1:4" x14ac:dyDescent="0.25">
      <c r="A49" s="4">
        <v>43160</v>
      </c>
      <c r="B49" s="2" t="s">
        <v>8</v>
      </c>
      <c r="C49" s="2" t="s">
        <v>10</v>
      </c>
      <c r="D49" s="6">
        <v>175</v>
      </c>
    </row>
    <row r="50" spans="1:4" x14ac:dyDescent="0.25">
      <c r="A50" s="4">
        <v>43160</v>
      </c>
      <c r="B50" s="2" t="s">
        <v>9</v>
      </c>
      <c r="C50" s="2" t="s">
        <v>10</v>
      </c>
      <c r="D50" s="6">
        <v>95</v>
      </c>
    </row>
    <row r="51" spans="1:4" x14ac:dyDescent="0.25">
      <c r="A51" s="4">
        <v>43160</v>
      </c>
      <c r="B51" s="2" t="s">
        <v>4</v>
      </c>
      <c r="C51" s="2" t="s">
        <v>11</v>
      </c>
      <c r="D51" s="6">
        <v>338</v>
      </c>
    </row>
    <row r="52" spans="1:4" x14ac:dyDescent="0.25">
      <c r="A52" s="4">
        <v>43160</v>
      </c>
      <c r="B52" s="2" t="s">
        <v>6</v>
      </c>
      <c r="C52" s="2" t="s">
        <v>11</v>
      </c>
      <c r="D52" s="6">
        <v>448</v>
      </c>
    </row>
    <row r="53" spans="1:4" x14ac:dyDescent="0.25">
      <c r="A53" s="4">
        <v>43160</v>
      </c>
      <c r="B53" s="2" t="s">
        <v>7</v>
      </c>
      <c r="C53" s="2" t="s">
        <v>11</v>
      </c>
      <c r="D53" s="6">
        <v>459</v>
      </c>
    </row>
    <row r="54" spans="1:4" x14ac:dyDescent="0.25">
      <c r="A54" s="4">
        <v>43160</v>
      </c>
      <c r="B54" s="2" t="s">
        <v>8</v>
      </c>
      <c r="C54" s="2" t="s">
        <v>11</v>
      </c>
      <c r="D54" s="6">
        <v>387</v>
      </c>
    </row>
    <row r="55" spans="1:4" x14ac:dyDescent="0.25">
      <c r="A55" s="4">
        <v>43160</v>
      </c>
      <c r="B55" s="2" t="s">
        <v>9</v>
      </c>
      <c r="C55" s="2" t="s">
        <v>11</v>
      </c>
      <c r="D55" s="6">
        <v>346</v>
      </c>
    </row>
    <row r="56" spans="1:4" x14ac:dyDescent="0.25">
      <c r="A56" s="4">
        <v>43160</v>
      </c>
      <c r="B56" s="2" t="s">
        <v>4</v>
      </c>
      <c r="C56" s="2" t="s">
        <v>12</v>
      </c>
      <c r="D56" s="6">
        <v>2067</v>
      </c>
    </row>
    <row r="57" spans="1:4" x14ac:dyDescent="0.25">
      <c r="A57" s="4">
        <v>43160</v>
      </c>
      <c r="B57" s="2" t="s">
        <v>6</v>
      </c>
      <c r="C57" s="2" t="s">
        <v>12</v>
      </c>
      <c r="D57" s="6">
        <v>2060</v>
      </c>
    </row>
    <row r="58" spans="1:4" x14ac:dyDescent="0.25">
      <c r="A58" s="4">
        <v>43160</v>
      </c>
      <c r="B58" s="2" t="s">
        <v>7</v>
      </c>
      <c r="C58" s="2" t="s">
        <v>12</v>
      </c>
      <c r="D58" s="6">
        <v>2084</v>
      </c>
    </row>
    <row r="59" spans="1:4" x14ac:dyDescent="0.25">
      <c r="A59" s="4">
        <v>43160</v>
      </c>
      <c r="B59" s="2" t="s">
        <v>8</v>
      </c>
      <c r="C59" s="2" t="s">
        <v>12</v>
      </c>
      <c r="D59" s="6">
        <v>2100</v>
      </c>
    </row>
    <row r="60" spans="1:4" x14ac:dyDescent="0.25">
      <c r="A60" s="4">
        <v>43160</v>
      </c>
      <c r="B60" s="2" t="s">
        <v>9</v>
      </c>
      <c r="C60" s="2" t="s">
        <v>12</v>
      </c>
      <c r="D60" s="6">
        <v>2182</v>
      </c>
    </row>
    <row r="61" spans="1:4" x14ac:dyDescent="0.25">
      <c r="A61" s="4">
        <v>43191</v>
      </c>
      <c r="B61" s="2" t="s">
        <v>4</v>
      </c>
      <c r="C61" s="2" t="s">
        <v>5</v>
      </c>
      <c r="D61" s="6">
        <v>895</v>
      </c>
    </row>
    <row r="62" spans="1:4" x14ac:dyDescent="0.25">
      <c r="A62" s="4">
        <v>43191</v>
      </c>
      <c r="B62" s="2" t="s">
        <v>6</v>
      </c>
      <c r="C62" s="2" t="s">
        <v>5</v>
      </c>
      <c r="D62" s="6">
        <v>1038</v>
      </c>
    </row>
    <row r="63" spans="1:4" x14ac:dyDescent="0.25">
      <c r="A63" s="4">
        <v>43191</v>
      </c>
      <c r="B63" s="2" t="s">
        <v>7</v>
      </c>
      <c r="C63" s="2" t="s">
        <v>5</v>
      </c>
      <c r="D63" s="6">
        <v>1133</v>
      </c>
    </row>
    <row r="64" spans="1:4" x14ac:dyDescent="0.25">
      <c r="A64" s="4">
        <v>43191</v>
      </c>
      <c r="B64" s="2" t="s">
        <v>8</v>
      </c>
      <c r="C64" s="2" t="s">
        <v>5</v>
      </c>
      <c r="D64" s="6">
        <v>1150</v>
      </c>
    </row>
    <row r="65" spans="1:4" x14ac:dyDescent="0.25">
      <c r="A65" s="4">
        <v>43191</v>
      </c>
      <c r="B65" s="2" t="s">
        <v>9</v>
      </c>
      <c r="C65" s="2" t="s">
        <v>5</v>
      </c>
      <c r="D65" s="6">
        <v>1078</v>
      </c>
    </row>
    <row r="66" spans="1:4" x14ac:dyDescent="0.25">
      <c r="A66" s="4">
        <v>43191</v>
      </c>
      <c r="B66" s="2" t="s">
        <v>4</v>
      </c>
      <c r="C66" s="2" t="s">
        <v>10</v>
      </c>
      <c r="D66" s="6">
        <v>26</v>
      </c>
    </row>
    <row r="67" spans="1:4" x14ac:dyDescent="0.25">
      <c r="A67" s="4">
        <v>43191</v>
      </c>
      <c r="B67" s="2" t="s">
        <v>6</v>
      </c>
      <c r="C67" s="2" t="s">
        <v>10</v>
      </c>
      <c r="D67" s="6">
        <v>179</v>
      </c>
    </row>
    <row r="68" spans="1:4" x14ac:dyDescent="0.25">
      <c r="A68" s="4">
        <v>43191</v>
      </c>
      <c r="B68" s="2" t="s">
        <v>7</v>
      </c>
      <c r="C68" s="2" t="s">
        <v>10</v>
      </c>
      <c r="D68" s="6">
        <v>31</v>
      </c>
    </row>
    <row r="69" spans="1:4" x14ac:dyDescent="0.25">
      <c r="A69" s="4">
        <v>43191</v>
      </c>
      <c r="B69" s="2" t="s">
        <v>8</v>
      </c>
      <c r="C69" s="2" t="s">
        <v>10</v>
      </c>
      <c r="D69" s="6">
        <v>133</v>
      </c>
    </row>
    <row r="70" spans="1:4" x14ac:dyDescent="0.25">
      <c r="A70" s="4">
        <v>43191</v>
      </c>
      <c r="B70" s="2" t="s">
        <v>9</v>
      </c>
      <c r="C70" s="2" t="s">
        <v>10</v>
      </c>
      <c r="D70" s="6">
        <v>187</v>
      </c>
    </row>
    <row r="71" spans="1:4" x14ac:dyDescent="0.25">
      <c r="A71" s="4">
        <v>43191</v>
      </c>
      <c r="B71" s="2" t="s">
        <v>4</v>
      </c>
      <c r="C71" s="2" t="s">
        <v>11</v>
      </c>
      <c r="D71" s="6">
        <v>432</v>
      </c>
    </row>
    <row r="72" spans="1:4" x14ac:dyDescent="0.25">
      <c r="A72" s="4">
        <v>43191</v>
      </c>
      <c r="B72" s="2" t="s">
        <v>6</v>
      </c>
      <c r="C72" s="2" t="s">
        <v>11</v>
      </c>
      <c r="D72" s="6">
        <v>469</v>
      </c>
    </row>
    <row r="73" spans="1:4" x14ac:dyDescent="0.25">
      <c r="A73" s="4">
        <v>43191</v>
      </c>
      <c r="B73" s="2" t="s">
        <v>7</v>
      </c>
      <c r="C73" s="2" t="s">
        <v>11</v>
      </c>
      <c r="D73" s="6">
        <v>355</v>
      </c>
    </row>
    <row r="74" spans="1:4" x14ac:dyDescent="0.25">
      <c r="A74" s="4">
        <v>43191</v>
      </c>
      <c r="B74" s="2" t="s">
        <v>8</v>
      </c>
      <c r="C74" s="2" t="s">
        <v>11</v>
      </c>
      <c r="D74" s="6">
        <v>375</v>
      </c>
    </row>
    <row r="75" spans="1:4" x14ac:dyDescent="0.25">
      <c r="A75" s="4">
        <v>43191</v>
      </c>
      <c r="B75" s="2" t="s">
        <v>9</v>
      </c>
      <c r="C75" s="2" t="s">
        <v>11</v>
      </c>
      <c r="D75" s="6">
        <v>489</v>
      </c>
    </row>
    <row r="76" spans="1:4" x14ac:dyDescent="0.25">
      <c r="A76" s="4">
        <v>43191</v>
      </c>
      <c r="B76" s="2" t="s">
        <v>4</v>
      </c>
      <c r="C76" s="2" t="s">
        <v>12</v>
      </c>
      <c r="D76" s="6">
        <v>1811</v>
      </c>
    </row>
    <row r="77" spans="1:4" x14ac:dyDescent="0.25">
      <c r="A77" s="4">
        <v>43191</v>
      </c>
      <c r="B77" s="2" t="s">
        <v>6</v>
      </c>
      <c r="C77" s="2" t="s">
        <v>12</v>
      </c>
      <c r="D77" s="6">
        <v>1983</v>
      </c>
    </row>
    <row r="78" spans="1:4" x14ac:dyDescent="0.25">
      <c r="A78" s="4">
        <v>43191</v>
      </c>
      <c r="B78" s="2" t="s">
        <v>7</v>
      </c>
      <c r="C78" s="2" t="s">
        <v>12</v>
      </c>
      <c r="D78" s="6">
        <v>1971</v>
      </c>
    </row>
    <row r="79" spans="1:4" x14ac:dyDescent="0.25">
      <c r="A79" s="4">
        <v>43191</v>
      </c>
      <c r="B79" s="2" t="s">
        <v>8</v>
      </c>
      <c r="C79" s="2" t="s">
        <v>12</v>
      </c>
      <c r="D79" s="6">
        <v>1871</v>
      </c>
    </row>
    <row r="80" spans="1:4" x14ac:dyDescent="0.25">
      <c r="A80" s="4">
        <v>43191</v>
      </c>
      <c r="B80" s="2" t="s">
        <v>9</v>
      </c>
      <c r="C80" s="2" t="s">
        <v>12</v>
      </c>
      <c r="D80" s="6">
        <v>2160</v>
      </c>
    </row>
    <row r="81" spans="1:4" x14ac:dyDescent="0.25">
      <c r="A81" s="4">
        <v>43221</v>
      </c>
      <c r="B81" s="2" t="s">
        <v>4</v>
      </c>
      <c r="C81" s="2" t="s">
        <v>5</v>
      </c>
      <c r="D81" s="6">
        <v>910</v>
      </c>
    </row>
    <row r="82" spans="1:4" x14ac:dyDescent="0.25">
      <c r="A82" s="4">
        <v>43221</v>
      </c>
      <c r="B82" s="2" t="s">
        <v>6</v>
      </c>
      <c r="C82" s="2" t="s">
        <v>5</v>
      </c>
      <c r="D82" s="6">
        <v>1036</v>
      </c>
    </row>
    <row r="83" spans="1:4" x14ac:dyDescent="0.25">
      <c r="A83" s="4">
        <v>43221</v>
      </c>
      <c r="B83" s="2" t="s">
        <v>7</v>
      </c>
      <c r="C83" s="2" t="s">
        <v>5</v>
      </c>
      <c r="D83" s="6">
        <v>1097</v>
      </c>
    </row>
    <row r="84" spans="1:4" x14ac:dyDescent="0.25">
      <c r="A84" s="4">
        <v>43221</v>
      </c>
      <c r="B84" s="2" t="s">
        <v>8</v>
      </c>
      <c r="C84" s="2" t="s">
        <v>5</v>
      </c>
      <c r="D84" s="6">
        <v>892</v>
      </c>
    </row>
    <row r="85" spans="1:4" x14ac:dyDescent="0.25">
      <c r="A85" s="4">
        <v>43221</v>
      </c>
      <c r="B85" s="2" t="s">
        <v>9</v>
      </c>
      <c r="C85" s="2" t="s">
        <v>5</v>
      </c>
      <c r="D85" s="6">
        <v>1063</v>
      </c>
    </row>
    <row r="86" spans="1:4" x14ac:dyDescent="0.25">
      <c r="A86" s="4">
        <v>43221</v>
      </c>
      <c r="B86" s="2" t="s">
        <v>4</v>
      </c>
      <c r="C86" s="2" t="s">
        <v>10</v>
      </c>
      <c r="D86" s="6">
        <v>93</v>
      </c>
    </row>
    <row r="87" spans="1:4" x14ac:dyDescent="0.25">
      <c r="A87" s="4">
        <v>43221</v>
      </c>
      <c r="B87" s="2" t="s">
        <v>6</v>
      </c>
      <c r="C87" s="2" t="s">
        <v>10</v>
      </c>
      <c r="D87" s="6">
        <v>44</v>
      </c>
    </row>
    <row r="88" spans="1:4" x14ac:dyDescent="0.25">
      <c r="A88" s="4">
        <v>43221</v>
      </c>
      <c r="B88" s="2" t="s">
        <v>7</v>
      </c>
      <c r="C88" s="2" t="s">
        <v>10</v>
      </c>
      <c r="D88" s="6">
        <v>145</v>
      </c>
    </row>
    <row r="89" spans="1:4" x14ac:dyDescent="0.25">
      <c r="A89" s="4">
        <v>43221</v>
      </c>
      <c r="B89" s="2" t="s">
        <v>8</v>
      </c>
      <c r="C89" s="2" t="s">
        <v>10</v>
      </c>
      <c r="D89" s="6">
        <v>99</v>
      </c>
    </row>
    <row r="90" spans="1:4" x14ac:dyDescent="0.25">
      <c r="A90" s="4">
        <v>43221</v>
      </c>
      <c r="B90" s="2" t="s">
        <v>9</v>
      </c>
      <c r="C90" s="2" t="s">
        <v>10</v>
      </c>
      <c r="D90" s="6">
        <v>73</v>
      </c>
    </row>
    <row r="91" spans="1:4" x14ac:dyDescent="0.25">
      <c r="A91" s="4">
        <v>43221</v>
      </c>
      <c r="B91" s="2" t="s">
        <v>4</v>
      </c>
      <c r="C91" s="2" t="s">
        <v>11</v>
      </c>
      <c r="D91" s="6">
        <v>478</v>
      </c>
    </row>
    <row r="92" spans="1:4" x14ac:dyDescent="0.25">
      <c r="A92" s="4">
        <v>43221</v>
      </c>
      <c r="B92" s="2" t="s">
        <v>6</v>
      </c>
      <c r="C92" s="2" t="s">
        <v>11</v>
      </c>
      <c r="D92" s="6">
        <v>308</v>
      </c>
    </row>
    <row r="93" spans="1:4" x14ac:dyDescent="0.25">
      <c r="A93" s="4">
        <v>43221</v>
      </c>
      <c r="B93" s="2" t="s">
        <v>7</v>
      </c>
      <c r="C93" s="2" t="s">
        <v>11</v>
      </c>
      <c r="D93" s="6">
        <v>330</v>
      </c>
    </row>
    <row r="94" spans="1:4" x14ac:dyDescent="0.25">
      <c r="A94" s="4">
        <v>43221</v>
      </c>
      <c r="B94" s="2" t="s">
        <v>8</v>
      </c>
      <c r="C94" s="2" t="s">
        <v>11</v>
      </c>
      <c r="D94" s="6">
        <v>327</v>
      </c>
    </row>
    <row r="95" spans="1:4" x14ac:dyDescent="0.25">
      <c r="A95" s="4">
        <v>43221</v>
      </c>
      <c r="B95" s="2" t="s">
        <v>9</v>
      </c>
      <c r="C95" s="2" t="s">
        <v>11</v>
      </c>
      <c r="D95" s="6">
        <v>307</v>
      </c>
    </row>
    <row r="96" spans="1:4" x14ac:dyDescent="0.25">
      <c r="A96" s="4">
        <v>43221</v>
      </c>
      <c r="B96" s="2" t="s">
        <v>4</v>
      </c>
      <c r="C96" s="2" t="s">
        <v>12</v>
      </c>
      <c r="D96" s="6">
        <v>1853</v>
      </c>
    </row>
    <row r="97" spans="1:4" x14ac:dyDescent="0.25">
      <c r="A97" s="4">
        <v>43221</v>
      </c>
      <c r="B97" s="2" t="s">
        <v>6</v>
      </c>
      <c r="C97" s="2" t="s">
        <v>12</v>
      </c>
      <c r="D97" s="6">
        <v>2043</v>
      </c>
    </row>
    <row r="98" spans="1:4" x14ac:dyDescent="0.25">
      <c r="A98" s="4">
        <v>43221</v>
      </c>
      <c r="B98" s="2" t="s">
        <v>7</v>
      </c>
      <c r="C98" s="2" t="s">
        <v>12</v>
      </c>
      <c r="D98" s="6">
        <v>1905</v>
      </c>
    </row>
    <row r="99" spans="1:4" x14ac:dyDescent="0.25">
      <c r="A99" s="4">
        <v>43221</v>
      </c>
      <c r="B99" s="2" t="s">
        <v>8</v>
      </c>
      <c r="C99" s="2" t="s">
        <v>12</v>
      </c>
      <c r="D99" s="6">
        <v>2170</v>
      </c>
    </row>
    <row r="100" spans="1:4" x14ac:dyDescent="0.25">
      <c r="A100" s="4">
        <v>43221</v>
      </c>
      <c r="B100" s="2" t="s">
        <v>9</v>
      </c>
      <c r="C100" s="2" t="s">
        <v>12</v>
      </c>
      <c r="D100" s="6">
        <v>2181</v>
      </c>
    </row>
    <row r="101" spans="1:4" x14ac:dyDescent="0.25">
      <c r="A101" s="4">
        <v>43252</v>
      </c>
      <c r="B101" s="2" t="s">
        <v>4</v>
      </c>
      <c r="C101" s="2" t="s">
        <v>5</v>
      </c>
      <c r="D101" s="6">
        <v>801</v>
      </c>
    </row>
    <row r="102" spans="1:4" x14ac:dyDescent="0.25">
      <c r="A102" s="4">
        <v>43252</v>
      </c>
      <c r="B102" s="2" t="s">
        <v>6</v>
      </c>
      <c r="C102" s="2" t="s">
        <v>5</v>
      </c>
      <c r="D102" s="6">
        <v>815</v>
      </c>
    </row>
    <row r="103" spans="1:4" x14ac:dyDescent="0.25">
      <c r="A103" s="4">
        <v>43252</v>
      </c>
      <c r="B103" s="2" t="s">
        <v>7</v>
      </c>
      <c r="C103" s="2" t="s">
        <v>5</v>
      </c>
      <c r="D103" s="6">
        <v>993</v>
      </c>
    </row>
    <row r="104" spans="1:4" x14ac:dyDescent="0.25">
      <c r="A104" s="4">
        <v>43252</v>
      </c>
      <c r="B104" s="2" t="s">
        <v>8</v>
      </c>
      <c r="C104" s="2" t="s">
        <v>5</v>
      </c>
      <c r="D104" s="6">
        <v>995</v>
      </c>
    </row>
    <row r="105" spans="1:4" x14ac:dyDescent="0.25">
      <c r="A105" s="4">
        <v>43252</v>
      </c>
      <c r="B105" s="2" t="s">
        <v>9</v>
      </c>
      <c r="C105" s="2" t="s">
        <v>5</v>
      </c>
      <c r="D105" s="6">
        <v>939</v>
      </c>
    </row>
    <row r="106" spans="1:4" x14ac:dyDescent="0.25">
      <c r="A106" s="4">
        <v>43252</v>
      </c>
      <c r="B106" s="2" t="s">
        <v>4</v>
      </c>
      <c r="C106" s="2" t="s">
        <v>10</v>
      </c>
      <c r="D106" s="6">
        <v>146</v>
      </c>
    </row>
    <row r="107" spans="1:4" x14ac:dyDescent="0.25">
      <c r="A107" s="4">
        <v>43252</v>
      </c>
      <c r="B107" s="2" t="s">
        <v>6</v>
      </c>
      <c r="C107" s="2" t="s">
        <v>10</v>
      </c>
      <c r="D107" s="6">
        <v>43</v>
      </c>
    </row>
    <row r="108" spans="1:4" x14ac:dyDescent="0.25">
      <c r="A108" s="4">
        <v>43252</v>
      </c>
      <c r="B108" s="2" t="s">
        <v>7</v>
      </c>
      <c r="C108" s="2" t="s">
        <v>10</v>
      </c>
      <c r="D108" s="6">
        <v>155</v>
      </c>
    </row>
    <row r="109" spans="1:4" x14ac:dyDescent="0.25">
      <c r="A109" s="4">
        <v>43252</v>
      </c>
      <c r="B109" s="2" t="s">
        <v>8</v>
      </c>
      <c r="C109" s="2" t="s">
        <v>10</v>
      </c>
      <c r="D109" s="6">
        <v>151</v>
      </c>
    </row>
    <row r="110" spans="1:4" x14ac:dyDescent="0.25">
      <c r="A110" s="4">
        <v>43252</v>
      </c>
      <c r="B110" s="2" t="s">
        <v>9</v>
      </c>
      <c r="C110" s="2" t="s">
        <v>10</v>
      </c>
      <c r="D110" s="6">
        <v>115</v>
      </c>
    </row>
    <row r="111" spans="1:4" x14ac:dyDescent="0.25">
      <c r="A111" s="4">
        <v>43252</v>
      </c>
      <c r="B111" s="2" t="s">
        <v>4</v>
      </c>
      <c r="C111" s="2" t="s">
        <v>11</v>
      </c>
      <c r="D111" s="6">
        <v>409</v>
      </c>
    </row>
    <row r="112" spans="1:4" x14ac:dyDescent="0.25">
      <c r="A112" s="4">
        <v>43252</v>
      </c>
      <c r="B112" s="2" t="s">
        <v>6</v>
      </c>
      <c r="C112" s="2" t="s">
        <v>11</v>
      </c>
      <c r="D112" s="6">
        <v>481</v>
      </c>
    </row>
    <row r="113" spans="1:4" x14ac:dyDescent="0.25">
      <c r="A113" s="4">
        <v>43252</v>
      </c>
      <c r="B113" s="2" t="s">
        <v>7</v>
      </c>
      <c r="C113" s="2" t="s">
        <v>11</v>
      </c>
      <c r="D113" s="6">
        <v>394</v>
      </c>
    </row>
    <row r="114" spans="1:4" x14ac:dyDescent="0.25">
      <c r="A114" s="4">
        <v>43252</v>
      </c>
      <c r="B114" s="2" t="s">
        <v>8</v>
      </c>
      <c r="C114" s="2" t="s">
        <v>11</v>
      </c>
      <c r="D114" s="6">
        <v>383</v>
      </c>
    </row>
    <row r="115" spans="1:4" x14ac:dyDescent="0.25">
      <c r="A115" s="4">
        <v>43252</v>
      </c>
      <c r="B115" s="2" t="s">
        <v>9</v>
      </c>
      <c r="C115" s="2" t="s">
        <v>11</v>
      </c>
      <c r="D115" s="6">
        <v>412</v>
      </c>
    </row>
    <row r="116" spans="1:4" x14ac:dyDescent="0.25">
      <c r="A116" s="4">
        <v>43252</v>
      </c>
      <c r="B116" s="2" t="s">
        <v>4</v>
      </c>
      <c r="C116" s="2" t="s">
        <v>12</v>
      </c>
      <c r="D116" s="6">
        <v>1973</v>
      </c>
    </row>
    <row r="117" spans="1:4" x14ac:dyDescent="0.25">
      <c r="A117" s="4">
        <v>43252</v>
      </c>
      <c r="B117" s="2" t="s">
        <v>6</v>
      </c>
      <c r="C117" s="2" t="s">
        <v>12</v>
      </c>
      <c r="D117" s="6">
        <v>2032</v>
      </c>
    </row>
    <row r="118" spans="1:4" x14ac:dyDescent="0.25">
      <c r="A118" s="4">
        <v>43252</v>
      </c>
      <c r="B118" s="2" t="s">
        <v>7</v>
      </c>
      <c r="C118" s="2" t="s">
        <v>12</v>
      </c>
      <c r="D118" s="6">
        <v>1874</v>
      </c>
    </row>
    <row r="119" spans="1:4" x14ac:dyDescent="0.25">
      <c r="A119" s="4">
        <v>43252</v>
      </c>
      <c r="B119" s="2" t="s">
        <v>8</v>
      </c>
      <c r="C119" s="2" t="s">
        <v>12</v>
      </c>
      <c r="D119" s="6">
        <v>2195</v>
      </c>
    </row>
    <row r="120" spans="1:4" x14ac:dyDescent="0.25">
      <c r="A120" s="4">
        <v>43252</v>
      </c>
      <c r="B120" s="2" t="s">
        <v>9</v>
      </c>
      <c r="C120" s="2" t="s">
        <v>12</v>
      </c>
      <c r="D120" s="6">
        <v>2197</v>
      </c>
    </row>
    <row r="121" spans="1:4" x14ac:dyDescent="0.25">
      <c r="A121" s="4">
        <v>43282</v>
      </c>
      <c r="B121" s="2" t="s">
        <v>4</v>
      </c>
      <c r="C121" s="2" t="s">
        <v>5</v>
      </c>
      <c r="D121" s="6">
        <v>1064</v>
      </c>
    </row>
    <row r="122" spans="1:4" x14ac:dyDescent="0.25">
      <c r="A122" s="4">
        <v>43282</v>
      </c>
      <c r="B122" s="2" t="s">
        <v>6</v>
      </c>
      <c r="C122" s="2" t="s">
        <v>5</v>
      </c>
      <c r="D122" s="6">
        <v>953</v>
      </c>
    </row>
    <row r="123" spans="1:4" x14ac:dyDescent="0.25">
      <c r="A123" s="4">
        <v>43282</v>
      </c>
      <c r="B123" s="2" t="s">
        <v>7</v>
      </c>
      <c r="C123" s="2" t="s">
        <v>5</v>
      </c>
      <c r="D123" s="6">
        <v>804</v>
      </c>
    </row>
    <row r="124" spans="1:4" x14ac:dyDescent="0.25">
      <c r="A124" s="4">
        <v>43282</v>
      </c>
      <c r="B124" s="2" t="s">
        <v>8</v>
      </c>
      <c r="C124" s="2" t="s">
        <v>5</v>
      </c>
      <c r="D124" s="6">
        <v>987</v>
      </c>
    </row>
    <row r="125" spans="1:4" x14ac:dyDescent="0.25">
      <c r="A125" s="4">
        <v>43282</v>
      </c>
      <c r="B125" s="2" t="s">
        <v>9</v>
      </c>
      <c r="C125" s="2" t="s">
        <v>5</v>
      </c>
      <c r="D125" s="6">
        <v>936</v>
      </c>
    </row>
    <row r="126" spans="1:4" x14ac:dyDescent="0.25">
      <c r="A126" s="4">
        <v>43282</v>
      </c>
      <c r="B126" s="2" t="s">
        <v>4</v>
      </c>
      <c r="C126" s="2" t="s">
        <v>10</v>
      </c>
      <c r="D126" s="6">
        <v>172</v>
      </c>
    </row>
    <row r="127" spans="1:4" x14ac:dyDescent="0.25">
      <c r="A127" s="4">
        <v>43282</v>
      </c>
      <c r="B127" s="2" t="s">
        <v>6</v>
      </c>
      <c r="C127" s="2" t="s">
        <v>10</v>
      </c>
      <c r="D127" s="6">
        <v>180</v>
      </c>
    </row>
    <row r="128" spans="1:4" x14ac:dyDescent="0.25">
      <c r="A128" s="4">
        <v>43282</v>
      </c>
      <c r="B128" s="2" t="s">
        <v>7</v>
      </c>
      <c r="C128" s="2" t="s">
        <v>10</v>
      </c>
      <c r="D128" s="6">
        <v>161</v>
      </c>
    </row>
    <row r="129" spans="1:4" x14ac:dyDescent="0.25">
      <c r="A129" s="4">
        <v>43282</v>
      </c>
      <c r="B129" s="2" t="s">
        <v>8</v>
      </c>
      <c r="C129" s="2" t="s">
        <v>10</v>
      </c>
      <c r="D129" s="6">
        <v>102</v>
      </c>
    </row>
    <row r="130" spans="1:4" x14ac:dyDescent="0.25">
      <c r="A130" s="4">
        <v>43282</v>
      </c>
      <c r="B130" s="2" t="s">
        <v>9</v>
      </c>
      <c r="C130" s="2" t="s">
        <v>10</v>
      </c>
      <c r="D130" s="6">
        <v>48</v>
      </c>
    </row>
    <row r="131" spans="1:4" x14ac:dyDescent="0.25">
      <c r="A131" s="4">
        <v>43282</v>
      </c>
      <c r="B131" s="2" t="s">
        <v>4</v>
      </c>
      <c r="C131" s="2" t="s">
        <v>11</v>
      </c>
      <c r="D131" s="6">
        <v>411</v>
      </c>
    </row>
    <row r="132" spans="1:4" x14ac:dyDescent="0.25">
      <c r="A132" s="4">
        <v>43282</v>
      </c>
      <c r="B132" s="2" t="s">
        <v>6</v>
      </c>
      <c r="C132" s="2" t="s">
        <v>11</v>
      </c>
      <c r="D132" s="6">
        <v>307</v>
      </c>
    </row>
    <row r="133" spans="1:4" x14ac:dyDescent="0.25">
      <c r="A133" s="4">
        <v>43282</v>
      </c>
      <c r="B133" s="2" t="s">
        <v>7</v>
      </c>
      <c r="C133" s="2" t="s">
        <v>11</v>
      </c>
      <c r="D133" s="6">
        <v>329</v>
      </c>
    </row>
    <row r="134" spans="1:4" x14ac:dyDescent="0.25">
      <c r="A134" s="4">
        <v>43282</v>
      </c>
      <c r="B134" s="2" t="s">
        <v>8</v>
      </c>
      <c r="C134" s="2" t="s">
        <v>11</v>
      </c>
      <c r="D134" s="6">
        <v>474</v>
      </c>
    </row>
    <row r="135" spans="1:4" x14ac:dyDescent="0.25">
      <c r="A135" s="4">
        <v>43282</v>
      </c>
      <c r="B135" s="2" t="s">
        <v>9</v>
      </c>
      <c r="C135" s="2" t="s">
        <v>11</v>
      </c>
      <c r="D135" s="6">
        <v>349</v>
      </c>
    </row>
    <row r="136" spans="1:4" x14ac:dyDescent="0.25">
      <c r="A136" s="4">
        <v>43282</v>
      </c>
      <c r="B136" s="2" t="s">
        <v>4</v>
      </c>
      <c r="C136" s="2" t="s">
        <v>12</v>
      </c>
      <c r="D136" s="6">
        <v>2046</v>
      </c>
    </row>
    <row r="137" spans="1:4" x14ac:dyDescent="0.25">
      <c r="A137" s="4">
        <v>43282</v>
      </c>
      <c r="B137" s="2" t="s">
        <v>6</v>
      </c>
      <c r="C137" s="2" t="s">
        <v>12</v>
      </c>
      <c r="D137" s="6">
        <v>2131</v>
      </c>
    </row>
    <row r="138" spans="1:4" x14ac:dyDescent="0.25">
      <c r="A138" s="4">
        <v>43282</v>
      </c>
      <c r="B138" s="2" t="s">
        <v>7</v>
      </c>
      <c r="C138" s="2" t="s">
        <v>12</v>
      </c>
      <c r="D138" s="6">
        <v>2028</v>
      </c>
    </row>
    <row r="139" spans="1:4" x14ac:dyDescent="0.25">
      <c r="A139" s="4">
        <v>43282</v>
      </c>
      <c r="B139" s="2" t="s">
        <v>8</v>
      </c>
      <c r="C139" s="2" t="s">
        <v>12</v>
      </c>
      <c r="D139" s="6">
        <v>2112</v>
      </c>
    </row>
    <row r="140" spans="1:4" x14ac:dyDescent="0.25">
      <c r="A140" s="4">
        <v>43282</v>
      </c>
      <c r="B140" s="2" t="s">
        <v>9</v>
      </c>
      <c r="C140" s="2" t="s">
        <v>12</v>
      </c>
      <c r="D140" s="6">
        <v>2197</v>
      </c>
    </row>
    <row r="141" spans="1:4" x14ac:dyDescent="0.25">
      <c r="A141" s="4">
        <v>43313</v>
      </c>
      <c r="B141" s="2" t="s">
        <v>4</v>
      </c>
      <c r="C141" s="2" t="s">
        <v>5</v>
      </c>
      <c r="D141" s="6">
        <v>805</v>
      </c>
    </row>
    <row r="142" spans="1:4" x14ac:dyDescent="0.25">
      <c r="A142" s="4">
        <v>43313</v>
      </c>
      <c r="B142" s="2" t="s">
        <v>6</v>
      </c>
      <c r="C142" s="2" t="s">
        <v>5</v>
      </c>
      <c r="D142" s="6">
        <v>918</v>
      </c>
    </row>
    <row r="143" spans="1:4" x14ac:dyDescent="0.25">
      <c r="A143" s="4">
        <v>43313</v>
      </c>
      <c r="B143" s="2" t="s">
        <v>7</v>
      </c>
      <c r="C143" s="2" t="s">
        <v>5</v>
      </c>
      <c r="D143" s="6">
        <v>988</v>
      </c>
    </row>
    <row r="144" spans="1:4" x14ac:dyDescent="0.25">
      <c r="A144" s="4">
        <v>43313</v>
      </c>
      <c r="B144" s="2" t="s">
        <v>7</v>
      </c>
      <c r="C144" s="2" t="s">
        <v>5</v>
      </c>
      <c r="D144" s="6">
        <v>1031</v>
      </c>
    </row>
    <row r="145" spans="1:4" x14ac:dyDescent="0.25">
      <c r="A145" s="4">
        <v>43313</v>
      </c>
      <c r="B145" s="2" t="s">
        <v>8</v>
      </c>
      <c r="C145" s="2" t="s">
        <v>5</v>
      </c>
      <c r="D145" s="6">
        <v>848</v>
      </c>
    </row>
    <row r="146" spans="1:4" x14ac:dyDescent="0.25">
      <c r="A146" s="4">
        <v>43313</v>
      </c>
      <c r="B146" s="2" t="s">
        <v>9</v>
      </c>
      <c r="C146" s="2" t="s">
        <v>5</v>
      </c>
      <c r="D146" s="6">
        <v>1081</v>
      </c>
    </row>
    <row r="147" spans="1:4" x14ac:dyDescent="0.25">
      <c r="A147" s="4">
        <v>43313</v>
      </c>
      <c r="B147" s="2" t="s">
        <v>4</v>
      </c>
      <c r="C147" s="2" t="s">
        <v>10</v>
      </c>
      <c r="D147" s="6">
        <v>46</v>
      </c>
    </row>
    <row r="148" spans="1:4" x14ac:dyDescent="0.25">
      <c r="A148" s="4">
        <v>43313</v>
      </c>
      <c r="B148" s="2" t="s">
        <v>6</v>
      </c>
      <c r="C148" s="2" t="s">
        <v>10</v>
      </c>
      <c r="D148" s="6">
        <v>116</v>
      </c>
    </row>
    <row r="149" spans="1:4" x14ac:dyDescent="0.25">
      <c r="A149" s="4">
        <v>43313</v>
      </c>
      <c r="B149" s="2" t="s">
        <v>7</v>
      </c>
      <c r="C149" s="2" t="s">
        <v>10</v>
      </c>
      <c r="D149" s="6">
        <v>60</v>
      </c>
    </row>
    <row r="150" spans="1:4" x14ac:dyDescent="0.25">
      <c r="A150" s="4">
        <v>43313</v>
      </c>
      <c r="B150" s="2" t="s">
        <v>7</v>
      </c>
      <c r="C150" s="2" t="s">
        <v>10</v>
      </c>
      <c r="D150" s="6">
        <v>25</v>
      </c>
    </row>
    <row r="151" spans="1:4" x14ac:dyDescent="0.25">
      <c r="A151" s="4">
        <v>43313</v>
      </c>
      <c r="B151" s="2" t="s">
        <v>8</v>
      </c>
      <c r="C151" s="2" t="s">
        <v>10</v>
      </c>
      <c r="D151" s="6">
        <v>46</v>
      </c>
    </row>
    <row r="152" spans="1:4" x14ac:dyDescent="0.25">
      <c r="A152" s="4">
        <v>43313</v>
      </c>
      <c r="B152" s="2" t="s">
        <v>9</v>
      </c>
      <c r="C152" s="2" t="s">
        <v>10</v>
      </c>
      <c r="D152" s="6">
        <v>107</v>
      </c>
    </row>
    <row r="153" spans="1:4" x14ac:dyDescent="0.25">
      <c r="A153" s="4">
        <v>43313</v>
      </c>
      <c r="B153" s="2" t="s">
        <v>4</v>
      </c>
      <c r="C153" s="2" t="s">
        <v>11</v>
      </c>
      <c r="D153" s="6">
        <v>403</v>
      </c>
    </row>
    <row r="154" spans="1:4" x14ac:dyDescent="0.25">
      <c r="A154" s="4">
        <v>43313</v>
      </c>
      <c r="B154" s="2" t="s">
        <v>6</v>
      </c>
      <c r="C154" s="2" t="s">
        <v>11</v>
      </c>
      <c r="D154" s="6">
        <v>364</v>
      </c>
    </row>
    <row r="155" spans="1:4" x14ac:dyDescent="0.25">
      <c r="A155" s="4">
        <v>43313</v>
      </c>
      <c r="B155" s="2" t="s">
        <v>7</v>
      </c>
      <c r="C155" s="2" t="s">
        <v>11</v>
      </c>
      <c r="D155" s="6">
        <v>435</v>
      </c>
    </row>
    <row r="156" spans="1:4" x14ac:dyDescent="0.25">
      <c r="A156" s="4">
        <v>43313</v>
      </c>
      <c r="B156" s="2" t="s">
        <v>7</v>
      </c>
      <c r="C156" s="2" t="s">
        <v>11</v>
      </c>
      <c r="D156" s="6">
        <v>303</v>
      </c>
    </row>
    <row r="157" spans="1:4" x14ac:dyDescent="0.25">
      <c r="A157" s="4">
        <v>43313</v>
      </c>
      <c r="B157" s="2" t="s">
        <v>8</v>
      </c>
      <c r="C157" s="2" t="s">
        <v>11</v>
      </c>
      <c r="D157" s="6">
        <v>327</v>
      </c>
    </row>
    <row r="158" spans="1:4" x14ac:dyDescent="0.25">
      <c r="A158" s="4">
        <v>43313</v>
      </c>
      <c r="B158" s="2" t="s">
        <v>9</v>
      </c>
      <c r="C158" s="2" t="s">
        <v>11</v>
      </c>
      <c r="D158" s="6">
        <v>344</v>
      </c>
    </row>
    <row r="159" spans="1:4" x14ac:dyDescent="0.25">
      <c r="A159" s="4">
        <v>43313</v>
      </c>
      <c r="B159" s="2" t="s">
        <v>4</v>
      </c>
      <c r="C159" s="2" t="s">
        <v>12</v>
      </c>
      <c r="D159" s="6">
        <v>2114</v>
      </c>
    </row>
    <row r="160" spans="1:4" x14ac:dyDescent="0.25">
      <c r="A160" s="4">
        <v>43313</v>
      </c>
      <c r="B160" s="2" t="s">
        <v>6</v>
      </c>
      <c r="C160" s="2" t="s">
        <v>12</v>
      </c>
      <c r="D160" s="6">
        <v>2117</v>
      </c>
    </row>
    <row r="161" spans="1:4" x14ac:dyDescent="0.25">
      <c r="A161" s="4">
        <v>43313</v>
      </c>
      <c r="B161" s="2" t="s">
        <v>7</v>
      </c>
      <c r="C161" s="2" t="s">
        <v>12</v>
      </c>
      <c r="D161" s="6">
        <v>1874</v>
      </c>
    </row>
    <row r="162" spans="1:4" x14ac:dyDescent="0.25">
      <c r="A162" s="4">
        <v>43313</v>
      </c>
      <c r="B162" s="2" t="s">
        <v>7</v>
      </c>
      <c r="C162" s="2" t="s">
        <v>12</v>
      </c>
      <c r="D162" s="6">
        <v>2037</v>
      </c>
    </row>
    <row r="163" spans="1:4" x14ac:dyDescent="0.25">
      <c r="A163" s="4">
        <v>43313</v>
      </c>
      <c r="B163" s="2" t="s">
        <v>8</v>
      </c>
      <c r="C163" s="2" t="s">
        <v>12</v>
      </c>
      <c r="D163" s="6">
        <v>2125</v>
      </c>
    </row>
    <row r="164" spans="1:4" x14ac:dyDescent="0.25">
      <c r="A164" s="4">
        <v>43313</v>
      </c>
      <c r="B164" s="2" t="s">
        <v>9</v>
      </c>
      <c r="C164" s="2" t="s">
        <v>12</v>
      </c>
      <c r="D164" s="6">
        <v>1842</v>
      </c>
    </row>
    <row r="165" spans="1:4" x14ac:dyDescent="0.25">
      <c r="A165" s="4">
        <v>43344</v>
      </c>
      <c r="B165" s="2" t="s">
        <v>4</v>
      </c>
      <c r="C165" s="2" t="s">
        <v>5</v>
      </c>
      <c r="D165" s="6">
        <v>1179</v>
      </c>
    </row>
    <row r="166" spans="1:4" x14ac:dyDescent="0.25">
      <c r="A166" s="4">
        <v>43344</v>
      </c>
      <c r="B166" s="2" t="s">
        <v>6</v>
      </c>
      <c r="C166" s="2" t="s">
        <v>5</v>
      </c>
      <c r="D166" s="6">
        <v>956</v>
      </c>
    </row>
    <row r="167" spans="1:4" x14ac:dyDescent="0.25">
      <c r="A167" s="4">
        <v>43344</v>
      </c>
      <c r="B167" s="2" t="s">
        <v>8</v>
      </c>
      <c r="C167" s="2" t="s">
        <v>5</v>
      </c>
      <c r="D167" s="6">
        <v>1011</v>
      </c>
    </row>
    <row r="168" spans="1:4" x14ac:dyDescent="0.25">
      <c r="A168" s="4">
        <v>43344</v>
      </c>
      <c r="B168" s="2" t="s">
        <v>9</v>
      </c>
      <c r="C168" s="2" t="s">
        <v>5</v>
      </c>
      <c r="D168" s="6">
        <v>1135</v>
      </c>
    </row>
    <row r="169" spans="1:4" x14ac:dyDescent="0.25">
      <c r="A169" s="4">
        <v>43344</v>
      </c>
      <c r="B169" s="2" t="s">
        <v>4</v>
      </c>
      <c r="C169" s="2" t="s">
        <v>10</v>
      </c>
      <c r="D169" s="6">
        <v>79</v>
      </c>
    </row>
    <row r="170" spans="1:4" x14ac:dyDescent="0.25">
      <c r="A170" s="4">
        <v>43344</v>
      </c>
      <c r="B170" s="2" t="s">
        <v>6</v>
      </c>
      <c r="C170" s="2" t="s">
        <v>10</v>
      </c>
      <c r="D170" s="6">
        <v>156</v>
      </c>
    </row>
    <row r="171" spans="1:4" x14ac:dyDescent="0.25">
      <c r="A171" s="4">
        <v>43344</v>
      </c>
      <c r="B171" s="2" t="s">
        <v>8</v>
      </c>
      <c r="C171" s="2" t="s">
        <v>10</v>
      </c>
      <c r="D171" s="6">
        <v>43</v>
      </c>
    </row>
    <row r="172" spans="1:4" x14ac:dyDescent="0.25">
      <c r="A172" s="4">
        <v>43344</v>
      </c>
      <c r="B172" s="2" t="s">
        <v>9</v>
      </c>
      <c r="C172" s="2" t="s">
        <v>10</v>
      </c>
      <c r="D172" s="6">
        <v>9</v>
      </c>
    </row>
    <row r="173" spans="1:4" x14ac:dyDescent="0.25">
      <c r="A173" s="4">
        <v>43344</v>
      </c>
      <c r="B173" s="2" t="s">
        <v>4</v>
      </c>
      <c r="C173" s="2" t="s">
        <v>11</v>
      </c>
      <c r="D173" s="6">
        <v>491</v>
      </c>
    </row>
    <row r="174" spans="1:4" x14ac:dyDescent="0.25">
      <c r="A174" s="4">
        <v>43344</v>
      </c>
      <c r="B174" s="2" t="s">
        <v>6</v>
      </c>
      <c r="C174" s="2" t="s">
        <v>11</v>
      </c>
      <c r="D174" s="6">
        <v>329</v>
      </c>
    </row>
    <row r="175" spans="1:4" x14ac:dyDescent="0.25">
      <c r="A175" s="4">
        <v>43344</v>
      </c>
      <c r="B175" s="2" t="s">
        <v>8</v>
      </c>
      <c r="C175" s="2" t="s">
        <v>11</v>
      </c>
      <c r="D175" s="6">
        <v>362</v>
      </c>
    </row>
    <row r="176" spans="1:4" x14ac:dyDescent="0.25">
      <c r="A176" s="4">
        <v>43344</v>
      </c>
      <c r="B176" s="2" t="s">
        <v>9</v>
      </c>
      <c r="C176" s="2" t="s">
        <v>11</v>
      </c>
      <c r="D176" s="6">
        <v>420</v>
      </c>
    </row>
    <row r="177" spans="1:4" x14ac:dyDescent="0.25">
      <c r="A177" s="4">
        <v>43344</v>
      </c>
      <c r="B177" s="2" t="s">
        <v>4</v>
      </c>
      <c r="C177" s="2" t="s">
        <v>12</v>
      </c>
      <c r="D177" s="6">
        <v>2050</v>
      </c>
    </row>
    <row r="178" spans="1:4" x14ac:dyDescent="0.25">
      <c r="A178" s="4">
        <v>43344</v>
      </c>
      <c r="B178" s="2" t="s">
        <v>6</v>
      </c>
      <c r="C178" s="2" t="s">
        <v>12</v>
      </c>
      <c r="D178" s="6">
        <v>1838</v>
      </c>
    </row>
    <row r="179" spans="1:4" x14ac:dyDescent="0.25">
      <c r="A179" s="4">
        <v>43344</v>
      </c>
      <c r="B179" s="2" t="s">
        <v>8</v>
      </c>
      <c r="C179" s="2" t="s">
        <v>12</v>
      </c>
      <c r="D179" s="6">
        <v>1954</v>
      </c>
    </row>
    <row r="180" spans="1:4" x14ac:dyDescent="0.25">
      <c r="A180" s="4">
        <v>43344</v>
      </c>
      <c r="B180" s="2" t="s">
        <v>9</v>
      </c>
      <c r="C180" s="2" t="s">
        <v>12</v>
      </c>
      <c r="D180" s="6">
        <v>2033</v>
      </c>
    </row>
    <row r="181" spans="1:4" x14ac:dyDescent="0.25">
      <c r="A181" s="4">
        <v>43374</v>
      </c>
      <c r="B181" s="2" t="s">
        <v>4</v>
      </c>
      <c r="C181" s="2" t="s">
        <v>5</v>
      </c>
      <c r="D181" s="6">
        <v>994</v>
      </c>
    </row>
    <row r="182" spans="1:4" x14ac:dyDescent="0.25">
      <c r="A182" s="4">
        <v>43374</v>
      </c>
      <c r="B182" s="2" t="s">
        <v>6</v>
      </c>
      <c r="C182" s="2" t="s">
        <v>5</v>
      </c>
      <c r="D182" s="6">
        <v>1092</v>
      </c>
    </row>
    <row r="183" spans="1:4" x14ac:dyDescent="0.25">
      <c r="A183" s="4">
        <v>43374</v>
      </c>
      <c r="B183" s="2" t="s">
        <v>7</v>
      </c>
      <c r="C183" s="2" t="s">
        <v>5</v>
      </c>
      <c r="D183" s="6">
        <v>811</v>
      </c>
    </row>
    <row r="184" spans="1:4" x14ac:dyDescent="0.25">
      <c r="A184" s="4">
        <v>43374</v>
      </c>
      <c r="B184" s="2" t="s">
        <v>8</v>
      </c>
      <c r="C184" s="2" t="s">
        <v>5</v>
      </c>
      <c r="D184" s="6">
        <v>1176</v>
      </c>
    </row>
    <row r="185" spans="1:4" x14ac:dyDescent="0.25">
      <c r="A185" s="4">
        <v>43374</v>
      </c>
      <c r="B185" s="2" t="s">
        <v>9</v>
      </c>
      <c r="C185" s="2" t="s">
        <v>5</v>
      </c>
      <c r="D185" s="6">
        <v>1162</v>
      </c>
    </row>
    <row r="186" spans="1:4" x14ac:dyDescent="0.25">
      <c r="A186" s="4">
        <v>43374</v>
      </c>
      <c r="B186" s="2" t="s">
        <v>4</v>
      </c>
      <c r="C186" s="2" t="s">
        <v>10</v>
      </c>
      <c r="D186" s="6">
        <v>53</v>
      </c>
    </row>
    <row r="187" spans="1:4" x14ac:dyDescent="0.25">
      <c r="A187" s="4">
        <v>43374</v>
      </c>
      <c r="B187" s="2" t="s">
        <v>6</v>
      </c>
      <c r="C187" s="2" t="s">
        <v>10</v>
      </c>
      <c r="D187" s="6">
        <v>74</v>
      </c>
    </row>
    <row r="188" spans="1:4" x14ac:dyDescent="0.25">
      <c r="A188" s="4">
        <v>43374</v>
      </c>
      <c r="B188" s="2" t="s">
        <v>7</v>
      </c>
      <c r="C188" s="2" t="s">
        <v>10</v>
      </c>
      <c r="D188" s="6">
        <v>127</v>
      </c>
    </row>
    <row r="189" spans="1:4" x14ac:dyDescent="0.25">
      <c r="A189" s="4">
        <v>43374</v>
      </c>
      <c r="B189" s="2" t="s">
        <v>8</v>
      </c>
      <c r="C189" s="2" t="s">
        <v>10</v>
      </c>
      <c r="D189" s="6">
        <v>194</v>
      </c>
    </row>
    <row r="190" spans="1:4" x14ac:dyDescent="0.25">
      <c r="A190" s="4">
        <v>43374</v>
      </c>
      <c r="B190" s="2" t="s">
        <v>9</v>
      </c>
      <c r="C190" s="2" t="s">
        <v>10</v>
      </c>
      <c r="D190" s="6">
        <v>35</v>
      </c>
    </row>
    <row r="191" spans="1:4" x14ac:dyDescent="0.25">
      <c r="A191" s="4">
        <v>43374</v>
      </c>
      <c r="B191" s="2" t="s">
        <v>4</v>
      </c>
      <c r="C191" s="2" t="s">
        <v>11</v>
      </c>
      <c r="D191" s="6">
        <v>314</v>
      </c>
    </row>
    <row r="192" spans="1:4" x14ac:dyDescent="0.25">
      <c r="A192" s="4">
        <v>43374</v>
      </c>
      <c r="B192" s="2" t="s">
        <v>6</v>
      </c>
      <c r="C192" s="2" t="s">
        <v>11</v>
      </c>
      <c r="D192" s="6">
        <v>438</v>
      </c>
    </row>
    <row r="193" spans="1:4" x14ac:dyDescent="0.25">
      <c r="A193" s="4">
        <v>43374</v>
      </c>
      <c r="B193" s="2" t="s">
        <v>7</v>
      </c>
      <c r="C193" s="2" t="s">
        <v>11</v>
      </c>
      <c r="D193" s="6">
        <v>391</v>
      </c>
    </row>
    <row r="194" spans="1:4" x14ac:dyDescent="0.25">
      <c r="A194" s="4">
        <v>43374</v>
      </c>
      <c r="B194" s="2" t="s">
        <v>8</v>
      </c>
      <c r="C194" s="2" t="s">
        <v>11</v>
      </c>
      <c r="D194" s="6">
        <v>435</v>
      </c>
    </row>
    <row r="195" spans="1:4" x14ac:dyDescent="0.25">
      <c r="A195" s="4">
        <v>43374</v>
      </c>
      <c r="B195" s="2" t="s">
        <v>9</v>
      </c>
      <c r="C195" s="2" t="s">
        <v>11</v>
      </c>
      <c r="D195" s="6">
        <v>340</v>
      </c>
    </row>
    <row r="196" spans="1:4" x14ac:dyDescent="0.25">
      <c r="A196" s="4">
        <v>43374</v>
      </c>
      <c r="B196" s="2" t="s">
        <v>4</v>
      </c>
      <c r="C196" s="2" t="s">
        <v>12</v>
      </c>
      <c r="D196" s="6">
        <v>1971</v>
      </c>
    </row>
    <row r="197" spans="1:4" x14ac:dyDescent="0.25">
      <c r="A197" s="4">
        <v>43374</v>
      </c>
      <c r="B197" s="2" t="s">
        <v>6</v>
      </c>
      <c r="C197" s="2" t="s">
        <v>12</v>
      </c>
      <c r="D197" s="6">
        <v>2175</v>
      </c>
    </row>
    <row r="198" spans="1:4" x14ac:dyDescent="0.25">
      <c r="A198" s="4">
        <v>43374</v>
      </c>
      <c r="B198" s="2" t="s">
        <v>7</v>
      </c>
      <c r="C198" s="2" t="s">
        <v>12</v>
      </c>
      <c r="D198" s="6">
        <v>1993</v>
      </c>
    </row>
    <row r="199" spans="1:4" x14ac:dyDescent="0.25">
      <c r="A199" s="4">
        <v>43374</v>
      </c>
      <c r="B199" s="2" t="s">
        <v>8</v>
      </c>
      <c r="C199" s="2" t="s">
        <v>12</v>
      </c>
      <c r="D199" s="6">
        <v>1980</v>
      </c>
    </row>
    <row r="200" spans="1:4" x14ac:dyDescent="0.25">
      <c r="A200" s="4">
        <v>43374</v>
      </c>
      <c r="B200" s="2" t="s">
        <v>9</v>
      </c>
      <c r="C200" s="2" t="s">
        <v>12</v>
      </c>
      <c r="D200" s="6">
        <v>2011</v>
      </c>
    </row>
    <row r="201" spans="1:4" x14ac:dyDescent="0.25">
      <c r="A201" s="4">
        <v>43405</v>
      </c>
      <c r="B201" s="2" t="s">
        <v>4</v>
      </c>
      <c r="C201" s="2" t="s">
        <v>5</v>
      </c>
      <c r="D201" s="6">
        <v>1012</v>
      </c>
    </row>
    <row r="202" spans="1:4" x14ac:dyDescent="0.25">
      <c r="A202" s="4">
        <v>43405</v>
      </c>
      <c r="B202" s="2" t="s">
        <v>6</v>
      </c>
      <c r="C202" s="2" t="s">
        <v>5</v>
      </c>
      <c r="D202" s="6">
        <v>1096</v>
      </c>
    </row>
    <row r="203" spans="1:4" x14ac:dyDescent="0.25">
      <c r="A203" s="4">
        <v>43405</v>
      </c>
      <c r="B203" s="2" t="s">
        <v>7</v>
      </c>
      <c r="C203" s="2" t="s">
        <v>5</v>
      </c>
      <c r="D203" s="6">
        <v>984</v>
      </c>
    </row>
    <row r="204" spans="1:4" x14ac:dyDescent="0.25">
      <c r="A204" s="4">
        <v>43405</v>
      </c>
      <c r="B204" s="2" t="s">
        <v>8</v>
      </c>
      <c r="C204" s="2" t="s">
        <v>5</v>
      </c>
      <c r="D204" s="6">
        <v>939</v>
      </c>
    </row>
    <row r="205" spans="1:4" x14ac:dyDescent="0.25">
      <c r="A205" s="4">
        <v>43405</v>
      </c>
      <c r="B205" s="2" t="s">
        <v>9</v>
      </c>
      <c r="C205" s="2" t="s">
        <v>5</v>
      </c>
      <c r="D205" s="6">
        <v>849</v>
      </c>
    </row>
    <row r="206" spans="1:4" x14ac:dyDescent="0.25">
      <c r="A206" s="4">
        <v>43405</v>
      </c>
      <c r="B206" s="2" t="s">
        <v>4</v>
      </c>
      <c r="C206" s="2" t="s">
        <v>10</v>
      </c>
      <c r="D206" s="6">
        <v>123</v>
      </c>
    </row>
    <row r="207" spans="1:4" x14ac:dyDescent="0.25">
      <c r="A207" s="4">
        <v>43405</v>
      </c>
      <c r="B207" s="2" t="s">
        <v>6</v>
      </c>
      <c r="C207" s="2" t="s">
        <v>10</v>
      </c>
      <c r="D207" s="6">
        <v>136</v>
      </c>
    </row>
    <row r="208" spans="1:4" x14ac:dyDescent="0.25">
      <c r="A208" s="4">
        <v>43405</v>
      </c>
      <c r="B208" s="2" t="s">
        <v>7</v>
      </c>
      <c r="C208" s="2" t="s">
        <v>10</v>
      </c>
      <c r="D208" s="6">
        <v>124</v>
      </c>
    </row>
    <row r="209" spans="1:4" x14ac:dyDescent="0.25">
      <c r="A209" s="4">
        <v>43405</v>
      </c>
      <c r="B209" s="2" t="s">
        <v>8</v>
      </c>
      <c r="C209" s="2" t="s">
        <v>10</v>
      </c>
      <c r="D209" s="6">
        <v>18</v>
      </c>
    </row>
    <row r="210" spans="1:4" x14ac:dyDescent="0.25">
      <c r="A210" s="4">
        <v>43405</v>
      </c>
      <c r="B210" s="2" t="s">
        <v>9</v>
      </c>
      <c r="C210" s="2" t="s">
        <v>10</v>
      </c>
      <c r="D210" s="6">
        <v>48</v>
      </c>
    </row>
    <row r="211" spans="1:4" x14ac:dyDescent="0.25">
      <c r="A211" s="4">
        <v>43405</v>
      </c>
      <c r="B211" s="2" t="s">
        <v>4</v>
      </c>
      <c r="C211" s="2" t="s">
        <v>11</v>
      </c>
      <c r="D211" s="6">
        <v>367</v>
      </c>
    </row>
    <row r="212" spans="1:4" x14ac:dyDescent="0.25">
      <c r="A212" s="4">
        <v>43405</v>
      </c>
      <c r="B212" s="2" t="s">
        <v>6</v>
      </c>
      <c r="C212" s="2" t="s">
        <v>11</v>
      </c>
      <c r="D212" s="6">
        <v>362</v>
      </c>
    </row>
    <row r="213" spans="1:4" x14ac:dyDescent="0.25">
      <c r="A213" s="4">
        <v>43405</v>
      </c>
      <c r="B213" s="2" t="s">
        <v>7</v>
      </c>
      <c r="C213" s="2" t="s">
        <v>11</v>
      </c>
      <c r="D213" s="6">
        <v>419</v>
      </c>
    </row>
    <row r="214" spans="1:4" x14ac:dyDescent="0.25">
      <c r="A214" s="4">
        <v>43405</v>
      </c>
      <c r="B214" s="2" t="s">
        <v>8</v>
      </c>
      <c r="C214" s="2" t="s">
        <v>11</v>
      </c>
      <c r="D214" s="6">
        <v>493</v>
      </c>
    </row>
    <row r="215" spans="1:4" x14ac:dyDescent="0.25">
      <c r="A215" s="4">
        <v>43405</v>
      </c>
      <c r="B215" s="2" t="s">
        <v>9</v>
      </c>
      <c r="C215" s="2" t="s">
        <v>11</v>
      </c>
      <c r="D215" s="6">
        <v>485</v>
      </c>
    </row>
    <row r="216" spans="1:4" x14ac:dyDescent="0.25">
      <c r="A216" s="4">
        <v>43405</v>
      </c>
      <c r="B216" s="2" t="s">
        <v>4</v>
      </c>
      <c r="C216" s="2" t="s">
        <v>12</v>
      </c>
      <c r="D216" s="6">
        <v>2097</v>
      </c>
    </row>
    <row r="217" spans="1:4" x14ac:dyDescent="0.25">
      <c r="A217" s="4">
        <v>43405</v>
      </c>
      <c r="B217" s="2" t="s">
        <v>6</v>
      </c>
      <c r="C217" s="2" t="s">
        <v>12</v>
      </c>
      <c r="D217" s="6">
        <v>2124</v>
      </c>
    </row>
    <row r="218" spans="1:4" x14ac:dyDescent="0.25">
      <c r="A218" s="4">
        <v>43405</v>
      </c>
      <c r="B218" s="2" t="s">
        <v>7</v>
      </c>
      <c r="C218" s="2" t="s">
        <v>12</v>
      </c>
      <c r="D218" s="6">
        <v>1876</v>
      </c>
    </row>
    <row r="219" spans="1:4" x14ac:dyDescent="0.25">
      <c r="A219" s="4">
        <v>43405</v>
      </c>
      <c r="B219" s="2" t="s">
        <v>8</v>
      </c>
      <c r="C219" s="2" t="s">
        <v>12</v>
      </c>
      <c r="D219" s="6">
        <v>2162</v>
      </c>
    </row>
    <row r="220" spans="1:4" x14ac:dyDescent="0.25">
      <c r="A220" s="4">
        <v>43405</v>
      </c>
      <c r="B220" s="2" t="s">
        <v>9</v>
      </c>
      <c r="C220" s="2" t="s">
        <v>12</v>
      </c>
      <c r="D220" s="6">
        <v>1897</v>
      </c>
    </row>
    <row r="221" spans="1:4" x14ac:dyDescent="0.25">
      <c r="A221" s="4">
        <v>43435</v>
      </c>
      <c r="B221" s="2" t="s">
        <v>4</v>
      </c>
      <c r="C221" s="2" t="s">
        <v>5</v>
      </c>
      <c r="D221" s="6">
        <v>1188</v>
      </c>
    </row>
    <row r="222" spans="1:4" x14ac:dyDescent="0.25">
      <c r="A222" s="4">
        <v>43435</v>
      </c>
      <c r="B222" s="2" t="s">
        <v>6</v>
      </c>
      <c r="C222" s="2" t="s">
        <v>5</v>
      </c>
      <c r="D222" s="6">
        <v>1049</v>
      </c>
    </row>
    <row r="223" spans="1:4" x14ac:dyDescent="0.25">
      <c r="A223" s="4">
        <v>43435</v>
      </c>
      <c r="B223" s="2" t="s">
        <v>7</v>
      </c>
      <c r="C223" s="2" t="s">
        <v>5</v>
      </c>
      <c r="D223" s="6">
        <v>1184</v>
      </c>
    </row>
    <row r="224" spans="1:4" x14ac:dyDescent="0.25">
      <c r="A224" s="4">
        <v>43435</v>
      </c>
      <c r="B224" s="2" t="s">
        <v>8</v>
      </c>
      <c r="C224" s="2" t="s">
        <v>5</v>
      </c>
      <c r="D224" s="6">
        <v>840</v>
      </c>
    </row>
    <row r="225" spans="1:4" x14ac:dyDescent="0.25">
      <c r="A225" s="4">
        <v>43435</v>
      </c>
      <c r="B225" s="2" t="s">
        <v>9</v>
      </c>
      <c r="C225" s="2" t="s">
        <v>5</v>
      </c>
      <c r="D225" s="6">
        <v>1192</v>
      </c>
    </row>
    <row r="226" spans="1:4" x14ac:dyDescent="0.25">
      <c r="A226" s="4">
        <v>43435</v>
      </c>
      <c r="B226" s="2" t="s">
        <v>4</v>
      </c>
      <c r="C226" s="2" t="s">
        <v>10</v>
      </c>
      <c r="D226" s="6">
        <v>67</v>
      </c>
    </row>
    <row r="227" spans="1:4" x14ac:dyDescent="0.25">
      <c r="A227" s="4">
        <v>43435</v>
      </c>
      <c r="B227" s="2" t="s">
        <v>6</v>
      </c>
      <c r="C227" s="2" t="s">
        <v>10</v>
      </c>
      <c r="D227" s="6">
        <v>140</v>
      </c>
    </row>
    <row r="228" spans="1:4" x14ac:dyDescent="0.25">
      <c r="A228" s="4">
        <v>43435</v>
      </c>
      <c r="B228" s="2" t="s">
        <v>7</v>
      </c>
      <c r="C228" s="2" t="s">
        <v>10</v>
      </c>
      <c r="D228" s="6">
        <v>199</v>
      </c>
    </row>
    <row r="229" spans="1:4" x14ac:dyDescent="0.25">
      <c r="A229" s="4">
        <v>43435</v>
      </c>
      <c r="B229" s="2" t="s">
        <v>8</v>
      </c>
      <c r="C229" s="2" t="s">
        <v>10</v>
      </c>
      <c r="D229" s="6">
        <v>7</v>
      </c>
    </row>
    <row r="230" spans="1:4" x14ac:dyDescent="0.25">
      <c r="A230" s="4">
        <v>43435</v>
      </c>
      <c r="B230" s="2" t="s">
        <v>9</v>
      </c>
      <c r="C230" s="2" t="s">
        <v>10</v>
      </c>
      <c r="D230" s="6">
        <v>166</v>
      </c>
    </row>
    <row r="231" spans="1:4" x14ac:dyDescent="0.25">
      <c r="A231" s="4">
        <v>43435</v>
      </c>
      <c r="B231" s="2" t="s">
        <v>4</v>
      </c>
      <c r="C231" s="2" t="s">
        <v>11</v>
      </c>
      <c r="D231" s="6">
        <v>407</v>
      </c>
    </row>
    <row r="232" spans="1:4" x14ac:dyDescent="0.25">
      <c r="A232" s="4">
        <v>43435</v>
      </c>
      <c r="B232" s="2" t="s">
        <v>6</v>
      </c>
      <c r="C232" s="2" t="s">
        <v>11</v>
      </c>
      <c r="D232" s="6">
        <v>305</v>
      </c>
    </row>
    <row r="233" spans="1:4" x14ac:dyDescent="0.25">
      <c r="A233" s="4">
        <v>43435</v>
      </c>
      <c r="B233" s="2" t="s">
        <v>7</v>
      </c>
      <c r="C233" s="2" t="s">
        <v>11</v>
      </c>
      <c r="D233" s="6">
        <v>422</v>
      </c>
    </row>
    <row r="234" spans="1:4" x14ac:dyDescent="0.25">
      <c r="A234" s="4">
        <v>43435</v>
      </c>
      <c r="B234" s="2" t="s">
        <v>8</v>
      </c>
      <c r="C234" s="2" t="s">
        <v>11</v>
      </c>
      <c r="D234" s="6">
        <v>485</v>
      </c>
    </row>
    <row r="235" spans="1:4" x14ac:dyDescent="0.25">
      <c r="A235" s="4">
        <v>43435</v>
      </c>
      <c r="B235" s="2" t="s">
        <v>9</v>
      </c>
      <c r="C235" s="2" t="s">
        <v>11</v>
      </c>
      <c r="D235" s="6">
        <v>387</v>
      </c>
    </row>
    <row r="236" spans="1:4" x14ac:dyDescent="0.25">
      <c r="A236" s="4">
        <v>43435</v>
      </c>
      <c r="B236" s="2" t="s">
        <v>4</v>
      </c>
      <c r="C236" s="2" t="s">
        <v>12</v>
      </c>
      <c r="D236" s="6">
        <v>2012</v>
      </c>
    </row>
    <row r="237" spans="1:4" x14ac:dyDescent="0.25">
      <c r="A237" s="4">
        <v>43435</v>
      </c>
      <c r="B237" s="2" t="s">
        <v>6</v>
      </c>
      <c r="C237" s="2" t="s">
        <v>12</v>
      </c>
      <c r="D237" s="6">
        <v>1874</v>
      </c>
    </row>
    <row r="238" spans="1:4" x14ac:dyDescent="0.25">
      <c r="A238" s="4">
        <v>43435</v>
      </c>
      <c r="B238" s="2" t="s">
        <v>7</v>
      </c>
      <c r="C238" s="2" t="s">
        <v>12</v>
      </c>
      <c r="D238" s="6">
        <v>1934</v>
      </c>
    </row>
    <row r="239" spans="1:4" x14ac:dyDescent="0.25">
      <c r="A239" s="4">
        <v>43435</v>
      </c>
      <c r="B239" s="2" t="s">
        <v>8</v>
      </c>
      <c r="C239" s="2" t="s">
        <v>12</v>
      </c>
      <c r="D239" s="6">
        <v>1830</v>
      </c>
    </row>
    <row r="240" spans="1:4" x14ac:dyDescent="0.25">
      <c r="A240" s="4">
        <v>43435</v>
      </c>
      <c r="B240" s="2" t="s">
        <v>9</v>
      </c>
      <c r="C240" s="2" t="s">
        <v>12</v>
      </c>
      <c r="D240" s="6">
        <v>2061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D8755-1EC5-4961-9B67-806620161B8F}">
  <dimension ref="B2:Q28"/>
  <sheetViews>
    <sheetView topLeftCell="A2" zoomScale="89" zoomScaleNormal="89" workbookViewId="0">
      <selection activeCell="K18" sqref="K18"/>
    </sheetView>
  </sheetViews>
  <sheetFormatPr defaultRowHeight="15" x14ac:dyDescent="0.25"/>
  <cols>
    <col min="1" max="1" width="4.28515625" customWidth="1"/>
    <col min="2" max="2" width="15" bestFit="1" customWidth="1"/>
    <col min="3" max="3" width="13.85546875" bestFit="1" customWidth="1"/>
    <col min="4" max="4" width="15.28515625" bestFit="1" customWidth="1"/>
    <col min="5" max="5" width="6.42578125" bestFit="1" customWidth="1"/>
    <col min="6" max="6" width="9.5703125" bestFit="1" customWidth="1"/>
    <col min="7" max="7" width="11.28515625" bestFit="1" customWidth="1"/>
    <col min="8" max="8" width="12.140625" bestFit="1" customWidth="1"/>
    <col min="9" max="9" width="3" customWidth="1"/>
    <col min="10" max="10" width="15.28515625" bestFit="1" customWidth="1"/>
    <col min="11" max="11" width="11" bestFit="1" customWidth="1"/>
    <col min="12" max="12" width="2.85546875" customWidth="1"/>
    <col min="13" max="13" width="12.140625" bestFit="1" customWidth="1"/>
    <col min="14" max="14" width="11" bestFit="1" customWidth="1"/>
    <col min="15" max="15" width="3.28515625" customWidth="1"/>
    <col min="16" max="16" width="12.140625" bestFit="1" customWidth="1"/>
    <col min="17" max="17" width="10.140625" bestFit="1" customWidth="1"/>
    <col min="18" max="18" width="9.28515625" bestFit="1" customWidth="1"/>
    <col min="19" max="19" width="6.140625" bestFit="1" customWidth="1"/>
    <col min="21" max="21" width="6" bestFit="1" customWidth="1"/>
    <col min="22" max="22" width="8.85546875" bestFit="1" customWidth="1"/>
    <col min="23" max="23" width="6.42578125" bestFit="1" customWidth="1"/>
    <col min="24" max="24" width="9.42578125" bestFit="1" customWidth="1"/>
    <col min="25" max="25" width="6.140625" bestFit="1" customWidth="1"/>
    <col min="27" max="27" width="11.28515625" bestFit="1" customWidth="1"/>
  </cols>
  <sheetData>
    <row r="2" spans="2:17" x14ac:dyDescent="0.25">
      <c r="B2" s="15" t="s">
        <v>14</v>
      </c>
      <c r="C2" s="16">
        <f>IF(H3="Total",(SUM(TotalBudget)*5)*12,SUMIFS(Budget,Months,H3))</f>
        <v>18000</v>
      </c>
      <c r="G2" s="15" t="s">
        <v>23</v>
      </c>
      <c r="H2" s="15">
        <v>12</v>
      </c>
    </row>
    <row r="3" spans="2:17" x14ac:dyDescent="0.25">
      <c r="B3" s="15" t="s">
        <v>15</v>
      </c>
      <c r="C3" s="16">
        <f>IF(H3="Total",SUM(Amount),SUMIFS(Actual,Months,H3))</f>
        <v>17611</v>
      </c>
      <c r="G3" s="15" t="s">
        <v>0</v>
      </c>
      <c r="H3" s="18">
        <f>VLOOKUP(H2,Lookups!$A$1:$B$14,2,0)</f>
        <v>43405</v>
      </c>
    </row>
    <row r="4" spans="2:17" x14ac:dyDescent="0.25">
      <c r="B4" s="15" t="s">
        <v>18</v>
      </c>
      <c r="C4" s="17">
        <f>C3/C2</f>
        <v>0.97838888888888886</v>
      </c>
    </row>
    <row r="6" spans="2:17" x14ac:dyDescent="0.25">
      <c r="B6" s="20" t="s">
        <v>0</v>
      </c>
      <c r="C6" s="20" t="s">
        <v>19</v>
      </c>
      <c r="D6" s="20" t="s">
        <v>13</v>
      </c>
      <c r="E6" s="20" t="s">
        <v>20</v>
      </c>
      <c r="G6" s="21" t="s">
        <v>12</v>
      </c>
      <c r="H6" s="21"/>
      <c r="J6" s="21" t="s">
        <v>11</v>
      </c>
      <c r="K6" s="21"/>
      <c r="M6" s="21" t="s">
        <v>5</v>
      </c>
      <c r="N6" s="21"/>
      <c r="P6" s="21" t="s">
        <v>10</v>
      </c>
      <c r="Q6" s="21"/>
    </row>
    <row r="7" spans="2:17" x14ac:dyDescent="0.25">
      <c r="B7" s="18">
        <v>43101</v>
      </c>
      <c r="C7" s="16">
        <f t="shared" ref="C7:C18" si="0">SUMIFS(Amount,Month,B7)</f>
        <v>16011</v>
      </c>
      <c r="D7" s="16">
        <f t="shared" ref="D7:D18" si="1">SUM(TotalBudget)*5</f>
        <v>18000</v>
      </c>
      <c r="E7" s="19">
        <f>D7-C7</f>
        <v>1989</v>
      </c>
      <c r="G7" s="15" t="s">
        <v>24</v>
      </c>
      <c r="H7" s="22">
        <f>IF($H$3="Total",SUMIFS(Amount,Cost_Type,G6),SUMIFS(Amount,Cost_Type,G6,Month,$H$3))</f>
        <v>10156</v>
      </c>
      <c r="J7" s="15" t="s">
        <v>24</v>
      </c>
      <c r="K7" s="22">
        <f>IF($H$3="Total",SUMIFS(Amount,Cost_Type,J6),SUMIFS(Amount,Cost_Type,J6,Month,$H$3))</f>
        <v>2126</v>
      </c>
      <c r="M7" s="15" t="s">
        <v>24</v>
      </c>
      <c r="N7" s="22">
        <f>IF($H$3="Total",SUMIFS(Amount,Cost_Type,M6),SUMIFS(Amount,Cost_Type,M6,Month,$H$3))</f>
        <v>4880</v>
      </c>
      <c r="P7" s="15" t="s">
        <v>24</v>
      </c>
      <c r="Q7" s="22">
        <f>IF($H$3="Total",SUMIFS(Amount,Cost_Type,P6),SUMIFS(Amount,Cost_Type,P6,Month,$H$3))</f>
        <v>449</v>
      </c>
    </row>
    <row r="8" spans="2:17" x14ac:dyDescent="0.25">
      <c r="B8" s="18">
        <v>43132</v>
      </c>
      <c r="C8" s="16">
        <f t="shared" si="0"/>
        <v>18089</v>
      </c>
      <c r="D8" s="16">
        <f t="shared" si="1"/>
        <v>18000</v>
      </c>
      <c r="E8" s="19">
        <f t="shared" ref="E8:E18" si="2">D8-C8</f>
        <v>-89</v>
      </c>
      <c r="G8" s="15" t="s">
        <v>14</v>
      </c>
      <c r="H8" s="22">
        <f>IF($H$3="Total",Budget!B2*5*12,Budget!B2*5)</f>
        <v>10000</v>
      </c>
      <c r="J8" s="15" t="s">
        <v>14</v>
      </c>
      <c r="K8" s="22">
        <f>IF($H$3="Total",Budget!B4*5*12,Budget!B4*5)</f>
        <v>2500</v>
      </c>
      <c r="M8" s="15" t="s">
        <v>14</v>
      </c>
      <c r="N8" s="22">
        <f>IF($H$3="Total",Budget!B3*5*12,Budget!B3*5)</f>
        <v>5000</v>
      </c>
      <c r="P8" s="15" t="s">
        <v>14</v>
      </c>
      <c r="Q8" s="22">
        <f>IF($H$3="Total",Budget!B5*5*12,Budget!B5*5)</f>
        <v>500</v>
      </c>
    </row>
    <row r="9" spans="2:17" x14ac:dyDescent="0.25">
      <c r="B9" s="18">
        <v>43160</v>
      </c>
      <c r="C9" s="16">
        <f t="shared" si="0"/>
        <v>17875</v>
      </c>
      <c r="D9" s="16">
        <f t="shared" si="1"/>
        <v>18000</v>
      </c>
      <c r="E9" s="19">
        <f t="shared" si="2"/>
        <v>125</v>
      </c>
      <c r="G9" s="15" t="s">
        <v>19</v>
      </c>
      <c r="H9" s="17">
        <f>H7/H8</f>
        <v>1.0156000000000001</v>
      </c>
      <c r="J9" s="15" t="s">
        <v>19</v>
      </c>
      <c r="K9" s="17">
        <f>K7/K8</f>
        <v>0.85040000000000004</v>
      </c>
      <c r="M9" s="15" t="s">
        <v>19</v>
      </c>
      <c r="N9" s="17">
        <f>N7/N8</f>
        <v>0.97599999999999998</v>
      </c>
      <c r="P9" s="15" t="s">
        <v>19</v>
      </c>
      <c r="Q9" s="17">
        <f>Q7/Q8</f>
        <v>0.89800000000000002</v>
      </c>
    </row>
    <row r="10" spans="2:17" x14ac:dyDescent="0.25">
      <c r="B10" s="18">
        <v>43191</v>
      </c>
      <c r="C10" s="16">
        <f t="shared" si="0"/>
        <v>17766</v>
      </c>
      <c r="D10" s="16">
        <f t="shared" si="1"/>
        <v>18000</v>
      </c>
      <c r="E10" s="19">
        <f t="shared" si="2"/>
        <v>234</v>
      </c>
      <c r="G10" s="17">
        <v>0.9</v>
      </c>
      <c r="H10" s="17" t="str">
        <f>IF(H9&lt;=G10,H9,"")</f>
        <v/>
      </c>
      <c r="J10" s="17">
        <v>0.9</v>
      </c>
      <c r="K10" s="17">
        <f>IF(K9&lt;=J10,K9,"")</f>
        <v>0.85040000000000004</v>
      </c>
      <c r="M10" s="17">
        <v>0.9</v>
      </c>
      <c r="N10" s="17" t="str">
        <f>IF(N9&lt;=M10,N9,"")</f>
        <v/>
      </c>
      <c r="P10" s="17">
        <v>0.9</v>
      </c>
      <c r="Q10" s="17">
        <f>IF(Q9&lt;=P10,Q9,"")</f>
        <v>0.89800000000000002</v>
      </c>
    </row>
    <row r="11" spans="2:17" x14ac:dyDescent="0.25">
      <c r="B11" s="18">
        <v>43221</v>
      </c>
      <c r="C11" s="16">
        <f t="shared" si="0"/>
        <v>17354</v>
      </c>
      <c r="D11" s="16">
        <f t="shared" si="1"/>
        <v>18000</v>
      </c>
      <c r="E11" s="19">
        <f t="shared" si="2"/>
        <v>646</v>
      </c>
      <c r="G11" s="17">
        <v>1</v>
      </c>
      <c r="H11" s="17" t="str">
        <f>IF(AND(H9&gt;G10,H9&lt;=G11),H9,"")</f>
        <v/>
      </c>
      <c r="J11" s="17">
        <v>1</v>
      </c>
      <c r="K11" s="17" t="str">
        <f>IF(AND(K9&gt;J10,K9&lt;=J11),K9,"")</f>
        <v/>
      </c>
      <c r="M11" s="17">
        <v>1</v>
      </c>
      <c r="N11" s="17">
        <f>IF(AND(N9&gt;M10,N9&lt;=M11),N9,"")</f>
        <v>0.97599999999999998</v>
      </c>
      <c r="P11" s="17">
        <v>1</v>
      </c>
      <c r="Q11" s="17" t="str">
        <f>IF(AND(Q9&gt;P10,Q9&lt;=P11),Q9,"")</f>
        <v/>
      </c>
    </row>
    <row r="12" spans="2:17" x14ac:dyDescent="0.25">
      <c r="B12" s="18">
        <v>43252</v>
      </c>
      <c r="C12" s="16">
        <f t="shared" si="0"/>
        <v>17503</v>
      </c>
      <c r="D12" s="16">
        <f t="shared" si="1"/>
        <v>18000</v>
      </c>
      <c r="E12" s="19">
        <f t="shared" si="2"/>
        <v>497</v>
      </c>
      <c r="G12" s="15"/>
      <c r="H12" s="17">
        <f>IF(H9&gt;G11,H9,"")</f>
        <v>1.0156000000000001</v>
      </c>
      <c r="J12" s="15"/>
      <c r="K12" s="17" t="str">
        <f>IF(K9&gt;J11,K9,"")</f>
        <v/>
      </c>
      <c r="M12" s="15"/>
      <c r="N12" s="17" t="str">
        <f>IF(N9&gt;M11,N9,"")</f>
        <v/>
      </c>
      <c r="P12" s="15"/>
      <c r="Q12" s="17" t="str">
        <f>IF(Q9&gt;P11,Q9,"")</f>
        <v/>
      </c>
    </row>
    <row r="13" spans="2:17" x14ac:dyDescent="0.25">
      <c r="B13" s="18">
        <v>43282</v>
      </c>
      <c r="C13" s="16">
        <f t="shared" si="0"/>
        <v>17791</v>
      </c>
      <c r="D13" s="16">
        <f t="shared" si="1"/>
        <v>18000</v>
      </c>
      <c r="E13" s="19">
        <f t="shared" si="2"/>
        <v>209</v>
      </c>
      <c r="G13" s="15" t="s">
        <v>25</v>
      </c>
      <c r="H13" s="17">
        <f>MAX(1,H9)-H9</f>
        <v>0</v>
      </c>
      <c r="J13" s="15" t="s">
        <v>25</v>
      </c>
      <c r="K13" s="17">
        <f>MAX(1,K9)-K9</f>
        <v>0.14959999999999996</v>
      </c>
      <c r="M13" s="15" t="s">
        <v>25</v>
      </c>
      <c r="N13" s="17">
        <f>MAX(1,N9)-N9</f>
        <v>2.4000000000000021E-2</v>
      </c>
      <c r="P13" s="15" t="s">
        <v>25</v>
      </c>
      <c r="Q13" s="17">
        <f>MAX(1,Q9)-Q9</f>
        <v>0.10199999999999998</v>
      </c>
    </row>
    <row r="14" spans="2:17" x14ac:dyDescent="0.25">
      <c r="B14" s="18">
        <v>43313</v>
      </c>
      <c r="C14" s="16">
        <f t="shared" si="0"/>
        <v>20356</v>
      </c>
      <c r="D14" s="16">
        <f t="shared" si="1"/>
        <v>18000</v>
      </c>
      <c r="E14" s="19">
        <f t="shared" si="2"/>
        <v>-2356</v>
      </c>
    </row>
    <row r="15" spans="2:17" x14ac:dyDescent="0.25">
      <c r="B15" s="18">
        <v>43344</v>
      </c>
      <c r="C15" s="16">
        <f t="shared" si="0"/>
        <v>14045</v>
      </c>
      <c r="D15" s="16">
        <f t="shared" si="1"/>
        <v>18000</v>
      </c>
      <c r="E15" s="19">
        <f t="shared" si="2"/>
        <v>3955</v>
      </c>
    </row>
    <row r="16" spans="2:17" x14ac:dyDescent="0.25">
      <c r="B16" s="18">
        <v>43374</v>
      </c>
      <c r="C16" s="16">
        <f t="shared" si="0"/>
        <v>17766</v>
      </c>
      <c r="D16" s="16">
        <f t="shared" si="1"/>
        <v>18000</v>
      </c>
      <c r="E16" s="19">
        <f t="shared" si="2"/>
        <v>234</v>
      </c>
    </row>
    <row r="17" spans="2:7" x14ac:dyDescent="0.25">
      <c r="B17" s="18">
        <v>43405</v>
      </c>
      <c r="C17" s="16">
        <f t="shared" si="0"/>
        <v>17611</v>
      </c>
      <c r="D17" s="16">
        <f t="shared" si="1"/>
        <v>18000</v>
      </c>
      <c r="E17" s="19">
        <f t="shared" si="2"/>
        <v>389</v>
      </c>
    </row>
    <row r="18" spans="2:7" x14ac:dyDescent="0.25">
      <c r="B18" s="18">
        <v>43435</v>
      </c>
      <c r="C18" s="16">
        <f t="shared" si="0"/>
        <v>17749</v>
      </c>
      <c r="D18" s="16">
        <f t="shared" si="1"/>
        <v>18000</v>
      </c>
      <c r="E18" s="19">
        <f t="shared" si="2"/>
        <v>251</v>
      </c>
    </row>
    <row r="21" spans="2:7" x14ac:dyDescent="0.25">
      <c r="B21" s="12" t="s">
        <v>17</v>
      </c>
    </row>
    <row r="22" spans="2:7" x14ac:dyDescent="0.25">
      <c r="C22" t="s">
        <v>12</v>
      </c>
      <c r="D22" t="s">
        <v>11</v>
      </c>
      <c r="E22" t="s">
        <v>10</v>
      </c>
      <c r="F22" t="s">
        <v>5</v>
      </c>
      <c r="G22" t="s">
        <v>16</v>
      </c>
    </row>
    <row r="23" spans="2:7" x14ac:dyDescent="0.25">
      <c r="B23" s="13" t="s">
        <v>4</v>
      </c>
      <c r="C23" s="14">
        <v>24086</v>
      </c>
      <c r="D23" s="14">
        <v>4870</v>
      </c>
      <c r="E23" s="14">
        <v>1045</v>
      </c>
      <c r="F23" s="14">
        <v>11988</v>
      </c>
      <c r="G23" s="14">
        <v>41989</v>
      </c>
    </row>
    <row r="24" spans="2:7" x14ac:dyDescent="0.25">
      <c r="B24" s="13" t="s">
        <v>6</v>
      </c>
      <c r="C24" s="14">
        <v>24598</v>
      </c>
      <c r="D24" s="14">
        <v>4654</v>
      </c>
      <c r="E24" s="14">
        <v>1336</v>
      </c>
      <c r="F24" s="14">
        <v>11983</v>
      </c>
      <c r="G24" s="14">
        <v>42571</v>
      </c>
    </row>
    <row r="25" spans="2:7" x14ac:dyDescent="0.25">
      <c r="B25" s="13" t="s">
        <v>7</v>
      </c>
      <c r="C25" s="14">
        <v>23382</v>
      </c>
      <c r="D25" s="14">
        <v>4491</v>
      </c>
      <c r="E25" s="14">
        <v>1462</v>
      </c>
      <c r="F25" s="14">
        <v>12104</v>
      </c>
      <c r="G25" s="14">
        <v>41439</v>
      </c>
    </row>
    <row r="26" spans="2:7" x14ac:dyDescent="0.25">
      <c r="B26" s="13" t="s">
        <v>8</v>
      </c>
      <c r="C26" s="14">
        <v>22427</v>
      </c>
      <c r="D26" s="14">
        <v>4760</v>
      </c>
      <c r="E26" s="14">
        <v>1203</v>
      </c>
      <c r="F26" s="14">
        <v>11829</v>
      </c>
      <c r="G26" s="14">
        <v>40219</v>
      </c>
    </row>
    <row r="27" spans="2:7" x14ac:dyDescent="0.25">
      <c r="B27" s="13" t="s">
        <v>9</v>
      </c>
      <c r="C27" s="14">
        <v>24748</v>
      </c>
      <c r="D27" s="14">
        <v>4739</v>
      </c>
      <c r="E27" s="14">
        <v>1471</v>
      </c>
      <c r="F27" s="14">
        <v>12740</v>
      </c>
      <c r="G27" s="14">
        <v>43698</v>
      </c>
    </row>
    <row r="28" spans="2:7" x14ac:dyDescent="0.25">
      <c r="B28" s="13" t="s">
        <v>16</v>
      </c>
      <c r="C28" s="14">
        <v>119241</v>
      </c>
      <c r="D28" s="14">
        <v>23514</v>
      </c>
      <c r="E28" s="14">
        <v>6517</v>
      </c>
      <c r="F28" s="14">
        <v>60644</v>
      </c>
      <c r="G28" s="14">
        <v>209916</v>
      </c>
    </row>
  </sheetData>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E8F74-F6CF-4AD6-A812-DB53FBD7C2D1}">
  <dimension ref="A1:D14"/>
  <sheetViews>
    <sheetView workbookViewId="0">
      <selection activeCell="H4" sqref="H4"/>
    </sheetView>
  </sheetViews>
  <sheetFormatPr defaultRowHeight="15" x14ac:dyDescent="0.25"/>
  <cols>
    <col min="2" max="2" width="9.7109375" bestFit="1" customWidth="1"/>
    <col min="4" max="4" width="12" customWidth="1"/>
  </cols>
  <sheetData>
    <row r="1" spans="1:4" x14ac:dyDescent="0.25">
      <c r="A1" s="21" t="s">
        <v>21</v>
      </c>
      <c r="B1" s="21" t="s">
        <v>0</v>
      </c>
      <c r="D1" s="21" t="s">
        <v>1</v>
      </c>
    </row>
    <row r="2" spans="1:4" x14ac:dyDescent="0.25">
      <c r="A2" s="15">
        <v>1</v>
      </c>
      <c r="B2" s="15" t="s">
        <v>22</v>
      </c>
      <c r="D2" s="15" t="s">
        <v>4</v>
      </c>
    </row>
    <row r="3" spans="1:4" x14ac:dyDescent="0.25">
      <c r="A3" s="15">
        <f>A2+1</f>
        <v>2</v>
      </c>
      <c r="B3" s="18">
        <v>43101</v>
      </c>
      <c r="D3" s="15" t="s">
        <v>6</v>
      </c>
    </row>
    <row r="4" spans="1:4" x14ac:dyDescent="0.25">
      <c r="A4" s="15">
        <f t="shared" ref="A4:A14" si="0">A3+1</f>
        <v>3</v>
      </c>
      <c r="B4" s="18">
        <v>43132</v>
      </c>
      <c r="D4" s="15" t="s">
        <v>7</v>
      </c>
    </row>
    <row r="5" spans="1:4" x14ac:dyDescent="0.25">
      <c r="A5" s="15">
        <f t="shared" si="0"/>
        <v>4</v>
      </c>
      <c r="B5" s="18">
        <v>43160</v>
      </c>
      <c r="D5" s="15" t="s">
        <v>8</v>
      </c>
    </row>
    <row r="6" spans="1:4" x14ac:dyDescent="0.25">
      <c r="A6" s="15">
        <f t="shared" si="0"/>
        <v>5</v>
      </c>
      <c r="B6" s="18">
        <v>43191</v>
      </c>
      <c r="D6" s="15" t="s">
        <v>9</v>
      </c>
    </row>
    <row r="7" spans="1:4" x14ac:dyDescent="0.25">
      <c r="A7" s="15">
        <f t="shared" si="0"/>
        <v>6</v>
      </c>
      <c r="B7" s="18">
        <v>43221</v>
      </c>
    </row>
    <row r="8" spans="1:4" x14ac:dyDescent="0.25">
      <c r="A8" s="15">
        <f t="shared" si="0"/>
        <v>7</v>
      </c>
      <c r="B8" s="18">
        <v>43252</v>
      </c>
    </row>
    <row r="9" spans="1:4" x14ac:dyDescent="0.25">
      <c r="A9" s="15">
        <f t="shared" si="0"/>
        <v>8</v>
      </c>
      <c r="B9" s="18">
        <v>43282</v>
      </c>
    </row>
    <row r="10" spans="1:4" x14ac:dyDescent="0.25">
      <c r="A10" s="15">
        <f t="shared" si="0"/>
        <v>9</v>
      </c>
      <c r="B10" s="18">
        <v>43313</v>
      </c>
    </row>
    <row r="11" spans="1:4" x14ac:dyDescent="0.25">
      <c r="A11" s="15">
        <f t="shared" si="0"/>
        <v>10</v>
      </c>
      <c r="B11" s="18">
        <v>43344</v>
      </c>
    </row>
    <row r="12" spans="1:4" x14ac:dyDescent="0.25">
      <c r="A12" s="15">
        <f t="shared" si="0"/>
        <v>11</v>
      </c>
      <c r="B12" s="18">
        <v>43374</v>
      </c>
    </row>
    <row r="13" spans="1:4" x14ac:dyDescent="0.25">
      <c r="A13" s="15">
        <f t="shared" si="0"/>
        <v>12</v>
      </c>
      <c r="B13" s="18">
        <v>43405</v>
      </c>
    </row>
    <row r="14" spans="1:4" x14ac:dyDescent="0.25">
      <c r="A14" s="15">
        <f t="shared" si="0"/>
        <v>13</v>
      </c>
      <c r="B14" s="18">
        <v>43435</v>
      </c>
    </row>
  </sheetData>
  <pageMargins left="0.7" right="0.7" top="0.75" bottom="0.75" header="0.3" footer="0.3"/>
  <ignoredErrors>
    <ignoredError sqref="A2" calculatedColumn="1"/>
  </ignoredErrors>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Dashboard</vt:lpstr>
      <vt:lpstr>Budget</vt:lpstr>
      <vt:lpstr>Data</vt:lpstr>
      <vt:lpstr>Functionalities</vt:lpstr>
      <vt:lpstr>Lookups</vt:lpstr>
      <vt:lpstr>Actual</vt:lpstr>
      <vt:lpstr>Amount</vt:lpstr>
      <vt:lpstr>Budget</vt:lpstr>
      <vt:lpstr>Change</vt:lpstr>
      <vt:lpstr>Cost_Type</vt:lpstr>
      <vt:lpstr>Employee</vt:lpstr>
      <vt:lpstr>Month</vt:lpstr>
      <vt:lpstr>Functionalities!Months</vt:lpstr>
      <vt:lpstr>TotalBudget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Syful Islam</dc:creator>
  <cp:lastModifiedBy>Syful Islam</cp:lastModifiedBy>
  <dcterms:created xsi:type="dcterms:W3CDTF">2015-06-05T18:17:20Z</dcterms:created>
  <dcterms:modified xsi:type="dcterms:W3CDTF">2020-08-19T18:04:52Z</dcterms:modified>
</cp:coreProperties>
</file>