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 (MIT)\Spring 2017\NVBOTS\gcode_textual_analysis\eric_regression\"/>
    </mc:Choice>
  </mc:AlternateContent>
  <bookViews>
    <workbookView xWindow="0" yWindow="0" windowWidth="19200" windowHeight="6930"/>
  </bookViews>
  <sheets>
    <sheet name="data_and_analysis" sheetId="1" r:id="rId1"/>
    <sheet name="Regression (power w accel)" sheetId="3" r:id="rId2"/>
  </sheets>
  <calcPr calcId="171027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2" i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H2" i="1"/>
  <c r="I2" i="1"/>
  <c r="G2" i="1"/>
  <c r="U1000" i="1" l="1"/>
  <c r="T1000" i="1"/>
  <c r="U992" i="1"/>
  <c r="T992" i="1"/>
  <c r="U988" i="1"/>
  <c r="T988" i="1"/>
  <c r="U984" i="1"/>
  <c r="T984" i="1"/>
  <c r="U976" i="1"/>
  <c r="T976" i="1"/>
  <c r="U952" i="1"/>
  <c r="T952" i="1"/>
  <c r="U936" i="1"/>
  <c r="T936" i="1"/>
  <c r="U932" i="1"/>
  <c r="T932" i="1"/>
  <c r="U928" i="1"/>
  <c r="T928" i="1"/>
  <c r="U924" i="1"/>
  <c r="T924" i="1"/>
  <c r="U994" i="1"/>
  <c r="T994" i="1"/>
  <c r="U990" i="1"/>
  <c r="T990" i="1"/>
  <c r="U986" i="1"/>
  <c r="T986" i="1"/>
  <c r="U982" i="1"/>
  <c r="T982" i="1"/>
  <c r="U978" i="1"/>
  <c r="T978" i="1"/>
  <c r="U974" i="1"/>
  <c r="T974" i="1"/>
  <c r="U970" i="1"/>
  <c r="T970" i="1"/>
  <c r="U966" i="1"/>
  <c r="T966" i="1"/>
  <c r="U962" i="1"/>
  <c r="T962" i="1"/>
  <c r="U958" i="1"/>
  <c r="T958" i="1"/>
  <c r="U954" i="1"/>
  <c r="T954" i="1"/>
  <c r="U950" i="1"/>
  <c r="T950" i="1"/>
  <c r="U946" i="1"/>
  <c r="T946" i="1"/>
  <c r="U942" i="1"/>
  <c r="T942" i="1"/>
  <c r="U938" i="1"/>
  <c r="T938" i="1"/>
  <c r="U934" i="1"/>
  <c r="T934" i="1"/>
  <c r="U930" i="1"/>
  <c r="T930" i="1"/>
  <c r="U926" i="1"/>
  <c r="T926" i="1"/>
  <c r="U922" i="1"/>
  <c r="T922" i="1"/>
  <c r="U918" i="1"/>
  <c r="T918" i="1"/>
  <c r="U914" i="1"/>
  <c r="T914" i="1"/>
  <c r="U910" i="1"/>
  <c r="T910" i="1"/>
  <c r="U906" i="1"/>
  <c r="T906" i="1"/>
  <c r="U902" i="1"/>
  <c r="T902" i="1"/>
  <c r="U898" i="1"/>
  <c r="T898" i="1"/>
  <c r="U894" i="1"/>
  <c r="T894" i="1"/>
  <c r="U890" i="1"/>
  <c r="T890" i="1"/>
  <c r="U886" i="1"/>
  <c r="T886" i="1"/>
  <c r="U882" i="1"/>
  <c r="T882" i="1"/>
  <c r="U878" i="1"/>
  <c r="T878" i="1"/>
  <c r="U874" i="1"/>
  <c r="T874" i="1"/>
  <c r="U870" i="1"/>
  <c r="T870" i="1"/>
  <c r="U866" i="1"/>
  <c r="T866" i="1"/>
  <c r="U862" i="1"/>
  <c r="T862" i="1"/>
  <c r="U858" i="1"/>
  <c r="T858" i="1"/>
  <c r="U854" i="1"/>
  <c r="T854" i="1"/>
  <c r="U850" i="1"/>
  <c r="T850" i="1"/>
  <c r="U846" i="1"/>
  <c r="T846" i="1"/>
  <c r="U842" i="1"/>
  <c r="T842" i="1"/>
  <c r="U838" i="1"/>
  <c r="T838" i="1"/>
  <c r="U834" i="1"/>
  <c r="T834" i="1"/>
  <c r="U830" i="1"/>
  <c r="T830" i="1"/>
  <c r="U826" i="1"/>
  <c r="T826" i="1"/>
  <c r="U822" i="1"/>
  <c r="T822" i="1"/>
  <c r="U818" i="1"/>
  <c r="T818" i="1"/>
  <c r="U814" i="1"/>
  <c r="T814" i="1"/>
  <c r="U810" i="1"/>
  <c r="T810" i="1"/>
  <c r="U806" i="1"/>
  <c r="T806" i="1"/>
  <c r="U802" i="1"/>
  <c r="T802" i="1"/>
  <c r="U798" i="1"/>
  <c r="T798" i="1"/>
  <c r="U794" i="1"/>
  <c r="T794" i="1"/>
  <c r="U790" i="1"/>
  <c r="T790" i="1"/>
  <c r="U786" i="1"/>
  <c r="T786" i="1"/>
  <c r="U782" i="1"/>
  <c r="T782" i="1"/>
  <c r="U778" i="1"/>
  <c r="T778" i="1"/>
  <c r="U774" i="1"/>
  <c r="T774" i="1"/>
  <c r="U770" i="1"/>
  <c r="T770" i="1"/>
  <c r="U766" i="1"/>
  <c r="T766" i="1"/>
  <c r="U762" i="1"/>
  <c r="T762" i="1"/>
  <c r="U758" i="1"/>
  <c r="T758" i="1"/>
  <c r="U754" i="1"/>
  <c r="T754" i="1"/>
  <c r="U750" i="1"/>
  <c r="T750" i="1"/>
  <c r="U746" i="1"/>
  <c r="T746" i="1"/>
  <c r="U742" i="1"/>
  <c r="T742" i="1"/>
  <c r="U738" i="1"/>
  <c r="T738" i="1"/>
  <c r="U734" i="1"/>
  <c r="T734" i="1"/>
  <c r="U730" i="1"/>
  <c r="T730" i="1"/>
  <c r="U726" i="1"/>
  <c r="T726" i="1"/>
  <c r="U722" i="1"/>
  <c r="T722" i="1"/>
  <c r="U718" i="1"/>
  <c r="T718" i="1"/>
  <c r="U714" i="1"/>
  <c r="T714" i="1"/>
  <c r="U710" i="1"/>
  <c r="T710" i="1"/>
  <c r="U706" i="1"/>
  <c r="T706" i="1"/>
  <c r="U702" i="1"/>
  <c r="T702" i="1"/>
  <c r="U698" i="1"/>
  <c r="T698" i="1"/>
  <c r="U694" i="1"/>
  <c r="T694" i="1"/>
  <c r="U690" i="1"/>
  <c r="T690" i="1"/>
  <c r="U686" i="1"/>
  <c r="T686" i="1"/>
  <c r="U682" i="1"/>
  <c r="T682" i="1"/>
  <c r="U678" i="1"/>
  <c r="T678" i="1"/>
  <c r="U674" i="1"/>
  <c r="T674" i="1"/>
  <c r="U670" i="1"/>
  <c r="T670" i="1"/>
  <c r="U666" i="1"/>
  <c r="T666" i="1"/>
  <c r="U662" i="1"/>
  <c r="T662" i="1"/>
  <c r="U658" i="1"/>
  <c r="T658" i="1"/>
  <c r="U654" i="1"/>
  <c r="T654" i="1"/>
  <c r="U650" i="1"/>
  <c r="T650" i="1"/>
  <c r="U646" i="1"/>
  <c r="T646" i="1"/>
  <c r="U642" i="1"/>
  <c r="T642" i="1"/>
  <c r="U638" i="1"/>
  <c r="T638" i="1"/>
  <c r="U634" i="1"/>
  <c r="T634" i="1"/>
  <c r="U630" i="1"/>
  <c r="T630" i="1"/>
  <c r="U626" i="1"/>
  <c r="T626" i="1"/>
  <c r="U622" i="1"/>
  <c r="T622" i="1"/>
  <c r="U618" i="1"/>
  <c r="T618" i="1"/>
  <c r="U614" i="1"/>
  <c r="T614" i="1"/>
  <c r="U610" i="1"/>
  <c r="T610" i="1"/>
  <c r="U606" i="1"/>
  <c r="T606" i="1"/>
  <c r="U602" i="1"/>
  <c r="T602" i="1"/>
  <c r="U598" i="1"/>
  <c r="T598" i="1"/>
  <c r="U594" i="1"/>
  <c r="T594" i="1"/>
  <c r="U590" i="1"/>
  <c r="T590" i="1"/>
  <c r="U586" i="1"/>
  <c r="T586" i="1"/>
  <c r="U582" i="1"/>
  <c r="T582" i="1"/>
  <c r="U578" i="1"/>
  <c r="T578" i="1"/>
  <c r="U574" i="1"/>
  <c r="T574" i="1"/>
  <c r="U570" i="1"/>
  <c r="T570" i="1"/>
  <c r="U566" i="1"/>
  <c r="T566" i="1"/>
  <c r="U562" i="1"/>
  <c r="T562" i="1"/>
  <c r="U558" i="1"/>
  <c r="T558" i="1"/>
  <c r="U554" i="1"/>
  <c r="T554" i="1"/>
  <c r="U550" i="1"/>
  <c r="T550" i="1"/>
  <c r="U546" i="1"/>
  <c r="T546" i="1"/>
  <c r="U542" i="1"/>
  <c r="T542" i="1"/>
  <c r="U538" i="1"/>
  <c r="T538" i="1"/>
  <c r="U534" i="1"/>
  <c r="T534" i="1"/>
  <c r="U530" i="1"/>
  <c r="T530" i="1"/>
  <c r="U526" i="1"/>
  <c r="T526" i="1"/>
  <c r="U522" i="1"/>
  <c r="T522" i="1"/>
  <c r="U518" i="1"/>
  <c r="T518" i="1"/>
  <c r="U514" i="1"/>
  <c r="T514" i="1"/>
  <c r="U510" i="1"/>
  <c r="T510" i="1"/>
  <c r="U506" i="1"/>
  <c r="T506" i="1"/>
  <c r="U502" i="1"/>
  <c r="T502" i="1"/>
  <c r="U498" i="1"/>
  <c r="T498" i="1"/>
  <c r="U494" i="1"/>
  <c r="T494" i="1"/>
  <c r="U490" i="1"/>
  <c r="T490" i="1"/>
  <c r="U486" i="1"/>
  <c r="T486" i="1"/>
  <c r="U482" i="1"/>
  <c r="T482" i="1"/>
  <c r="U478" i="1"/>
  <c r="T478" i="1"/>
  <c r="U474" i="1"/>
  <c r="T474" i="1"/>
  <c r="U470" i="1"/>
  <c r="T470" i="1"/>
  <c r="U466" i="1"/>
  <c r="T466" i="1"/>
  <c r="T462" i="1"/>
  <c r="U462" i="1"/>
  <c r="U458" i="1"/>
  <c r="T458" i="1"/>
  <c r="T454" i="1"/>
  <c r="U454" i="1"/>
  <c r="U450" i="1"/>
  <c r="T450" i="1"/>
  <c r="T446" i="1"/>
  <c r="U446" i="1"/>
  <c r="U442" i="1"/>
  <c r="T442" i="1"/>
  <c r="T438" i="1"/>
  <c r="U438" i="1"/>
  <c r="U434" i="1"/>
  <c r="T434" i="1"/>
  <c r="U430" i="1"/>
  <c r="T430" i="1"/>
  <c r="U426" i="1"/>
  <c r="T426" i="1"/>
  <c r="U422" i="1"/>
  <c r="T422" i="1"/>
  <c r="U418" i="1"/>
  <c r="T418" i="1"/>
  <c r="U414" i="1"/>
  <c r="T414" i="1"/>
  <c r="U410" i="1"/>
  <c r="T410" i="1"/>
  <c r="U406" i="1"/>
  <c r="T406" i="1"/>
  <c r="U402" i="1"/>
  <c r="T402" i="1"/>
  <c r="U398" i="1"/>
  <c r="T398" i="1"/>
  <c r="U394" i="1"/>
  <c r="T394" i="1"/>
  <c r="U390" i="1"/>
  <c r="T390" i="1"/>
  <c r="U386" i="1"/>
  <c r="T386" i="1"/>
  <c r="U382" i="1"/>
  <c r="T382" i="1"/>
  <c r="U378" i="1"/>
  <c r="T378" i="1"/>
  <c r="U374" i="1"/>
  <c r="T374" i="1"/>
  <c r="U370" i="1"/>
  <c r="T370" i="1"/>
  <c r="U366" i="1"/>
  <c r="T366" i="1"/>
  <c r="U362" i="1"/>
  <c r="T362" i="1"/>
  <c r="U358" i="1"/>
  <c r="T358" i="1"/>
  <c r="U354" i="1"/>
  <c r="T354" i="1"/>
  <c r="U350" i="1"/>
  <c r="T350" i="1"/>
  <c r="U346" i="1"/>
  <c r="T346" i="1"/>
  <c r="U342" i="1"/>
  <c r="T342" i="1"/>
  <c r="U338" i="1"/>
  <c r="T338" i="1"/>
  <c r="U334" i="1"/>
  <c r="T334" i="1"/>
  <c r="U330" i="1"/>
  <c r="T330" i="1"/>
  <c r="U326" i="1"/>
  <c r="T326" i="1"/>
  <c r="U322" i="1"/>
  <c r="T322" i="1"/>
  <c r="U318" i="1"/>
  <c r="T318" i="1"/>
  <c r="U314" i="1"/>
  <c r="T314" i="1"/>
  <c r="U310" i="1"/>
  <c r="T310" i="1"/>
  <c r="U306" i="1"/>
  <c r="T306" i="1"/>
  <c r="U302" i="1"/>
  <c r="T302" i="1"/>
  <c r="U298" i="1"/>
  <c r="T298" i="1"/>
  <c r="U294" i="1"/>
  <c r="T294" i="1"/>
  <c r="U290" i="1"/>
  <c r="T290" i="1"/>
  <c r="U286" i="1"/>
  <c r="T286" i="1"/>
  <c r="U282" i="1"/>
  <c r="T282" i="1"/>
  <c r="U278" i="1"/>
  <c r="T278" i="1"/>
  <c r="U274" i="1"/>
  <c r="T274" i="1"/>
  <c r="U270" i="1"/>
  <c r="T270" i="1"/>
  <c r="U266" i="1"/>
  <c r="T266" i="1"/>
  <c r="U262" i="1"/>
  <c r="T262" i="1"/>
  <c r="U258" i="1"/>
  <c r="T258" i="1"/>
  <c r="U254" i="1"/>
  <c r="T254" i="1"/>
  <c r="U250" i="1"/>
  <c r="T250" i="1"/>
  <c r="U246" i="1"/>
  <c r="T246" i="1"/>
  <c r="U242" i="1"/>
  <c r="T242" i="1"/>
  <c r="U238" i="1"/>
  <c r="T238" i="1"/>
  <c r="U234" i="1"/>
  <c r="T234" i="1"/>
  <c r="U230" i="1"/>
  <c r="T230" i="1"/>
  <c r="U226" i="1"/>
  <c r="T226" i="1"/>
  <c r="U222" i="1"/>
  <c r="T222" i="1"/>
  <c r="U218" i="1"/>
  <c r="T218" i="1"/>
  <c r="U214" i="1"/>
  <c r="T214" i="1"/>
  <c r="U210" i="1"/>
  <c r="T210" i="1"/>
  <c r="U206" i="1"/>
  <c r="T206" i="1"/>
  <c r="U202" i="1"/>
  <c r="T202" i="1"/>
  <c r="U198" i="1"/>
  <c r="T198" i="1"/>
  <c r="U194" i="1"/>
  <c r="T194" i="1"/>
  <c r="U190" i="1"/>
  <c r="T190" i="1"/>
  <c r="U186" i="1"/>
  <c r="T186" i="1"/>
  <c r="U182" i="1"/>
  <c r="T182" i="1"/>
  <c r="U178" i="1"/>
  <c r="T178" i="1"/>
  <c r="U174" i="1"/>
  <c r="T174" i="1"/>
  <c r="U170" i="1"/>
  <c r="T170" i="1"/>
  <c r="U166" i="1"/>
  <c r="T166" i="1"/>
  <c r="U162" i="1"/>
  <c r="T162" i="1"/>
  <c r="U158" i="1"/>
  <c r="T158" i="1"/>
  <c r="U154" i="1"/>
  <c r="T154" i="1"/>
  <c r="U150" i="1"/>
  <c r="T150" i="1"/>
  <c r="U146" i="1"/>
  <c r="T146" i="1"/>
  <c r="U142" i="1"/>
  <c r="T142" i="1"/>
  <c r="U138" i="1"/>
  <c r="T138" i="1"/>
  <c r="U134" i="1"/>
  <c r="T134" i="1"/>
  <c r="U130" i="1"/>
  <c r="T130" i="1"/>
  <c r="U126" i="1"/>
  <c r="T126" i="1"/>
  <c r="U122" i="1"/>
  <c r="T122" i="1"/>
  <c r="U118" i="1"/>
  <c r="T118" i="1"/>
  <c r="U114" i="1"/>
  <c r="T114" i="1"/>
  <c r="U110" i="1"/>
  <c r="T110" i="1"/>
  <c r="U106" i="1"/>
  <c r="T106" i="1"/>
  <c r="U102" i="1"/>
  <c r="T102" i="1"/>
  <c r="U98" i="1"/>
  <c r="T98" i="1"/>
  <c r="U94" i="1"/>
  <c r="T94" i="1"/>
  <c r="U90" i="1"/>
  <c r="T90" i="1"/>
  <c r="U86" i="1"/>
  <c r="T86" i="1"/>
  <c r="U82" i="1"/>
  <c r="T82" i="1"/>
  <c r="U78" i="1"/>
  <c r="T78" i="1"/>
  <c r="U74" i="1"/>
  <c r="T74" i="1"/>
  <c r="U70" i="1"/>
  <c r="T70" i="1"/>
  <c r="U66" i="1"/>
  <c r="T66" i="1"/>
  <c r="U62" i="1"/>
  <c r="T62" i="1"/>
  <c r="U58" i="1"/>
  <c r="T58" i="1"/>
  <c r="U54" i="1"/>
  <c r="T54" i="1"/>
  <c r="U50" i="1"/>
  <c r="T50" i="1"/>
  <c r="U46" i="1"/>
  <c r="T46" i="1"/>
  <c r="U42" i="1"/>
  <c r="T42" i="1"/>
  <c r="U38" i="1"/>
  <c r="T38" i="1"/>
  <c r="U34" i="1"/>
  <c r="T34" i="1"/>
  <c r="U30" i="1"/>
  <c r="T30" i="1"/>
  <c r="U26" i="1"/>
  <c r="T26" i="1"/>
  <c r="U22" i="1"/>
  <c r="T22" i="1"/>
  <c r="U18" i="1"/>
  <c r="T18" i="1"/>
  <c r="U14" i="1"/>
  <c r="T14" i="1"/>
  <c r="U10" i="1"/>
  <c r="T10" i="1"/>
  <c r="U6" i="1"/>
  <c r="T6" i="1"/>
  <c r="U996" i="1"/>
  <c r="T996" i="1"/>
  <c r="U972" i="1"/>
  <c r="T972" i="1"/>
  <c r="U968" i="1"/>
  <c r="T968" i="1"/>
  <c r="U964" i="1"/>
  <c r="T964" i="1"/>
  <c r="U960" i="1"/>
  <c r="T960" i="1"/>
  <c r="U998" i="1"/>
  <c r="T998" i="1"/>
  <c r="U2" i="1"/>
  <c r="T2" i="1"/>
  <c r="U999" i="1"/>
  <c r="T999" i="1"/>
  <c r="U995" i="1"/>
  <c r="T995" i="1"/>
  <c r="U991" i="1"/>
  <c r="T991" i="1"/>
  <c r="U987" i="1"/>
  <c r="T987" i="1"/>
  <c r="U983" i="1"/>
  <c r="T983" i="1"/>
  <c r="U979" i="1"/>
  <c r="T979" i="1"/>
  <c r="U975" i="1"/>
  <c r="T975" i="1"/>
  <c r="U971" i="1"/>
  <c r="T971" i="1"/>
  <c r="U967" i="1"/>
  <c r="T967" i="1"/>
  <c r="U963" i="1"/>
  <c r="T963" i="1"/>
  <c r="U959" i="1"/>
  <c r="T959" i="1"/>
  <c r="U955" i="1"/>
  <c r="T955" i="1"/>
  <c r="U951" i="1"/>
  <c r="T951" i="1"/>
  <c r="U947" i="1"/>
  <c r="T947" i="1"/>
  <c r="U943" i="1"/>
  <c r="T943" i="1"/>
  <c r="U939" i="1"/>
  <c r="T939" i="1"/>
  <c r="U935" i="1"/>
  <c r="T935" i="1"/>
  <c r="U931" i="1"/>
  <c r="T931" i="1"/>
  <c r="U927" i="1"/>
  <c r="T927" i="1"/>
  <c r="U923" i="1"/>
  <c r="T923" i="1"/>
  <c r="U919" i="1"/>
  <c r="T919" i="1"/>
  <c r="U915" i="1"/>
  <c r="T915" i="1"/>
  <c r="U911" i="1"/>
  <c r="T911" i="1"/>
  <c r="U907" i="1"/>
  <c r="T907" i="1"/>
  <c r="U903" i="1"/>
  <c r="T903" i="1"/>
  <c r="U899" i="1"/>
  <c r="T899" i="1"/>
  <c r="U895" i="1"/>
  <c r="T895" i="1"/>
  <c r="U891" i="1"/>
  <c r="T891" i="1"/>
  <c r="U887" i="1"/>
  <c r="T887" i="1"/>
  <c r="U883" i="1"/>
  <c r="T883" i="1"/>
  <c r="U879" i="1"/>
  <c r="T879" i="1"/>
  <c r="U875" i="1"/>
  <c r="T875" i="1"/>
  <c r="U871" i="1"/>
  <c r="T871" i="1"/>
  <c r="U867" i="1"/>
  <c r="T867" i="1"/>
  <c r="U863" i="1"/>
  <c r="T863" i="1"/>
  <c r="U859" i="1"/>
  <c r="T859" i="1"/>
  <c r="U855" i="1"/>
  <c r="T855" i="1"/>
  <c r="U851" i="1"/>
  <c r="T851" i="1"/>
  <c r="U847" i="1"/>
  <c r="T847" i="1"/>
  <c r="U843" i="1"/>
  <c r="T843" i="1"/>
  <c r="U839" i="1"/>
  <c r="T839" i="1"/>
  <c r="U835" i="1"/>
  <c r="T835" i="1"/>
  <c r="U831" i="1"/>
  <c r="T831" i="1"/>
  <c r="U827" i="1"/>
  <c r="T827" i="1"/>
  <c r="U823" i="1"/>
  <c r="T823" i="1"/>
  <c r="U819" i="1"/>
  <c r="T819" i="1"/>
  <c r="U815" i="1"/>
  <c r="T815" i="1"/>
  <c r="U811" i="1"/>
  <c r="T811" i="1"/>
  <c r="U807" i="1"/>
  <c r="T807" i="1"/>
  <c r="U803" i="1"/>
  <c r="T803" i="1"/>
  <c r="U799" i="1"/>
  <c r="T799" i="1"/>
  <c r="U795" i="1"/>
  <c r="T795" i="1"/>
  <c r="U791" i="1"/>
  <c r="T791" i="1"/>
  <c r="U787" i="1"/>
  <c r="T787" i="1"/>
  <c r="U783" i="1"/>
  <c r="T783" i="1"/>
  <c r="U779" i="1"/>
  <c r="T779" i="1"/>
  <c r="U775" i="1"/>
  <c r="T775" i="1"/>
  <c r="U771" i="1"/>
  <c r="T771" i="1"/>
  <c r="U767" i="1"/>
  <c r="T767" i="1"/>
  <c r="U763" i="1"/>
  <c r="T763" i="1"/>
  <c r="U759" i="1"/>
  <c r="T759" i="1"/>
  <c r="U755" i="1"/>
  <c r="T755" i="1"/>
  <c r="U751" i="1"/>
  <c r="T751" i="1"/>
  <c r="U747" i="1"/>
  <c r="T747" i="1"/>
  <c r="U743" i="1"/>
  <c r="T743" i="1"/>
  <c r="U739" i="1"/>
  <c r="T739" i="1"/>
  <c r="U735" i="1"/>
  <c r="T735" i="1"/>
  <c r="U731" i="1"/>
  <c r="T731" i="1"/>
  <c r="U727" i="1"/>
  <c r="T727" i="1"/>
  <c r="U723" i="1"/>
  <c r="T723" i="1"/>
  <c r="U719" i="1"/>
  <c r="T719" i="1"/>
  <c r="U715" i="1"/>
  <c r="T715" i="1"/>
  <c r="U711" i="1"/>
  <c r="T711" i="1"/>
  <c r="U707" i="1"/>
  <c r="T707" i="1"/>
  <c r="U703" i="1"/>
  <c r="T703" i="1"/>
  <c r="U699" i="1"/>
  <c r="T699" i="1"/>
  <c r="U695" i="1"/>
  <c r="T695" i="1"/>
  <c r="U691" i="1"/>
  <c r="T691" i="1"/>
  <c r="U687" i="1"/>
  <c r="T687" i="1"/>
  <c r="U683" i="1"/>
  <c r="T683" i="1"/>
  <c r="U679" i="1"/>
  <c r="T679" i="1"/>
  <c r="U675" i="1"/>
  <c r="T675" i="1"/>
  <c r="U671" i="1"/>
  <c r="T671" i="1"/>
  <c r="U667" i="1"/>
  <c r="T667" i="1"/>
  <c r="U663" i="1"/>
  <c r="T663" i="1"/>
  <c r="U659" i="1"/>
  <c r="T659" i="1"/>
  <c r="U655" i="1"/>
  <c r="T655" i="1"/>
  <c r="U651" i="1"/>
  <c r="T651" i="1"/>
  <c r="U647" i="1"/>
  <c r="T647" i="1"/>
  <c r="U643" i="1"/>
  <c r="T643" i="1"/>
  <c r="U639" i="1"/>
  <c r="T639" i="1"/>
  <c r="U635" i="1"/>
  <c r="T635" i="1"/>
  <c r="U631" i="1"/>
  <c r="T631" i="1"/>
  <c r="U627" i="1"/>
  <c r="T627" i="1"/>
  <c r="U623" i="1"/>
  <c r="T623" i="1"/>
  <c r="U619" i="1"/>
  <c r="T619" i="1"/>
  <c r="U615" i="1"/>
  <c r="T615" i="1"/>
  <c r="U611" i="1"/>
  <c r="T611" i="1"/>
  <c r="U607" i="1"/>
  <c r="T607" i="1"/>
  <c r="U603" i="1"/>
  <c r="T603" i="1"/>
  <c r="U599" i="1"/>
  <c r="T599" i="1"/>
  <c r="U595" i="1"/>
  <c r="T595" i="1"/>
  <c r="U591" i="1"/>
  <c r="T591" i="1"/>
  <c r="U587" i="1"/>
  <c r="T587" i="1"/>
  <c r="U583" i="1"/>
  <c r="T583" i="1"/>
  <c r="U579" i="1"/>
  <c r="T579" i="1"/>
  <c r="U575" i="1"/>
  <c r="T575" i="1"/>
  <c r="U571" i="1"/>
  <c r="T571" i="1"/>
  <c r="U567" i="1"/>
  <c r="T567" i="1"/>
  <c r="U563" i="1"/>
  <c r="T563" i="1"/>
  <c r="U559" i="1"/>
  <c r="T559" i="1"/>
  <c r="U555" i="1"/>
  <c r="T555" i="1"/>
  <c r="U551" i="1"/>
  <c r="T551" i="1"/>
  <c r="U547" i="1"/>
  <c r="T547" i="1"/>
  <c r="U543" i="1"/>
  <c r="T543" i="1"/>
  <c r="U539" i="1"/>
  <c r="T539" i="1"/>
  <c r="U535" i="1"/>
  <c r="T535" i="1"/>
  <c r="U531" i="1"/>
  <c r="T531" i="1"/>
  <c r="U527" i="1"/>
  <c r="T527" i="1"/>
  <c r="U523" i="1"/>
  <c r="T523" i="1"/>
  <c r="U519" i="1"/>
  <c r="T519" i="1"/>
  <c r="U515" i="1"/>
  <c r="T515" i="1"/>
  <c r="U511" i="1"/>
  <c r="T511" i="1"/>
  <c r="U507" i="1"/>
  <c r="T507" i="1"/>
  <c r="U503" i="1"/>
  <c r="T503" i="1"/>
  <c r="U499" i="1"/>
  <c r="T499" i="1"/>
  <c r="U495" i="1"/>
  <c r="T495" i="1"/>
  <c r="U491" i="1"/>
  <c r="T491" i="1"/>
  <c r="U487" i="1"/>
  <c r="T487" i="1"/>
  <c r="U483" i="1"/>
  <c r="T483" i="1"/>
  <c r="U479" i="1"/>
  <c r="T479" i="1"/>
  <c r="U475" i="1"/>
  <c r="T475" i="1"/>
  <c r="U471" i="1"/>
  <c r="T471" i="1"/>
  <c r="U467" i="1"/>
  <c r="T467" i="1"/>
  <c r="U463" i="1"/>
  <c r="T463" i="1"/>
  <c r="U459" i="1"/>
  <c r="T459" i="1"/>
  <c r="U455" i="1"/>
  <c r="T455" i="1"/>
  <c r="U451" i="1"/>
  <c r="T451" i="1"/>
  <c r="U447" i="1"/>
  <c r="T447" i="1"/>
  <c r="U443" i="1"/>
  <c r="T443" i="1"/>
  <c r="U439" i="1"/>
  <c r="T439" i="1"/>
  <c r="U435" i="1"/>
  <c r="T435" i="1"/>
  <c r="U431" i="1"/>
  <c r="T431" i="1"/>
  <c r="U427" i="1"/>
  <c r="T427" i="1"/>
  <c r="U423" i="1"/>
  <c r="T423" i="1"/>
  <c r="U419" i="1"/>
  <c r="T419" i="1"/>
  <c r="U415" i="1"/>
  <c r="T415" i="1"/>
  <c r="U411" i="1"/>
  <c r="T411" i="1"/>
  <c r="U407" i="1"/>
  <c r="T407" i="1"/>
  <c r="U403" i="1"/>
  <c r="T403" i="1"/>
  <c r="U399" i="1"/>
  <c r="T399" i="1"/>
  <c r="U395" i="1"/>
  <c r="T395" i="1"/>
  <c r="U391" i="1"/>
  <c r="T391" i="1"/>
  <c r="U387" i="1"/>
  <c r="T387" i="1"/>
  <c r="U383" i="1"/>
  <c r="T383" i="1"/>
  <c r="U379" i="1"/>
  <c r="T379" i="1"/>
  <c r="U375" i="1"/>
  <c r="T375" i="1"/>
  <c r="U371" i="1"/>
  <c r="T371" i="1"/>
  <c r="U367" i="1"/>
  <c r="T367" i="1"/>
  <c r="U363" i="1"/>
  <c r="T363" i="1"/>
  <c r="U359" i="1"/>
  <c r="T359" i="1"/>
  <c r="U355" i="1"/>
  <c r="T355" i="1"/>
  <c r="U351" i="1"/>
  <c r="T351" i="1"/>
  <c r="U347" i="1"/>
  <c r="T347" i="1"/>
  <c r="U343" i="1"/>
  <c r="T343" i="1"/>
  <c r="U339" i="1"/>
  <c r="T339" i="1"/>
  <c r="U335" i="1"/>
  <c r="T335" i="1"/>
  <c r="U331" i="1"/>
  <c r="T331" i="1"/>
  <c r="U327" i="1"/>
  <c r="T327" i="1"/>
  <c r="U323" i="1"/>
  <c r="T323" i="1"/>
  <c r="U319" i="1"/>
  <c r="T319" i="1"/>
  <c r="U315" i="1"/>
  <c r="T315" i="1"/>
  <c r="U311" i="1"/>
  <c r="T311" i="1"/>
  <c r="U307" i="1"/>
  <c r="T307" i="1"/>
  <c r="U303" i="1"/>
  <c r="T303" i="1"/>
  <c r="U299" i="1"/>
  <c r="T299" i="1"/>
  <c r="U295" i="1"/>
  <c r="T295" i="1"/>
  <c r="U291" i="1"/>
  <c r="T291" i="1"/>
  <c r="U287" i="1"/>
  <c r="T287" i="1"/>
  <c r="U283" i="1"/>
  <c r="T283" i="1"/>
  <c r="U279" i="1"/>
  <c r="T279" i="1"/>
  <c r="U275" i="1"/>
  <c r="T275" i="1"/>
  <c r="U271" i="1"/>
  <c r="T271" i="1"/>
  <c r="U267" i="1"/>
  <c r="T267" i="1"/>
  <c r="U263" i="1"/>
  <c r="T263" i="1"/>
  <c r="U259" i="1"/>
  <c r="T259" i="1"/>
  <c r="U255" i="1"/>
  <c r="T255" i="1"/>
  <c r="U251" i="1"/>
  <c r="T251" i="1"/>
  <c r="U247" i="1"/>
  <c r="T247" i="1"/>
  <c r="U243" i="1"/>
  <c r="T243" i="1"/>
  <c r="U239" i="1"/>
  <c r="T239" i="1"/>
  <c r="U235" i="1"/>
  <c r="T235" i="1"/>
  <c r="U231" i="1"/>
  <c r="T231" i="1"/>
  <c r="U227" i="1"/>
  <c r="T227" i="1"/>
  <c r="U223" i="1"/>
  <c r="T223" i="1"/>
  <c r="U219" i="1"/>
  <c r="T219" i="1"/>
  <c r="U215" i="1"/>
  <c r="T215" i="1"/>
  <c r="U211" i="1"/>
  <c r="T211" i="1"/>
  <c r="U207" i="1"/>
  <c r="T207" i="1"/>
  <c r="U203" i="1"/>
  <c r="T203" i="1"/>
  <c r="U199" i="1"/>
  <c r="T199" i="1"/>
  <c r="U195" i="1"/>
  <c r="T195" i="1"/>
  <c r="U191" i="1"/>
  <c r="T191" i="1"/>
  <c r="U187" i="1"/>
  <c r="T187" i="1"/>
  <c r="U183" i="1"/>
  <c r="T183" i="1"/>
  <c r="U179" i="1"/>
  <c r="T179" i="1"/>
  <c r="U175" i="1"/>
  <c r="T175" i="1"/>
  <c r="U171" i="1"/>
  <c r="T171" i="1"/>
  <c r="U167" i="1"/>
  <c r="T167" i="1"/>
  <c r="U163" i="1"/>
  <c r="T163" i="1"/>
  <c r="U159" i="1"/>
  <c r="T159" i="1"/>
  <c r="U155" i="1"/>
  <c r="T155" i="1"/>
  <c r="U151" i="1"/>
  <c r="T151" i="1"/>
  <c r="U147" i="1"/>
  <c r="T147" i="1"/>
  <c r="U143" i="1"/>
  <c r="T143" i="1"/>
  <c r="U139" i="1"/>
  <c r="T139" i="1"/>
  <c r="U135" i="1"/>
  <c r="T135" i="1"/>
  <c r="U131" i="1"/>
  <c r="T131" i="1"/>
  <c r="U127" i="1"/>
  <c r="T127" i="1"/>
  <c r="U123" i="1"/>
  <c r="T123" i="1"/>
  <c r="U119" i="1"/>
  <c r="T119" i="1"/>
  <c r="U115" i="1"/>
  <c r="T115" i="1"/>
  <c r="U111" i="1"/>
  <c r="T111" i="1"/>
  <c r="U107" i="1"/>
  <c r="T107" i="1"/>
  <c r="U103" i="1"/>
  <c r="T103" i="1"/>
  <c r="U99" i="1"/>
  <c r="T99" i="1"/>
  <c r="U95" i="1"/>
  <c r="T95" i="1"/>
  <c r="U91" i="1"/>
  <c r="T91" i="1"/>
  <c r="U87" i="1"/>
  <c r="T87" i="1"/>
  <c r="U83" i="1"/>
  <c r="T83" i="1"/>
  <c r="U79" i="1"/>
  <c r="T79" i="1"/>
  <c r="U75" i="1"/>
  <c r="T75" i="1"/>
  <c r="U71" i="1"/>
  <c r="T71" i="1"/>
  <c r="U67" i="1"/>
  <c r="T67" i="1"/>
  <c r="U63" i="1"/>
  <c r="T63" i="1"/>
  <c r="U59" i="1"/>
  <c r="T59" i="1"/>
  <c r="U55" i="1"/>
  <c r="T55" i="1"/>
  <c r="U51" i="1"/>
  <c r="T51" i="1"/>
  <c r="U47" i="1"/>
  <c r="T47" i="1"/>
  <c r="U43" i="1"/>
  <c r="T43" i="1"/>
  <c r="U39" i="1"/>
  <c r="T39" i="1"/>
  <c r="U35" i="1"/>
  <c r="T35" i="1"/>
  <c r="U31" i="1"/>
  <c r="T31" i="1"/>
  <c r="U27" i="1"/>
  <c r="T27" i="1"/>
  <c r="U23" i="1"/>
  <c r="T23" i="1"/>
  <c r="U19" i="1"/>
  <c r="T19" i="1"/>
  <c r="U15" i="1"/>
  <c r="T15" i="1"/>
  <c r="U11" i="1"/>
  <c r="T11" i="1"/>
  <c r="U7" i="1"/>
  <c r="T7" i="1"/>
  <c r="U3" i="1"/>
  <c r="T3" i="1"/>
  <c r="U904" i="1"/>
  <c r="T904" i="1"/>
  <c r="U900" i="1"/>
  <c r="T900" i="1"/>
  <c r="U896" i="1"/>
  <c r="T896" i="1"/>
  <c r="U892" i="1"/>
  <c r="T892" i="1"/>
  <c r="U888" i="1"/>
  <c r="T888" i="1"/>
  <c r="U884" i="1"/>
  <c r="T884" i="1"/>
  <c r="U880" i="1"/>
  <c r="T880" i="1"/>
  <c r="U876" i="1"/>
  <c r="T876" i="1"/>
  <c r="U872" i="1"/>
  <c r="T872" i="1"/>
  <c r="U868" i="1"/>
  <c r="T868" i="1"/>
  <c r="U864" i="1"/>
  <c r="T864" i="1"/>
  <c r="U860" i="1"/>
  <c r="T860" i="1"/>
  <c r="U856" i="1"/>
  <c r="T856" i="1"/>
  <c r="U852" i="1"/>
  <c r="T852" i="1"/>
  <c r="U848" i="1"/>
  <c r="T848" i="1"/>
  <c r="U844" i="1"/>
  <c r="T844" i="1"/>
  <c r="U840" i="1"/>
  <c r="T840" i="1"/>
  <c r="U836" i="1"/>
  <c r="T836" i="1"/>
  <c r="U832" i="1"/>
  <c r="T832" i="1"/>
  <c r="U828" i="1"/>
  <c r="T828" i="1"/>
  <c r="U824" i="1"/>
  <c r="T824" i="1"/>
  <c r="U820" i="1"/>
  <c r="T820" i="1"/>
  <c r="U816" i="1"/>
  <c r="T816" i="1"/>
  <c r="U812" i="1"/>
  <c r="T812" i="1"/>
  <c r="U808" i="1"/>
  <c r="T808" i="1"/>
  <c r="U804" i="1"/>
  <c r="T804" i="1"/>
  <c r="U800" i="1"/>
  <c r="T800" i="1"/>
  <c r="U796" i="1"/>
  <c r="T796" i="1"/>
  <c r="U792" i="1"/>
  <c r="T792" i="1"/>
  <c r="U788" i="1"/>
  <c r="T788" i="1"/>
  <c r="U784" i="1"/>
  <c r="T784" i="1"/>
  <c r="U780" i="1"/>
  <c r="T780" i="1"/>
  <c r="U776" i="1"/>
  <c r="T776" i="1"/>
  <c r="U772" i="1"/>
  <c r="T772" i="1"/>
  <c r="U768" i="1"/>
  <c r="T768" i="1"/>
  <c r="U764" i="1"/>
  <c r="T764" i="1"/>
  <c r="U760" i="1"/>
  <c r="T760" i="1"/>
  <c r="U756" i="1"/>
  <c r="T756" i="1"/>
  <c r="U752" i="1"/>
  <c r="T752" i="1"/>
  <c r="U748" i="1"/>
  <c r="T748" i="1"/>
  <c r="U744" i="1"/>
  <c r="T744" i="1"/>
  <c r="U740" i="1"/>
  <c r="T740" i="1"/>
  <c r="U736" i="1"/>
  <c r="T736" i="1"/>
  <c r="U732" i="1"/>
  <c r="T732" i="1"/>
  <c r="U728" i="1"/>
  <c r="T728" i="1"/>
  <c r="U724" i="1"/>
  <c r="T724" i="1"/>
  <c r="U720" i="1"/>
  <c r="T720" i="1"/>
  <c r="U716" i="1"/>
  <c r="T716" i="1"/>
  <c r="U712" i="1"/>
  <c r="T712" i="1"/>
  <c r="U708" i="1"/>
  <c r="T708" i="1"/>
  <c r="U704" i="1"/>
  <c r="T704" i="1"/>
  <c r="U700" i="1"/>
  <c r="T700" i="1"/>
  <c r="U696" i="1"/>
  <c r="T696" i="1"/>
  <c r="U692" i="1"/>
  <c r="T692" i="1"/>
  <c r="U688" i="1"/>
  <c r="T688" i="1"/>
  <c r="U684" i="1"/>
  <c r="T684" i="1"/>
  <c r="U680" i="1"/>
  <c r="T680" i="1"/>
  <c r="U676" i="1"/>
  <c r="T676" i="1"/>
  <c r="U672" i="1"/>
  <c r="T672" i="1"/>
  <c r="U668" i="1"/>
  <c r="T668" i="1"/>
  <c r="U664" i="1"/>
  <c r="T664" i="1"/>
  <c r="U660" i="1"/>
  <c r="T660" i="1"/>
  <c r="U656" i="1"/>
  <c r="T656" i="1"/>
  <c r="U652" i="1"/>
  <c r="T652" i="1"/>
  <c r="U648" i="1"/>
  <c r="T648" i="1"/>
  <c r="U644" i="1"/>
  <c r="T644" i="1"/>
  <c r="U640" i="1"/>
  <c r="T640" i="1"/>
  <c r="U636" i="1"/>
  <c r="T636" i="1"/>
  <c r="U632" i="1"/>
  <c r="T632" i="1"/>
  <c r="U628" i="1"/>
  <c r="T628" i="1"/>
  <c r="U624" i="1"/>
  <c r="T624" i="1"/>
  <c r="U620" i="1"/>
  <c r="T620" i="1"/>
  <c r="U616" i="1"/>
  <c r="T616" i="1"/>
  <c r="U612" i="1"/>
  <c r="T612" i="1"/>
  <c r="U608" i="1"/>
  <c r="T608" i="1"/>
  <c r="U604" i="1"/>
  <c r="T604" i="1"/>
  <c r="U600" i="1"/>
  <c r="T600" i="1"/>
  <c r="U596" i="1"/>
  <c r="T596" i="1"/>
  <c r="U592" i="1"/>
  <c r="T592" i="1"/>
  <c r="U588" i="1"/>
  <c r="T588" i="1"/>
  <c r="U584" i="1"/>
  <c r="T584" i="1"/>
  <c r="U580" i="1"/>
  <c r="T580" i="1"/>
  <c r="U576" i="1"/>
  <c r="T576" i="1"/>
  <c r="U572" i="1"/>
  <c r="T572" i="1"/>
  <c r="U568" i="1"/>
  <c r="T568" i="1"/>
  <c r="U564" i="1"/>
  <c r="T564" i="1"/>
  <c r="U560" i="1"/>
  <c r="T560" i="1"/>
  <c r="U556" i="1"/>
  <c r="T556" i="1"/>
  <c r="U552" i="1"/>
  <c r="T552" i="1"/>
  <c r="U548" i="1"/>
  <c r="T548" i="1"/>
  <c r="U544" i="1"/>
  <c r="T544" i="1"/>
  <c r="U540" i="1"/>
  <c r="T540" i="1"/>
  <c r="U536" i="1"/>
  <c r="T536" i="1"/>
  <c r="U532" i="1"/>
  <c r="T532" i="1"/>
  <c r="U528" i="1"/>
  <c r="T528" i="1"/>
  <c r="U524" i="1"/>
  <c r="T524" i="1"/>
  <c r="U520" i="1"/>
  <c r="T520" i="1"/>
  <c r="U516" i="1"/>
  <c r="T516" i="1"/>
  <c r="U512" i="1"/>
  <c r="T512" i="1"/>
  <c r="U508" i="1"/>
  <c r="T508" i="1"/>
  <c r="U504" i="1"/>
  <c r="T504" i="1"/>
  <c r="U500" i="1"/>
  <c r="T500" i="1"/>
  <c r="U496" i="1"/>
  <c r="T496" i="1"/>
  <c r="U492" i="1"/>
  <c r="T492" i="1"/>
  <c r="U488" i="1"/>
  <c r="T488" i="1"/>
  <c r="U484" i="1"/>
  <c r="T484" i="1"/>
  <c r="U480" i="1"/>
  <c r="T480" i="1"/>
  <c r="U476" i="1"/>
  <c r="T476" i="1"/>
  <c r="U472" i="1"/>
  <c r="T472" i="1"/>
  <c r="U468" i="1"/>
  <c r="T468" i="1"/>
  <c r="U464" i="1"/>
  <c r="T464" i="1"/>
  <c r="U460" i="1"/>
  <c r="T460" i="1"/>
  <c r="U456" i="1"/>
  <c r="T456" i="1"/>
  <c r="U452" i="1"/>
  <c r="T452" i="1"/>
  <c r="U448" i="1"/>
  <c r="T448" i="1"/>
  <c r="U444" i="1"/>
  <c r="T444" i="1"/>
  <c r="U440" i="1"/>
  <c r="T440" i="1"/>
  <c r="U436" i="1"/>
  <c r="T436" i="1"/>
  <c r="U432" i="1"/>
  <c r="T432" i="1"/>
  <c r="U428" i="1"/>
  <c r="T428" i="1"/>
  <c r="U424" i="1"/>
  <c r="T424" i="1"/>
  <c r="U420" i="1"/>
  <c r="T420" i="1"/>
  <c r="U416" i="1"/>
  <c r="T416" i="1"/>
  <c r="U412" i="1"/>
  <c r="T412" i="1"/>
  <c r="U408" i="1"/>
  <c r="T408" i="1"/>
  <c r="U404" i="1"/>
  <c r="T404" i="1"/>
  <c r="U400" i="1"/>
  <c r="T400" i="1"/>
  <c r="U396" i="1"/>
  <c r="T396" i="1"/>
  <c r="U392" i="1"/>
  <c r="T392" i="1"/>
  <c r="U388" i="1"/>
  <c r="T388" i="1"/>
  <c r="U384" i="1"/>
  <c r="T384" i="1"/>
  <c r="U380" i="1"/>
  <c r="T380" i="1"/>
  <c r="U376" i="1"/>
  <c r="T376" i="1"/>
  <c r="U372" i="1"/>
  <c r="T372" i="1"/>
  <c r="U368" i="1"/>
  <c r="T368" i="1"/>
  <c r="U364" i="1"/>
  <c r="T364" i="1"/>
  <c r="U360" i="1"/>
  <c r="T360" i="1"/>
  <c r="U356" i="1"/>
  <c r="T356" i="1"/>
  <c r="U352" i="1"/>
  <c r="T352" i="1"/>
  <c r="U348" i="1"/>
  <c r="T348" i="1"/>
  <c r="U344" i="1"/>
  <c r="T344" i="1"/>
  <c r="U340" i="1"/>
  <c r="T340" i="1"/>
  <c r="U336" i="1"/>
  <c r="T336" i="1"/>
  <c r="U332" i="1"/>
  <c r="T332" i="1"/>
  <c r="U328" i="1"/>
  <c r="T328" i="1"/>
  <c r="U324" i="1"/>
  <c r="T324" i="1"/>
  <c r="U320" i="1"/>
  <c r="T320" i="1"/>
  <c r="U316" i="1"/>
  <c r="T316" i="1"/>
  <c r="U312" i="1"/>
  <c r="T312" i="1"/>
  <c r="U308" i="1"/>
  <c r="T308" i="1"/>
  <c r="U304" i="1"/>
  <c r="T304" i="1"/>
  <c r="U300" i="1"/>
  <c r="T300" i="1"/>
  <c r="U296" i="1"/>
  <c r="T296" i="1"/>
  <c r="U292" i="1"/>
  <c r="T292" i="1"/>
  <c r="U288" i="1"/>
  <c r="T288" i="1"/>
  <c r="U284" i="1"/>
  <c r="T284" i="1"/>
  <c r="U280" i="1"/>
  <c r="T280" i="1"/>
  <c r="U276" i="1"/>
  <c r="T276" i="1"/>
  <c r="U272" i="1"/>
  <c r="T272" i="1"/>
  <c r="U268" i="1"/>
  <c r="T268" i="1"/>
  <c r="U264" i="1"/>
  <c r="T264" i="1"/>
  <c r="U260" i="1"/>
  <c r="T260" i="1"/>
  <c r="U256" i="1"/>
  <c r="T256" i="1"/>
  <c r="U252" i="1"/>
  <c r="T252" i="1"/>
  <c r="U248" i="1"/>
  <c r="T248" i="1"/>
  <c r="U244" i="1"/>
  <c r="T244" i="1"/>
  <c r="U240" i="1"/>
  <c r="T240" i="1"/>
  <c r="U236" i="1"/>
  <c r="T236" i="1"/>
  <c r="U232" i="1"/>
  <c r="T232" i="1"/>
  <c r="U228" i="1"/>
  <c r="T228" i="1"/>
  <c r="U224" i="1"/>
  <c r="T224" i="1"/>
  <c r="U220" i="1"/>
  <c r="T220" i="1"/>
  <c r="U216" i="1"/>
  <c r="T216" i="1"/>
  <c r="U212" i="1"/>
  <c r="T212" i="1"/>
  <c r="U208" i="1"/>
  <c r="T208" i="1"/>
  <c r="U204" i="1"/>
  <c r="T204" i="1"/>
  <c r="U200" i="1"/>
  <c r="T200" i="1"/>
  <c r="U196" i="1"/>
  <c r="T196" i="1"/>
  <c r="U192" i="1"/>
  <c r="T192" i="1"/>
  <c r="U188" i="1"/>
  <c r="T188" i="1"/>
  <c r="U184" i="1"/>
  <c r="T184" i="1"/>
  <c r="U180" i="1"/>
  <c r="T180" i="1"/>
  <c r="U176" i="1"/>
  <c r="T176" i="1"/>
  <c r="U172" i="1"/>
  <c r="T172" i="1"/>
  <c r="U168" i="1"/>
  <c r="T168" i="1"/>
  <c r="U164" i="1"/>
  <c r="T164" i="1"/>
  <c r="U160" i="1"/>
  <c r="T160" i="1"/>
  <c r="U156" i="1"/>
  <c r="T156" i="1"/>
  <c r="U152" i="1"/>
  <c r="T152" i="1"/>
  <c r="U148" i="1"/>
  <c r="T148" i="1"/>
  <c r="U144" i="1"/>
  <c r="T144" i="1"/>
  <c r="U140" i="1"/>
  <c r="T140" i="1"/>
  <c r="U136" i="1"/>
  <c r="T136" i="1"/>
  <c r="U132" i="1"/>
  <c r="T132" i="1"/>
  <c r="U128" i="1"/>
  <c r="T128" i="1"/>
  <c r="U124" i="1"/>
  <c r="T124" i="1"/>
  <c r="U120" i="1"/>
  <c r="T120" i="1"/>
  <c r="U116" i="1"/>
  <c r="T116" i="1"/>
  <c r="U112" i="1"/>
  <c r="T112" i="1"/>
  <c r="U108" i="1"/>
  <c r="T108" i="1"/>
  <c r="U104" i="1"/>
  <c r="T104" i="1"/>
  <c r="U100" i="1"/>
  <c r="T100" i="1"/>
  <c r="U96" i="1"/>
  <c r="T96" i="1"/>
  <c r="U92" i="1"/>
  <c r="T92" i="1"/>
  <c r="U88" i="1"/>
  <c r="T88" i="1"/>
  <c r="U84" i="1"/>
  <c r="T84" i="1"/>
  <c r="U80" i="1"/>
  <c r="T80" i="1"/>
  <c r="U76" i="1"/>
  <c r="T76" i="1"/>
  <c r="U72" i="1"/>
  <c r="T72" i="1"/>
  <c r="U68" i="1"/>
  <c r="T68" i="1"/>
  <c r="U64" i="1"/>
  <c r="T64" i="1"/>
  <c r="U60" i="1"/>
  <c r="T60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6" i="1"/>
  <c r="T16" i="1"/>
  <c r="U12" i="1"/>
  <c r="T12" i="1"/>
  <c r="U8" i="1"/>
  <c r="T8" i="1"/>
  <c r="U4" i="1"/>
  <c r="T4" i="1"/>
  <c r="U980" i="1"/>
  <c r="T980" i="1"/>
  <c r="U956" i="1"/>
  <c r="T956" i="1"/>
  <c r="U948" i="1"/>
  <c r="T948" i="1"/>
  <c r="U944" i="1"/>
  <c r="T944" i="1"/>
  <c r="U940" i="1"/>
  <c r="T940" i="1"/>
  <c r="U920" i="1"/>
  <c r="T920" i="1"/>
  <c r="U916" i="1"/>
  <c r="T916" i="1"/>
  <c r="U912" i="1"/>
  <c r="T912" i="1"/>
  <c r="U908" i="1"/>
  <c r="T908" i="1"/>
  <c r="U1001" i="1"/>
  <c r="T1001" i="1"/>
  <c r="U997" i="1"/>
  <c r="T997" i="1"/>
  <c r="U993" i="1"/>
  <c r="T993" i="1"/>
  <c r="U989" i="1"/>
  <c r="T989" i="1"/>
  <c r="U985" i="1"/>
  <c r="T985" i="1"/>
  <c r="U981" i="1"/>
  <c r="T981" i="1"/>
  <c r="U977" i="1"/>
  <c r="T977" i="1"/>
  <c r="U973" i="1"/>
  <c r="T973" i="1"/>
  <c r="U969" i="1"/>
  <c r="T969" i="1"/>
  <c r="U965" i="1"/>
  <c r="T965" i="1"/>
  <c r="U961" i="1"/>
  <c r="T961" i="1"/>
  <c r="U957" i="1"/>
  <c r="T957" i="1"/>
  <c r="U953" i="1"/>
  <c r="T953" i="1"/>
  <c r="U949" i="1"/>
  <c r="T949" i="1"/>
  <c r="U945" i="1"/>
  <c r="T945" i="1"/>
  <c r="U941" i="1"/>
  <c r="T941" i="1"/>
  <c r="U937" i="1"/>
  <c r="T937" i="1"/>
  <c r="U933" i="1"/>
  <c r="T933" i="1"/>
  <c r="U929" i="1"/>
  <c r="T929" i="1"/>
  <c r="U925" i="1"/>
  <c r="T925" i="1"/>
  <c r="U921" i="1"/>
  <c r="T921" i="1"/>
  <c r="U917" i="1"/>
  <c r="T917" i="1"/>
  <c r="U913" i="1"/>
  <c r="T913" i="1"/>
  <c r="U909" i="1"/>
  <c r="T909" i="1"/>
  <c r="U905" i="1"/>
  <c r="T905" i="1"/>
  <c r="U901" i="1"/>
  <c r="T901" i="1"/>
  <c r="U897" i="1"/>
  <c r="T897" i="1"/>
  <c r="U893" i="1"/>
  <c r="T893" i="1"/>
  <c r="U889" i="1"/>
  <c r="T889" i="1"/>
  <c r="U885" i="1"/>
  <c r="T885" i="1"/>
  <c r="U881" i="1"/>
  <c r="T881" i="1"/>
  <c r="U877" i="1"/>
  <c r="T877" i="1"/>
  <c r="U873" i="1"/>
  <c r="T873" i="1"/>
  <c r="U869" i="1"/>
  <c r="T869" i="1"/>
  <c r="U865" i="1"/>
  <c r="T865" i="1"/>
  <c r="U861" i="1"/>
  <c r="T861" i="1"/>
  <c r="U857" i="1"/>
  <c r="T857" i="1"/>
  <c r="U853" i="1"/>
  <c r="T853" i="1"/>
  <c r="U849" i="1"/>
  <c r="T849" i="1"/>
  <c r="U845" i="1"/>
  <c r="T845" i="1"/>
  <c r="U841" i="1"/>
  <c r="T841" i="1"/>
  <c r="U837" i="1"/>
  <c r="T837" i="1"/>
  <c r="U833" i="1"/>
  <c r="T833" i="1"/>
  <c r="U829" i="1"/>
  <c r="T829" i="1"/>
  <c r="U825" i="1"/>
  <c r="T825" i="1"/>
  <c r="U821" i="1"/>
  <c r="T821" i="1"/>
  <c r="U817" i="1"/>
  <c r="T817" i="1"/>
  <c r="U813" i="1"/>
  <c r="T813" i="1"/>
  <c r="U809" i="1"/>
  <c r="T809" i="1"/>
  <c r="U805" i="1"/>
  <c r="T805" i="1"/>
  <c r="U801" i="1"/>
  <c r="T801" i="1"/>
  <c r="U797" i="1"/>
  <c r="T797" i="1"/>
  <c r="U793" i="1"/>
  <c r="T793" i="1"/>
  <c r="U789" i="1"/>
  <c r="T789" i="1"/>
  <c r="U785" i="1"/>
  <c r="T785" i="1"/>
  <c r="U781" i="1"/>
  <c r="T781" i="1"/>
  <c r="U777" i="1"/>
  <c r="T777" i="1"/>
  <c r="U773" i="1"/>
  <c r="T773" i="1"/>
  <c r="U769" i="1"/>
  <c r="T769" i="1"/>
  <c r="U765" i="1"/>
  <c r="T765" i="1"/>
  <c r="U761" i="1"/>
  <c r="T761" i="1"/>
  <c r="U757" i="1"/>
  <c r="T757" i="1"/>
  <c r="U753" i="1"/>
  <c r="T753" i="1"/>
  <c r="U749" i="1"/>
  <c r="T749" i="1"/>
  <c r="U745" i="1"/>
  <c r="T745" i="1"/>
  <c r="U741" i="1"/>
  <c r="T741" i="1"/>
  <c r="U737" i="1"/>
  <c r="T737" i="1"/>
  <c r="U733" i="1"/>
  <c r="T733" i="1"/>
  <c r="U729" i="1"/>
  <c r="T729" i="1"/>
  <c r="U725" i="1"/>
  <c r="T725" i="1"/>
  <c r="U721" i="1"/>
  <c r="T721" i="1"/>
  <c r="U717" i="1"/>
  <c r="T717" i="1"/>
  <c r="U713" i="1"/>
  <c r="T713" i="1"/>
  <c r="U709" i="1"/>
  <c r="T709" i="1"/>
  <c r="U705" i="1"/>
  <c r="T705" i="1"/>
  <c r="U701" i="1"/>
  <c r="T701" i="1"/>
  <c r="U697" i="1"/>
  <c r="T697" i="1"/>
  <c r="U693" i="1"/>
  <c r="T693" i="1"/>
  <c r="U689" i="1"/>
  <c r="T689" i="1"/>
  <c r="U685" i="1"/>
  <c r="T685" i="1"/>
  <c r="U681" i="1"/>
  <c r="T681" i="1"/>
  <c r="U677" i="1"/>
  <c r="T677" i="1"/>
  <c r="U673" i="1"/>
  <c r="T673" i="1"/>
  <c r="U669" i="1"/>
  <c r="T669" i="1"/>
  <c r="U665" i="1"/>
  <c r="T665" i="1"/>
  <c r="U661" i="1"/>
  <c r="T661" i="1"/>
  <c r="U657" i="1"/>
  <c r="T657" i="1"/>
  <c r="U653" i="1"/>
  <c r="T653" i="1"/>
  <c r="U649" i="1"/>
  <c r="T649" i="1"/>
  <c r="U645" i="1"/>
  <c r="T645" i="1"/>
  <c r="U641" i="1"/>
  <c r="T641" i="1"/>
  <c r="U637" i="1"/>
  <c r="T637" i="1"/>
  <c r="U633" i="1"/>
  <c r="T633" i="1"/>
  <c r="U629" i="1"/>
  <c r="T629" i="1"/>
  <c r="U625" i="1"/>
  <c r="T625" i="1"/>
  <c r="U621" i="1"/>
  <c r="T621" i="1"/>
  <c r="U617" i="1"/>
  <c r="T617" i="1"/>
  <c r="U613" i="1"/>
  <c r="T613" i="1"/>
  <c r="U609" i="1"/>
  <c r="T609" i="1"/>
  <c r="U605" i="1"/>
  <c r="T605" i="1"/>
  <c r="U601" i="1"/>
  <c r="T601" i="1"/>
  <c r="U597" i="1"/>
  <c r="T597" i="1"/>
  <c r="U593" i="1"/>
  <c r="T593" i="1"/>
  <c r="U589" i="1"/>
  <c r="T589" i="1"/>
  <c r="U585" i="1"/>
  <c r="T585" i="1"/>
  <c r="U581" i="1"/>
  <c r="T581" i="1"/>
  <c r="U577" i="1"/>
  <c r="T577" i="1"/>
  <c r="U573" i="1"/>
  <c r="T573" i="1"/>
  <c r="U569" i="1"/>
  <c r="T569" i="1"/>
  <c r="U565" i="1"/>
  <c r="T565" i="1"/>
  <c r="U561" i="1"/>
  <c r="T561" i="1"/>
  <c r="U557" i="1"/>
  <c r="T557" i="1"/>
  <c r="U553" i="1"/>
  <c r="T553" i="1"/>
  <c r="U549" i="1"/>
  <c r="T549" i="1"/>
  <c r="U545" i="1"/>
  <c r="T545" i="1"/>
  <c r="U541" i="1"/>
  <c r="T541" i="1"/>
  <c r="U537" i="1"/>
  <c r="T537" i="1"/>
  <c r="U533" i="1"/>
  <c r="T533" i="1"/>
  <c r="U529" i="1"/>
  <c r="T529" i="1"/>
  <c r="U525" i="1"/>
  <c r="T525" i="1"/>
  <c r="U521" i="1"/>
  <c r="T521" i="1"/>
  <c r="U517" i="1"/>
  <c r="T517" i="1"/>
  <c r="U513" i="1"/>
  <c r="T513" i="1"/>
  <c r="U509" i="1"/>
  <c r="T509" i="1"/>
  <c r="U505" i="1"/>
  <c r="T505" i="1"/>
  <c r="U501" i="1"/>
  <c r="T501" i="1"/>
  <c r="U497" i="1"/>
  <c r="T497" i="1"/>
  <c r="U493" i="1"/>
  <c r="T493" i="1"/>
  <c r="U489" i="1"/>
  <c r="T489" i="1"/>
  <c r="U485" i="1"/>
  <c r="T485" i="1"/>
  <c r="U481" i="1"/>
  <c r="T481" i="1"/>
  <c r="U477" i="1"/>
  <c r="T477" i="1"/>
  <c r="U473" i="1"/>
  <c r="T473" i="1"/>
  <c r="U469" i="1"/>
  <c r="T469" i="1"/>
  <c r="U465" i="1"/>
  <c r="T465" i="1"/>
  <c r="U461" i="1"/>
  <c r="T461" i="1"/>
  <c r="U457" i="1"/>
  <c r="T457" i="1"/>
  <c r="U453" i="1"/>
  <c r="T453" i="1"/>
  <c r="U449" i="1"/>
  <c r="T449" i="1"/>
  <c r="U445" i="1"/>
  <c r="T445" i="1"/>
  <c r="U441" i="1"/>
  <c r="T441" i="1"/>
  <c r="U437" i="1"/>
  <c r="T437" i="1"/>
  <c r="U433" i="1"/>
  <c r="T433" i="1"/>
  <c r="U429" i="1"/>
  <c r="T429" i="1"/>
  <c r="U425" i="1"/>
  <c r="T425" i="1"/>
  <c r="U421" i="1"/>
  <c r="T421" i="1"/>
  <c r="U417" i="1"/>
  <c r="T417" i="1"/>
  <c r="U413" i="1"/>
  <c r="T413" i="1"/>
  <c r="U409" i="1"/>
  <c r="T409" i="1"/>
  <c r="U405" i="1"/>
  <c r="T405" i="1"/>
  <c r="U401" i="1"/>
  <c r="T401" i="1"/>
  <c r="U397" i="1"/>
  <c r="T397" i="1"/>
  <c r="U393" i="1"/>
  <c r="T393" i="1"/>
  <c r="U389" i="1"/>
  <c r="T389" i="1"/>
  <c r="U385" i="1"/>
  <c r="T385" i="1"/>
  <c r="U381" i="1"/>
  <c r="T381" i="1"/>
  <c r="U377" i="1"/>
  <c r="T377" i="1"/>
  <c r="U373" i="1"/>
  <c r="T373" i="1"/>
  <c r="U369" i="1"/>
  <c r="T369" i="1"/>
  <c r="U365" i="1"/>
  <c r="T365" i="1"/>
  <c r="U361" i="1"/>
  <c r="T361" i="1"/>
  <c r="U357" i="1"/>
  <c r="T357" i="1"/>
  <c r="U353" i="1"/>
  <c r="T353" i="1"/>
  <c r="U349" i="1"/>
  <c r="T349" i="1"/>
  <c r="U345" i="1"/>
  <c r="T345" i="1"/>
  <c r="U341" i="1"/>
  <c r="T341" i="1"/>
  <c r="U337" i="1"/>
  <c r="T337" i="1"/>
  <c r="U333" i="1"/>
  <c r="T333" i="1"/>
  <c r="U329" i="1"/>
  <c r="T329" i="1"/>
  <c r="U325" i="1"/>
  <c r="T325" i="1"/>
  <c r="U321" i="1"/>
  <c r="T321" i="1"/>
  <c r="U317" i="1"/>
  <c r="T317" i="1"/>
  <c r="U313" i="1"/>
  <c r="T313" i="1"/>
  <c r="U309" i="1"/>
  <c r="T309" i="1"/>
  <c r="U305" i="1"/>
  <c r="T305" i="1"/>
  <c r="U301" i="1"/>
  <c r="T301" i="1"/>
  <c r="U297" i="1"/>
  <c r="T297" i="1"/>
  <c r="U293" i="1"/>
  <c r="T293" i="1"/>
  <c r="U289" i="1"/>
  <c r="T289" i="1"/>
  <c r="U285" i="1"/>
  <c r="T285" i="1"/>
  <c r="U281" i="1"/>
  <c r="T281" i="1"/>
  <c r="U277" i="1"/>
  <c r="T277" i="1"/>
  <c r="U273" i="1"/>
  <c r="T273" i="1"/>
  <c r="U269" i="1"/>
  <c r="T269" i="1"/>
  <c r="U265" i="1"/>
  <c r="T265" i="1"/>
  <c r="U261" i="1"/>
  <c r="T261" i="1"/>
  <c r="U257" i="1"/>
  <c r="T257" i="1"/>
  <c r="U253" i="1"/>
  <c r="T253" i="1"/>
  <c r="U249" i="1"/>
  <c r="T249" i="1"/>
  <c r="U245" i="1"/>
  <c r="T245" i="1"/>
  <c r="U241" i="1"/>
  <c r="T241" i="1"/>
  <c r="U237" i="1"/>
  <c r="T237" i="1"/>
  <c r="U233" i="1"/>
  <c r="T233" i="1"/>
  <c r="U229" i="1"/>
  <c r="T229" i="1"/>
  <c r="U225" i="1"/>
  <c r="T225" i="1"/>
  <c r="U221" i="1"/>
  <c r="T221" i="1"/>
  <c r="U217" i="1"/>
  <c r="T217" i="1"/>
  <c r="U213" i="1"/>
  <c r="T213" i="1"/>
  <c r="U209" i="1"/>
  <c r="T209" i="1"/>
  <c r="U205" i="1"/>
  <c r="T205" i="1"/>
  <c r="U201" i="1"/>
  <c r="T201" i="1"/>
  <c r="U197" i="1"/>
  <c r="T197" i="1"/>
  <c r="U193" i="1"/>
  <c r="T193" i="1"/>
  <c r="U189" i="1"/>
  <c r="T189" i="1"/>
  <c r="U185" i="1"/>
  <c r="T185" i="1"/>
  <c r="U181" i="1"/>
  <c r="T181" i="1"/>
  <c r="U177" i="1"/>
  <c r="T177" i="1"/>
  <c r="U173" i="1"/>
  <c r="T173" i="1"/>
  <c r="U169" i="1"/>
  <c r="T169" i="1"/>
  <c r="U165" i="1"/>
  <c r="T165" i="1"/>
  <c r="U161" i="1"/>
  <c r="T161" i="1"/>
  <c r="U157" i="1"/>
  <c r="T157" i="1"/>
  <c r="U153" i="1"/>
  <c r="T153" i="1"/>
  <c r="U149" i="1"/>
  <c r="T149" i="1"/>
  <c r="U145" i="1"/>
  <c r="T145" i="1"/>
  <c r="U141" i="1"/>
  <c r="T141" i="1"/>
  <c r="U137" i="1"/>
  <c r="T137" i="1"/>
  <c r="U133" i="1"/>
  <c r="T133" i="1"/>
  <c r="U129" i="1"/>
  <c r="T129" i="1"/>
  <c r="U125" i="1"/>
  <c r="T125" i="1"/>
  <c r="U121" i="1"/>
  <c r="T121" i="1"/>
  <c r="U117" i="1"/>
  <c r="T117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9" i="1"/>
  <c r="T49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V9" i="1" s="1"/>
  <c r="T9" i="1"/>
  <c r="U5" i="1"/>
  <c r="T5" i="1"/>
  <c r="V17" i="1" l="1"/>
  <c r="V49" i="1"/>
  <c r="V81" i="1"/>
  <c r="V113" i="1"/>
  <c r="V137" i="1"/>
  <c r="V169" i="1"/>
  <c r="V201" i="1"/>
  <c r="V233" i="1"/>
  <c r="V337" i="1"/>
  <c r="V369" i="1"/>
  <c r="V401" i="1"/>
  <c r="V433" i="1"/>
  <c r="V465" i="1"/>
  <c r="V497" i="1"/>
  <c r="V529" i="1"/>
  <c r="V561" i="1"/>
  <c r="V593" i="1"/>
  <c r="V609" i="1"/>
  <c r="V641" i="1"/>
  <c r="V657" i="1"/>
  <c r="V713" i="1"/>
  <c r="V729" i="1"/>
  <c r="V745" i="1"/>
  <c r="V761" i="1"/>
  <c r="V777" i="1"/>
  <c r="V793" i="1"/>
  <c r="V881" i="1"/>
  <c r="V897" i="1"/>
  <c r="V913" i="1"/>
  <c r="V993" i="1"/>
  <c r="V912" i="1"/>
  <c r="V944" i="1"/>
  <c r="V4" i="1"/>
  <c r="V20" i="1"/>
  <c r="V36" i="1"/>
  <c r="V52" i="1"/>
  <c r="V68" i="1"/>
  <c r="V84" i="1"/>
  <c r="V100" i="1"/>
  <c r="V116" i="1"/>
  <c r="V132" i="1"/>
  <c r="V172" i="1"/>
  <c r="V188" i="1"/>
  <c r="V204" i="1"/>
  <c r="V220" i="1"/>
  <c r="V236" i="1"/>
  <c r="V252" i="1"/>
  <c r="V268" i="1"/>
  <c r="V284" i="1"/>
  <c r="V300" i="1"/>
  <c r="V316" i="1"/>
  <c r="V332" i="1"/>
  <c r="V348" i="1"/>
  <c r="V364" i="1"/>
  <c r="V380" i="1"/>
  <c r="V452" i="1"/>
  <c r="V468" i="1"/>
  <c r="V484" i="1"/>
  <c r="V500" i="1"/>
  <c r="V516" i="1"/>
  <c r="V532" i="1"/>
  <c r="V548" i="1"/>
  <c r="V564" i="1"/>
  <c r="V580" i="1"/>
  <c r="V596" i="1"/>
  <c r="V612" i="1"/>
  <c r="V628" i="1"/>
  <c r="V644" i="1"/>
  <c r="V660" i="1"/>
  <c r="V676" i="1"/>
  <c r="V868" i="1"/>
  <c r="V884" i="1"/>
  <c r="V900" i="1"/>
  <c r="V11" i="1"/>
  <c r="V27" i="1"/>
  <c r="V43" i="1"/>
  <c r="V59" i="1"/>
  <c r="V67" i="1"/>
  <c r="V83" i="1"/>
  <c r="V99" i="1"/>
  <c r="V115" i="1"/>
  <c r="V131" i="1"/>
  <c r="V147" i="1"/>
  <c r="V187" i="1"/>
  <c r="V203" i="1"/>
  <c r="V219" i="1"/>
  <c r="V235" i="1"/>
  <c r="V251" i="1"/>
  <c r="V267" i="1"/>
  <c r="V283" i="1"/>
  <c r="V299" i="1"/>
  <c r="V315" i="1"/>
  <c r="V331" i="1"/>
  <c r="V347" i="1"/>
  <c r="V363" i="1"/>
  <c r="V379" i="1"/>
  <c r="V419" i="1"/>
  <c r="V435" i="1"/>
  <c r="V451" i="1"/>
  <c r="V467" i="1"/>
  <c r="V483" i="1"/>
  <c r="V499" i="1"/>
  <c r="V515" i="1"/>
  <c r="V531" i="1"/>
  <c r="V547" i="1"/>
  <c r="V563" i="1"/>
  <c r="V579" i="1"/>
  <c r="V595" i="1"/>
  <c r="V611" i="1"/>
  <c r="V659" i="1"/>
  <c r="V675" i="1"/>
  <c r="V691" i="1"/>
  <c r="V707" i="1"/>
  <c r="V723" i="1"/>
  <c r="V739" i="1"/>
  <c r="V755" i="1"/>
  <c r="V771" i="1"/>
  <c r="V787" i="1"/>
  <c r="V803" i="1"/>
  <c r="V819" i="1"/>
  <c r="V859" i="1"/>
  <c r="V875" i="1"/>
  <c r="V891" i="1"/>
  <c r="V907" i="1"/>
  <c r="V923" i="1"/>
  <c r="V939" i="1"/>
  <c r="V955" i="1"/>
  <c r="V971" i="1"/>
  <c r="V987" i="1"/>
  <c r="V2" i="1"/>
  <c r="V968" i="1"/>
  <c r="V10" i="1"/>
  <c r="V26" i="1"/>
  <c r="V42" i="1"/>
  <c r="V98" i="1"/>
  <c r="V114" i="1"/>
  <c r="V130" i="1"/>
  <c r="V146" i="1"/>
  <c r="V162" i="1"/>
  <c r="V178" i="1"/>
  <c r="V194" i="1"/>
  <c r="V210" i="1"/>
  <c r="V226" i="1"/>
  <c r="V242" i="1"/>
  <c r="V250" i="1"/>
  <c r="V266" i="1"/>
  <c r="V290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618" i="1"/>
  <c r="V634" i="1"/>
  <c r="V650" i="1"/>
  <c r="V666" i="1"/>
  <c r="V682" i="1"/>
  <c r="V698" i="1"/>
  <c r="V714" i="1"/>
  <c r="V730" i="1"/>
  <c r="V746" i="1"/>
  <c r="V762" i="1"/>
  <c r="V778" i="1"/>
  <c r="V794" i="1"/>
  <c r="V810" i="1"/>
  <c r="V826" i="1"/>
  <c r="V882" i="1"/>
  <c r="V906" i="1"/>
  <c r="V922" i="1"/>
  <c r="V438" i="1"/>
  <c r="V446" i="1"/>
  <c r="V454" i="1"/>
  <c r="V462" i="1"/>
  <c r="W462" i="1" s="1"/>
  <c r="Y462" i="1" s="1"/>
  <c r="V25" i="1"/>
  <c r="V57" i="1"/>
  <c r="W57" i="1" s="1"/>
  <c r="Y57" i="1" s="1"/>
  <c r="V89" i="1"/>
  <c r="V121" i="1"/>
  <c r="V153" i="1"/>
  <c r="V185" i="1"/>
  <c r="V217" i="1"/>
  <c r="V249" i="1"/>
  <c r="V281" i="1"/>
  <c r="V305" i="1"/>
  <c r="W305" i="1" s="1"/>
  <c r="Y305" i="1" s="1"/>
  <c r="V329" i="1"/>
  <c r="V361" i="1"/>
  <c r="V393" i="1"/>
  <c r="V425" i="1"/>
  <c r="V457" i="1"/>
  <c r="V489" i="1"/>
  <c r="V521" i="1"/>
  <c r="V553" i="1"/>
  <c r="V585" i="1"/>
  <c r="V617" i="1"/>
  <c r="V13" i="1"/>
  <c r="W13" i="1" s="1"/>
  <c r="Y13" i="1" s="1"/>
  <c r="V37" i="1"/>
  <c r="X37" i="1" s="1"/>
  <c r="Z37" i="1" s="1"/>
  <c r="AD37" i="1" s="1"/>
  <c r="V53" i="1"/>
  <c r="X53" i="1" s="1"/>
  <c r="Z53" i="1" s="1"/>
  <c r="AD53" i="1" s="1"/>
  <c r="V69" i="1"/>
  <c r="X69" i="1" s="1"/>
  <c r="Z69" i="1" s="1"/>
  <c r="AD69" i="1" s="1"/>
  <c r="V85" i="1"/>
  <c r="X85" i="1" s="1"/>
  <c r="Z85" i="1" s="1"/>
  <c r="AD85" i="1" s="1"/>
  <c r="V101" i="1"/>
  <c r="X101" i="1" s="1"/>
  <c r="Z101" i="1" s="1"/>
  <c r="AD101" i="1" s="1"/>
  <c r="V117" i="1"/>
  <c r="X117" i="1" s="1"/>
  <c r="Z117" i="1" s="1"/>
  <c r="AD117" i="1" s="1"/>
  <c r="V133" i="1"/>
  <c r="X133" i="1" s="1"/>
  <c r="Z133" i="1" s="1"/>
  <c r="AD133" i="1" s="1"/>
  <c r="V149" i="1"/>
  <c r="X149" i="1" s="1"/>
  <c r="Z149" i="1" s="1"/>
  <c r="AD149" i="1" s="1"/>
  <c r="V165" i="1"/>
  <c r="X165" i="1" s="1"/>
  <c r="Z165" i="1" s="1"/>
  <c r="AD165" i="1" s="1"/>
  <c r="V181" i="1"/>
  <c r="X181" i="1" s="1"/>
  <c r="Z181" i="1" s="1"/>
  <c r="AD181" i="1" s="1"/>
  <c r="V197" i="1"/>
  <c r="X197" i="1" s="1"/>
  <c r="Z197" i="1" s="1"/>
  <c r="AD197" i="1" s="1"/>
  <c r="V221" i="1"/>
  <c r="W221" i="1" s="1"/>
  <c r="Y221" i="1" s="1"/>
  <c r="V237" i="1"/>
  <c r="W237" i="1" s="1"/>
  <c r="Y237" i="1" s="1"/>
  <c r="V253" i="1"/>
  <c r="W253" i="1" s="1"/>
  <c r="Y253" i="1" s="1"/>
  <c r="V269" i="1"/>
  <c r="W269" i="1" s="1"/>
  <c r="Y269" i="1" s="1"/>
  <c r="V285" i="1"/>
  <c r="W285" i="1" s="1"/>
  <c r="Y285" i="1" s="1"/>
  <c r="V309" i="1"/>
  <c r="X309" i="1" s="1"/>
  <c r="Z309" i="1" s="1"/>
  <c r="AD309" i="1" s="1"/>
  <c r="V325" i="1"/>
  <c r="X325" i="1" s="1"/>
  <c r="Z325" i="1" s="1"/>
  <c r="AD325" i="1" s="1"/>
  <c r="V341" i="1"/>
  <c r="X341" i="1" s="1"/>
  <c r="Z341" i="1" s="1"/>
  <c r="AD341" i="1" s="1"/>
  <c r="V357" i="1"/>
  <c r="X357" i="1" s="1"/>
  <c r="Z357" i="1" s="1"/>
  <c r="AD357" i="1" s="1"/>
  <c r="V373" i="1"/>
  <c r="X373" i="1" s="1"/>
  <c r="Z373" i="1" s="1"/>
  <c r="AD373" i="1" s="1"/>
  <c r="V389" i="1"/>
  <c r="X389" i="1" s="1"/>
  <c r="Z389" i="1" s="1"/>
  <c r="AD389" i="1" s="1"/>
  <c r="V413" i="1"/>
  <c r="W413" i="1" s="1"/>
  <c r="Y413" i="1" s="1"/>
  <c r="V429" i="1"/>
  <c r="W429" i="1" s="1"/>
  <c r="Y429" i="1" s="1"/>
  <c r="V445" i="1"/>
  <c r="W445" i="1" s="1"/>
  <c r="Y445" i="1" s="1"/>
  <c r="V461" i="1"/>
  <c r="W461" i="1" s="1"/>
  <c r="Y461" i="1" s="1"/>
  <c r="V477" i="1"/>
  <c r="W477" i="1" s="1"/>
  <c r="Y477" i="1" s="1"/>
  <c r="V493" i="1"/>
  <c r="W493" i="1" s="1"/>
  <c r="Y493" i="1" s="1"/>
  <c r="V509" i="1"/>
  <c r="W509" i="1" s="1"/>
  <c r="Y509" i="1" s="1"/>
  <c r="V525" i="1"/>
  <c r="W525" i="1" s="1"/>
  <c r="Y525" i="1" s="1"/>
  <c r="V541" i="1"/>
  <c r="W541" i="1" s="1"/>
  <c r="Y541" i="1" s="1"/>
  <c r="V557" i="1"/>
  <c r="W557" i="1" s="1"/>
  <c r="Y557" i="1" s="1"/>
  <c r="V573" i="1"/>
  <c r="W573" i="1" s="1"/>
  <c r="Y573" i="1" s="1"/>
  <c r="V589" i="1"/>
  <c r="X589" i="1" s="1"/>
  <c r="Z589" i="1" s="1"/>
  <c r="AD589" i="1" s="1"/>
  <c r="V597" i="1"/>
  <c r="W597" i="1" s="1"/>
  <c r="Y597" i="1" s="1"/>
  <c r="V613" i="1"/>
  <c r="W613" i="1" s="1"/>
  <c r="Y613" i="1" s="1"/>
  <c r="V629" i="1"/>
  <c r="W629" i="1" s="1"/>
  <c r="Y629" i="1" s="1"/>
  <c r="V645" i="1"/>
  <c r="W645" i="1" s="1"/>
  <c r="Y645" i="1" s="1"/>
  <c r="V661" i="1"/>
  <c r="W661" i="1" s="1"/>
  <c r="Y661" i="1" s="1"/>
  <c r="V677" i="1"/>
  <c r="W677" i="1" s="1"/>
  <c r="Y677" i="1" s="1"/>
  <c r="V701" i="1"/>
  <c r="X701" i="1" s="1"/>
  <c r="Z701" i="1" s="1"/>
  <c r="AD701" i="1" s="1"/>
  <c r="V717" i="1"/>
  <c r="X717" i="1" s="1"/>
  <c r="Z717" i="1" s="1"/>
  <c r="AD717" i="1" s="1"/>
  <c r="V733" i="1"/>
  <c r="X733" i="1" s="1"/>
  <c r="Z733" i="1" s="1"/>
  <c r="AD733" i="1" s="1"/>
  <c r="V749" i="1"/>
  <c r="X749" i="1" s="1"/>
  <c r="Z749" i="1" s="1"/>
  <c r="AD749" i="1" s="1"/>
  <c r="V765" i="1"/>
  <c r="X765" i="1" s="1"/>
  <c r="Z765" i="1" s="1"/>
  <c r="AD765" i="1" s="1"/>
  <c r="V781" i="1"/>
  <c r="X781" i="1" s="1"/>
  <c r="Z781" i="1" s="1"/>
  <c r="AD781" i="1" s="1"/>
  <c r="V797" i="1"/>
  <c r="X797" i="1" s="1"/>
  <c r="Z797" i="1" s="1"/>
  <c r="AD797" i="1" s="1"/>
  <c r="V813" i="1"/>
  <c r="X813" i="1" s="1"/>
  <c r="Z813" i="1" s="1"/>
  <c r="AD813" i="1" s="1"/>
  <c r="V829" i="1"/>
  <c r="X829" i="1" s="1"/>
  <c r="Z829" i="1" s="1"/>
  <c r="AD829" i="1" s="1"/>
  <c r="V845" i="1"/>
  <c r="X845" i="1" s="1"/>
  <c r="Z845" i="1" s="1"/>
  <c r="AD845" i="1" s="1"/>
  <c r="V861" i="1"/>
  <c r="X861" i="1" s="1"/>
  <c r="Z861" i="1" s="1"/>
  <c r="AD861" i="1" s="1"/>
  <c r="V877" i="1"/>
  <c r="X877" i="1" s="1"/>
  <c r="Z877" i="1" s="1"/>
  <c r="AD877" i="1" s="1"/>
  <c r="V893" i="1"/>
  <c r="X893" i="1" s="1"/>
  <c r="Z893" i="1" s="1"/>
  <c r="AD893" i="1" s="1"/>
  <c r="V909" i="1"/>
  <c r="X909" i="1" s="1"/>
  <c r="Z909" i="1" s="1"/>
  <c r="AD909" i="1" s="1"/>
  <c r="V925" i="1"/>
  <c r="X925" i="1" s="1"/>
  <c r="Z925" i="1" s="1"/>
  <c r="AD925" i="1" s="1"/>
  <c r="V941" i="1"/>
  <c r="X941" i="1" s="1"/>
  <c r="Z941" i="1" s="1"/>
  <c r="AD941" i="1" s="1"/>
  <c r="V957" i="1"/>
  <c r="X957" i="1" s="1"/>
  <c r="Z957" i="1" s="1"/>
  <c r="AD957" i="1" s="1"/>
  <c r="V981" i="1"/>
  <c r="W981" i="1" s="1"/>
  <c r="Y981" i="1" s="1"/>
  <c r="V997" i="1"/>
  <c r="W997" i="1" s="1"/>
  <c r="Y997" i="1" s="1"/>
  <c r="V916" i="1"/>
  <c r="X916" i="1" s="1"/>
  <c r="Z916" i="1" s="1"/>
  <c r="AD916" i="1" s="1"/>
  <c r="V948" i="1"/>
  <c r="X948" i="1" s="1"/>
  <c r="Z948" i="1" s="1"/>
  <c r="AD948" i="1" s="1"/>
  <c r="V8" i="1"/>
  <c r="X8" i="1" s="1"/>
  <c r="Z8" i="1" s="1"/>
  <c r="AD8" i="1" s="1"/>
  <c r="V24" i="1"/>
  <c r="X24" i="1" s="1"/>
  <c r="Z24" i="1" s="1"/>
  <c r="AD24" i="1" s="1"/>
  <c r="V40" i="1"/>
  <c r="X40" i="1" s="1"/>
  <c r="Z40" i="1" s="1"/>
  <c r="AD40" i="1" s="1"/>
  <c r="V56" i="1"/>
  <c r="X56" i="1" s="1"/>
  <c r="Z56" i="1" s="1"/>
  <c r="AD56" i="1" s="1"/>
  <c r="V72" i="1"/>
  <c r="X72" i="1" s="1"/>
  <c r="Z72" i="1" s="1"/>
  <c r="AD72" i="1" s="1"/>
  <c r="V88" i="1"/>
  <c r="X88" i="1" s="1"/>
  <c r="Z88" i="1" s="1"/>
  <c r="AD88" i="1" s="1"/>
  <c r="V104" i="1"/>
  <c r="X104" i="1" s="1"/>
  <c r="Z104" i="1" s="1"/>
  <c r="AD104" i="1" s="1"/>
  <c r="V120" i="1"/>
  <c r="X120" i="1" s="1"/>
  <c r="Z120" i="1" s="1"/>
  <c r="AD120" i="1" s="1"/>
  <c r="V136" i="1"/>
  <c r="X136" i="1" s="1"/>
  <c r="Z136" i="1" s="1"/>
  <c r="AD136" i="1" s="1"/>
  <c r="V152" i="1"/>
  <c r="X152" i="1" s="1"/>
  <c r="Z152" i="1" s="1"/>
  <c r="AD152" i="1" s="1"/>
  <c r="V168" i="1"/>
  <c r="X168" i="1" s="1"/>
  <c r="Z168" i="1" s="1"/>
  <c r="AD168" i="1" s="1"/>
  <c r="V184" i="1"/>
  <c r="X184" i="1" s="1"/>
  <c r="Z184" i="1" s="1"/>
  <c r="AD184" i="1" s="1"/>
  <c r="V200" i="1"/>
  <c r="X200" i="1" s="1"/>
  <c r="Z200" i="1" s="1"/>
  <c r="AD200" i="1" s="1"/>
  <c r="V216" i="1"/>
  <c r="X216" i="1" s="1"/>
  <c r="Z216" i="1" s="1"/>
  <c r="AD216" i="1" s="1"/>
  <c r="V232" i="1"/>
  <c r="X232" i="1" s="1"/>
  <c r="Z232" i="1" s="1"/>
  <c r="AD232" i="1" s="1"/>
  <c r="V248" i="1"/>
  <c r="X248" i="1" s="1"/>
  <c r="Z248" i="1" s="1"/>
  <c r="AD248" i="1" s="1"/>
  <c r="V272" i="1"/>
  <c r="W272" i="1" s="1"/>
  <c r="Y272" i="1" s="1"/>
  <c r="V288" i="1"/>
  <c r="W288" i="1" s="1"/>
  <c r="Y288" i="1" s="1"/>
  <c r="V304" i="1"/>
  <c r="W304" i="1" s="1"/>
  <c r="Y304" i="1" s="1"/>
  <c r="V320" i="1"/>
  <c r="W320" i="1" s="1"/>
  <c r="Y320" i="1" s="1"/>
  <c r="V336" i="1"/>
  <c r="X336" i="1" s="1"/>
  <c r="Z336" i="1" s="1"/>
  <c r="AD336" i="1" s="1"/>
  <c r="V352" i="1"/>
  <c r="X352" i="1" s="1"/>
  <c r="Z352" i="1" s="1"/>
  <c r="AD352" i="1" s="1"/>
  <c r="V368" i="1"/>
  <c r="X368" i="1" s="1"/>
  <c r="Z368" i="1" s="1"/>
  <c r="AD368" i="1" s="1"/>
  <c r="V384" i="1"/>
  <c r="X384" i="1" s="1"/>
  <c r="Z384" i="1" s="1"/>
  <c r="AD384" i="1" s="1"/>
  <c r="V400" i="1"/>
  <c r="X400" i="1" s="1"/>
  <c r="Z400" i="1" s="1"/>
  <c r="AD400" i="1" s="1"/>
  <c r="V416" i="1"/>
  <c r="X416" i="1" s="1"/>
  <c r="Z416" i="1" s="1"/>
  <c r="AD416" i="1" s="1"/>
  <c r="V432" i="1"/>
  <c r="X432" i="1" s="1"/>
  <c r="Z432" i="1" s="1"/>
  <c r="AD432" i="1" s="1"/>
  <c r="V448" i="1"/>
  <c r="X448" i="1" s="1"/>
  <c r="Z448" i="1" s="1"/>
  <c r="AD448" i="1" s="1"/>
  <c r="V464" i="1"/>
  <c r="X464" i="1" s="1"/>
  <c r="Z464" i="1" s="1"/>
  <c r="AD464" i="1" s="1"/>
  <c r="V480" i="1"/>
  <c r="X480" i="1" s="1"/>
  <c r="Z480" i="1" s="1"/>
  <c r="AD480" i="1" s="1"/>
  <c r="V496" i="1"/>
  <c r="X496" i="1" s="1"/>
  <c r="Z496" i="1" s="1"/>
  <c r="AD496" i="1" s="1"/>
  <c r="V512" i="1"/>
  <c r="X512" i="1" s="1"/>
  <c r="Z512" i="1" s="1"/>
  <c r="AD512" i="1" s="1"/>
  <c r="V528" i="1"/>
  <c r="X528" i="1" s="1"/>
  <c r="Z528" i="1" s="1"/>
  <c r="AD528" i="1" s="1"/>
  <c r="V544" i="1"/>
  <c r="X544" i="1" s="1"/>
  <c r="Z544" i="1" s="1"/>
  <c r="AD544" i="1" s="1"/>
  <c r="V560" i="1"/>
  <c r="X560" i="1" s="1"/>
  <c r="Z560" i="1" s="1"/>
  <c r="AD560" i="1" s="1"/>
  <c r="V576" i="1"/>
  <c r="X576" i="1" s="1"/>
  <c r="Z576" i="1" s="1"/>
  <c r="AD576" i="1" s="1"/>
  <c r="V592" i="1"/>
  <c r="W592" i="1" s="1"/>
  <c r="Y592" i="1" s="1"/>
  <c r="V608" i="1"/>
  <c r="W608" i="1" s="1"/>
  <c r="Y608" i="1" s="1"/>
  <c r="V624" i="1"/>
  <c r="W624" i="1" s="1"/>
  <c r="Y624" i="1" s="1"/>
  <c r="V640" i="1"/>
  <c r="W640" i="1" s="1"/>
  <c r="Y640" i="1" s="1"/>
  <c r="V656" i="1"/>
  <c r="W656" i="1" s="1"/>
  <c r="Y656" i="1" s="1"/>
  <c r="V672" i="1"/>
  <c r="W672" i="1" s="1"/>
  <c r="Y672" i="1" s="1"/>
  <c r="V688" i="1"/>
  <c r="W688" i="1" s="1"/>
  <c r="Y688" i="1" s="1"/>
  <c r="V704" i="1"/>
  <c r="W704" i="1" s="1"/>
  <c r="Y704" i="1" s="1"/>
  <c r="V712" i="1"/>
  <c r="X712" i="1" s="1"/>
  <c r="Z712" i="1" s="1"/>
  <c r="AD712" i="1" s="1"/>
  <c r="V728" i="1"/>
  <c r="X728" i="1" s="1"/>
  <c r="Z728" i="1" s="1"/>
  <c r="AD728" i="1" s="1"/>
  <c r="V744" i="1"/>
  <c r="X744" i="1" s="1"/>
  <c r="Z744" i="1" s="1"/>
  <c r="AD744" i="1" s="1"/>
  <c r="V760" i="1"/>
  <c r="X760" i="1" s="1"/>
  <c r="Z760" i="1" s="1"/>
  <c r="AD760" i="1" s="1"/>
  <c r="V776" i="1"/>
  <c r="X776" i="1" s="1"/>
  <c r="Z776" i="1" s="1"/>
  <c r="AD776" i="1" s="1"/>
  <c r="V800" i="1"/>
  <c r="W800" i="1" s="1"/>
  <c r="Y800" i="1" s="1"/>
  <c r="V816" i="1"/>
  <c r="W816" i="1" s="1"/>
  <c r="Y816" i="1" s="1"/>
  <c r="V832" i="1"/>
  <c r="W832" i="1" s="1"/>
  <c r="Y832" i="1" s="1"/>
  <c r="V848" i="1"/>
  <c r="W848" i="1" s="1"/>
  <c r="Y848" i="1" s="1"/>
  <c r="V864" i="1"/>
  <c r="W864" i="1" s="1"/>
  <c r="Y864" i="1" s="1"/>
  <c r="V880" i="1"/>
  <c r="W880" i="1" s="1"/>
  <c r="Y880" i="1" s="1"/>
  <c r="V896" i="1"/>
  <c r="W896" i="1" s="1"/>
  <c r="Y896" i="1" s="1"/>
  <c r="V7" i="1"/>
  <c r="W7" i="1" s="1"/>
  <c r="Y7" i="1" s="1"/>
  <c r="V23" i="1"/>
  <c r="W23" i="1" s="1"/>
  <c r="Y23" i="1" s="1"/>
  <c r="V39" i="1"/>
  <c r="W39" i="1" s="1"/>
  <c r="Y39" i="1" s="1"/>
  <c r="V55" i="1"/>
  <c r="W55" i="1" s="1"/>
  <c r="Y55" i="1" s="1"/>
  <c r="V71" i="1"/>
  <c r="W71" i="1" s="1"/>
  <c r="Y71" i="1" s="1"/>
  <c r="V87" i="1"/>
  <c r="W87" i="1" s="1"/>
  <c r="Y87" i="1" s="1"/>
  <c r="V111" i="1"/>
  <c r="X111" i="1" s="1"/>
  <c r="Z111" i="1" s="1"/>
  <c r="AD111" i="1" s="1"/>
  <c r="V127" i="1"/>
  <c r="X127" i="1" s="1"/>
  <c r="Z127" i="1" s="1"/>
  <c r="AD127" i="1" s="1"/>
  <c r="V143" i="1"/>
  <c r="X143" i="1" s="1"/>
  <c r="Z143" i="1" s="1"/>
  <c r="AD143" i="1" s="1"/>
  <c r="V159" i="1"/>
  <c r="X159" i="1" s="1"/>
  <c r="Z159" i="1" s="1"/>
  <c r="AD159" i="1" s="1"/>
  <c r="V175" i="1"/>
  <c r="X175" i="1" s="1"/>
  <c r="Z175" i="1" s="1"/>
  <c r="AD175" i="1" s="1"/>
  <c r="V191" i="1"/>
  <c r="X191" i="1" s="1"/>
  <c r="Z191" i="1" s="1"/>
  <c r="AD191" i="1" s="1"/>
  <c r="V207" i="1"/>
  <c r="X207" i="1" s="1"/>
  <c r="Z207" i="1" s="1"/>
  <c r="AD207" i="1" s="1"/>
  <c r="V223" i="1"/>
  <c r="X223" i="1" s="1"/>
  <c r="Z223" i="1" s="1"/>
  <c r="AD223" i="1" s="1"/>
  <c r="V239" i="1"/>
  <c r="X239" i="1" s="1"/>
  <c r="Z239" i="1" s="1"/>
  <c r="AD239" i="1" s="1"/>
  <c r="V255" i="1"/>
  <c r="X255" i="1" s="1"/>
  <c r="Z255" i="1" s="1"/>
  <c r="AD255" i="1" s="1"/>
  <c r="V271" i="1"/>
  <c r="X271" i="1" s="1"/>
  <c r="Z271" i="1" s="1"/>
  <c r="AD271" i="1" s="1"/>
  <c r="V287" i="1"/>
  <c r="X287" i="1" s="1"/>
  <c r="Z287" i="1" s="1"/>
  <c r="AD287" i="1" s="1"/>
  <c r="V303" i="1"/>
  <c r="X303" i="1" s="1"/>
  <c r="Z303" i="1" s="1"/>
  <c r="AD303" i="1" s="1"/>
  <c r="V319" i="1"/>
  <c r="X319" i="1" s="1"/>
  <c r="Z319" i="1" s="1"/>
  <c r="AD319" i="1" s="1"/>
  <c r="V335" i="1"/>
  <c r="X335" i="1" s="1"/>
  <c r="Z335" i="1" s="1"/>
  <c r="AD335" i="1" s="1"/>
  <c r="V351" i="1"/>
  <c r="X351" i="1" s="1"/>
  <c r="Z351" i="1" s="1"/>
  <c r="AD351" i="1" s="1"/>
  <c r="V367" i="1"/>
  <c r="X367" i="1" s="1"/>
  <c r="Z367" i="1" s="1"/>
  <c r="AD367" i="1" s="1"/>
  <c r="V391" i="1"/>
  <c r="W391" i="1" s="1"/>
  <c r="Y391" i="1" s="1"/>
  <c r="V407" i="1"/>
  <c r="W407" i="1" s="1"/>
  <c r="Y407" i="1" s="1"/>
  <c r="V423" i="1"/>
  <c r="W423" i="1" s="1"/>
  <c r="Y423" i="1" s="1"/>
  <c r="V439" i="1"/>
  <c r="W439" i="1" s="1"/>
  <c r="Y439" i="1" s="1"/>
  <c r="V455" i="1"/>
  <c r="W455" i="1" s="1"/>
  <c r="Y455" i="1" s="1"/>
  <c r="V471" i="1"/>
  <c r="W471" i="1" s="1"/>
  <c r="Y471" i="1" s="1"/>
  <c r="V487" i="1"/>
  <c r="W487" i="1" s="1"/>
  <c r="Y487" i="1" s="1"/>
  <c r="V511" i="1"/>
  <c r="X511" i="1" s="1"/>
  <c r="Z511" i="1" s="1"/>
  <c r="AD511" i="1" s="1"/>
  <c r="V519" i="1"/>
  <c r="W519" i="1" s="1"/>
  <c r="Y519" i="1" s="1"/>
  <c r="V535" i="1"/>
  <c r="W535" i="1" s="1"/>
  <c r="Y535" i="1" s="1"/>
  <c r="V551" i="1"/>
  <c r="W551" i="1" s="1"/>
  <c r="Y551" i="1" s="1"/>
  <c r="V567" i="1"/>
  <c r="W567" i="1" s="1"/>
  <c r="Y567" i="1" s="1"/>
  <c r="V583" i="1"/>
  <c r="W583" i="1" s="1"/>
  <c r="Y583" i="1" s="1"/>
  <c r="V599" i="1"/>
  <c r="X599" i="1" s="1"/>
  <c r="Z599" i="1" s="1"/>
  <c r="AD599" i="1" s="1"/>
  <c r="V623" i="1"/>
  <c r="W623" i="1" s="1"/>
  <c r="Y623" i="1" s="1"/>
  <c r="V639" i="1"/>
  <c r="W639" i="1" s="1"/>
  <c r="Y639" i="1" s="1"/>
  <c r="V655" i="1"/>
  <c r="W655" i="1" s="1"/>
  <c r="Y655" i="1" s="1"/>
  <c r="V671" i="1"/>
  <c r="W671" i="1" s="1"/>
  <c r="Y671" i="1" s="1"/>
  <c r="V687" i="1"/>
  <c r="W687" i="1" s="1"/>
  <c r="Y687" i="1" s="1"/>
  <c r="V703" i="1"/>
  <c r="W703" i="1" s="1"/>
  <c r="Y703" i="1" s="1"/>
  <c r="V719" i="1"/>
  <c r="W719" i="1" s="1"/>
  <c r="Y719" i="1" s="1"/>
  <c r="V735" i="1"/>
  <c r="W735" i="1" s="1"/>
  <c r="Y735" i="1" s="1"/>
  <c r="V751" i="1"/>
  <c r="W751" i="1" s="1"/>
  <c r="Y751" i="1" s="1"/>
  <c r="V767" i="1"/>
  <c r="W767" i="1" s="1"/>
  <c r="Y767" i="1" s="1"/>
  <c r="V783" i="1"/>
  <c r="W783" i="1" s="1"/>
  <c r="Y783" i="1" s="1"/>
  <c r="V799" i="1"/>
  <c r="W799" i="1" s="1"/>
  <c r="Y799" i="1" s="1"/>
  <c r="V815" i="1"/>
  <c r="W815" i="1" s="1"/>
  <c r="Y815" i="1" s="1"/>
  <c r="V831" i="1"/>
  <c r="W831" i="1" s="1"/>
  <c r="Y831" i="1" s="1"/>
  <c r="V855" i="1"/>
  <c r="X855" i="1" s="1"/>
  <c r="Z855" i="1" s="1"/>
  <c r="AD855" i="1" s="1"/>
  <c r="V871" i="1"/>
  <c r="X871" i="1" s="1"/>
  <c r="Z871" i="1" s="1"/>
  <c r="AD871" i="1" s="1"/>
  <c r="V887" i="1"/>
  <c r="X887" i="1" s="1"/>
  <c r="Z887" i="1" s="1"/>
  <c r="AD887" i="1" s="1"/>
  <c r="V903" i="1"/>
  <c r="X903" i="1" s="1"/>
  <c r="Z903" i="1" s="1"/>
  <c r="AD903" i="1" s="1"/>
  <c r="V927" i="1"/>
  <c r="W927" i="1" s="1"/>
  <c r="Y927" i="1" s="1"/>
  <c r="V943" i="1"/>
  <c r="X943" i="1" s="1"/>
  <c r="Z943" i="1" s="1"/>
  <c r="AD943" i="1" s="1"/>
  <c r="V959" i="1"/>
  <c r="X959" i="1" s="1"/>
  <c r="Z959" i="1" s="1"/>
  <c r="AD959" i="1" s="1"/>
  <c r="V975" i="1"/>
  <c r="W975" i="1" s="1"/>
  <c r="Y975" i="1" s="1"/>
  <c r="V991" i="1"/>
  <c r="W991" i="1" s="1"/>
  <c r="Y991" i="1" s="1"/>
  <c r="V998" i="1"/>
  <c r="W998" i="1" s="1"/>
  <c r="Y998" i="1" s="1"/>
  <c r="V972" i="1"/>
  <c r="W972" i="1" s="1"/>
  <c r="Y972" i="1" s="1"/>
  <c r="V14" i="1"/>
  <c r="X14" i="1" s="1"/>
  <c r="Z14" i="1" s="1"/>
  <c r="AD14" i="1" s="1"/>
  <c r="V30" i="1"/>
  <c r="X30" i="1" s="1"/>
  <c r="Z30" i="1" s="1"/>
  <c r="AD30" i="1" s="1"/>
  <c r="V46" i="1"/>
  <c r="W46" i="1" s="1"/>
  <c r="Y46" i="1" s="1"/>
  <c r="V62" i="1"/>
  <c r="W62" i="1" s="1"/>
  <c r="Y62" i="1" s="1"/>
  <c r="V78" i="1"/>
  <c r="X78" i="1" s="1"/>
  <c r="Z78" i="1" s="1"/>
  <c r="AD78" i="1" s="1"/>
  <c r="V94" i="1"/>
  <c r="X94" i="1" s="1"/>
  <c r="Z94" i="1" s="1"/>
  <c r="AD94" i="1" s="1"/>
  <c r="V110" i="1"/>
  <c r="W110" i="1" s="1"/>
  <c r="Y110" i="1" s="1"/>
  <c r="V126" i="1"/>
  <c r="W126" i="1" s="1"/>
  <c r="Y126" i="1" s="1"/>
  <c r="V150" i="1"/>
  <c r="W150" i="1" s="1"/>
  <c r="Y150" i="1" s="1"/>
  <c r="V166" i="1"/>
  <c r="W166" i="1" s="1"/>
  <c r="Y166" i="1" s="1"/>
  <c r="V182" i="1"/>
  <c r="W182" i="1" s="1"/>
  <c r="Y182" i="1" s="1"/>
  <c r="V198" i="1"/>
  <c r="W198" i="1" s="1"/>
  <c r="Y198" i="1" s="1"/>
  <c r="V214" i="1"/>
  <c r="W214" i="1" s="1"/>
  <c r="Y214" i="1" s="1"/>
  <c r="V230" i="1"/>
  <c r="W230" i="1" s="1"/>
  <c r="Y230" i="1" s="1"/>
  <c r="V246" i="1"/>
  <c r="W246" i="1" s="1"/>
  <c r="Y246" i="1" s="1"/>
  <c r="V262" i="1"/>
  <c r="W262" i="1" s="1"/>
  <c r="Y262" i="1" s="1"/>
  <c r="V278" i="1"/>
  <c r="W278" i="1" s="1"/>
  <c r="Y278" i="1" s="1"/>
  <c r="V294" i="1"/>
  <c r="W294" i="1" s="1"/>
  <c r="Y294" i="1" s="1"/>
  <c r="V310" i="1"/>
  <c r="W310" i="1" s="1"/>
  <c r="Y310" i="1" s="1"/>
  <c r="V326" i="1"/>
  <c r="X326" i="1" s="1"/>
  <c r="Z326" i="1" s="1"/>
  <c r="AD326" i="1" s="1"/>
  <c r="V342" i="1"/>
  <c r="X342" i="1" s="1"/>
  <c r="Z342" i="1" s="1"/>
  <c r="AD342" i="1" s="1"/>
  <c r="V358" i="1"/>
  <c r="X358" i="1" s="1"/>
  <c r="Z358" i="1" s="1"/>
  <c r="AD358" i="1" s="1"/>
  <c r="V374" i="1"/>
  <c r="X374" i="1" s="1"/>
  <c r="Z374" i="1" s="1"/>
  <c r="AD374" i="1" s="1"/>
  <c r="V390" i="1"/>
  <c r="X390" i="1" s="1"/>
  <c r="Z390" i="1" s="1"/>
  <c r="AD390" i="1" s="1"/>
  <c r="V406" i="1"/>
  <c r="X406" i="1" s="1"/>
  <c r="Z406" i="1" s="1"/>
  <c r="AD406" i="1" s="1"/>
  <c r="V422" i="1"/>
  <c r="X422" i="1" s="1"/>
  <c r="Z422" i="1" s="1"/>
  <c r="AD422" i="1" s="1"/>
  <c r="V478" i="1"/>
  <c r="X478" i="1" s="1"/>
  <c r="Z478" i="1" s="1"/>
  <c r="AD478" i="1" s="1"/>
  <c r="V494" i="1"/>
  <c r="X494" i="1" s="1"/>
  <c r="Z494" i="1" s="1"/>
  <c r="AD494" i="1" s="1"/>
  <c r="V510" i="1"/>
  <c r="X510" i="1" s="1"/>
  <c r="Z510" i="1" s="1"/>
  <c r="AD510" i="1" s="1"/>
  <c r="V526" i="1"/>
  <c r="W526" i="1" s="1"/>
  <c r="Y526" i="1" s="1"/>
  <c r="V542" i="1"/>
  <c r="X542" i="1" s="1"/>
  <c r="Z542" i="1" s="1"/>
  <c r="AD542" i="1" s="1"/>
  <c r="V558" i="1"/>
  <c r="X558" i="1" s="1"/>
  <c r="Z558" i="1" s="1"/>
  <c r="AD558" i="1" s="1"/>
  <c r="V574" i="1"/>
  <c r="X574" i="1" s="1"/>
  <c r="Z574" i="1" s="1"/>
  <c r="AD574" i="1" s="1"/>
  <c r="V590" i="1"/>
  <c r="X590" i="1" s="1"/>
  <c r="Z590" i="1" s="1"/>
  <c r="AD590" i="1" s="1"/>
  <c r="V606" i="1"/>
  <c r="W606" i="1" s="1"/>
  <c r="Y606" i="1" s="1"/>
  <c r="V622" i="1"/>
  <c r="W622" i="1" s="1"/>
  <c r="Y622" i="1" s="1"/>
  <c r="V638" i="1"/>
  <c r="W638" i="1" s="1"/>
  <c r="Y638" i="1" s="1"/>
  <c r="V654" i="1"/>
  <c r="X654" i="1" s="1"/>
  <c r="Z654" i="1" s="1"/>
  <c r="AD654" i="1" s="1"/>
  <c r="V670" i="1"/>
  <c r="W670" i="1" s="1"/>
  <c r="Y670" i="1" s="1"/>
  <c r="V686" i="1"/>
  <c r="W686" i="1" s="1"/>
  <c r="Y686" i="1" s="1"/>
  <c r="V702" i="1"/>
  <c r="W702" i="1" s="1"/>
  <c r="Y702" i="1" s="1"/>
  <c r="V718" i="1"/>
  <c r="X718" i="1" s="1"/>
  <c r="Z718" i="1" s="1"/>
  <c r="AD718" i="1" s="1"/>
  <c r="V734" i="1"/>
  <c r="W734" i="1" s="1"/>
  <c r="Y734" i="1" s="1"/>
  <c r="V750" i="1"/>
  <c r="W750" i="1" s="1"/>
  <c r="Y750" i="1" s="1"/>
  <c r="V774" i="1"/>
  <c r="W774" i="1" s="1"/>
  <c r="Y774" i="1" s="1"/>
  <c r="V790" i="1"/>
  <c r="W790" i="1" s="1"/>
  <c r="Y790" i="1" s="1"/>
  <c r="V806" i="1"/>
  <c r="W806" i="1" s="1"/>
  <c r="Y806" i="1" s="1"/>
  <c r="V830" i="1"/>
  <c r="W830" i="1" s="1"/>
  <c r="Y830" i="1" s="1"/>
  <c r="V838" i="1"/>
  <c r="W838" i="1" s="1"/>
  <c r="Y838" i="1" s="1"/>
  <c r="V854" i="1"/>
  <c r="W854" i="1" s="1"/>
  <c r="Y854" i="1" s="1"/>
  <c r="V870" i="1"/>
  <c r="W870" i="1" s="1"/>
  <c r="Y870" i="1" s="1"/>
  <c r="V894" i="1"/>
  <c r="W894" i="1" s="1"/>
  <c r="Y894" i="1" s="1"/>
  <c r="V910" i="1"/>
  <c r="W910" i="1" s="1"/>
  <c r="Y910" i="1" s="1"/>
  <c r="V926" i="1"/>
  <c r="X926" i="1" s="1"/>
  <c r="Z926" i="1" s="1"/>
  <c r="AD926" i="1" s="1"/>
  <c r="V942" i="1"/>
  <c r="W942" i="1" s="1"/>
  <c r="Y942" i="1" s="1"/>
  <c r="V958" i="1"/>
  <c r="W958" i="1" s="1"/>
  <c r="Y958" i="1" s="1"/>
  <c r="V966" i="1"/>
  <c r="W966" i="1" s="1"/>
  <c r="Y966" i="1" s="1"/>
  <c r="V982" i="1"/>
  <c r="W982" i="1" s="1"/>
  <c r="Y982" i="1" s="1"/>
  <c r="V990" i="1"/>
  <c r="W990" i="1" s="1"/>
  <c r="Y990" i="1" s="1"/>
  <c r="V924" i="1"/>
  <c r="W924" i="1" s="1"/>
  <c r="Y924" i="1" s="1"/>
  <c r="V932" i="1"/>
  <c r="W932" i="1" s="1"/>
  <c r="Y932" i="1" s="1"/>
  <c r="V952" i="1"/>
  <c r="W952" i="1" s="1"/>
  <c r="Y952" i="1" s="1"/>
  <c r="V984" i="1"/>
  <c r="W984" i="1" s="1"/>
  <c r="Y984" i="1" s="1"/>
  <c r="V992" i="1"/>
  <c r="W992" i="1" s="1"/>
  <c r="Y992" i="1" s="1"/>
  <c r="V33" i="1"/>
  <c r="V65" i="1"/>
  <c r="W65" i="1" s="1"/>
  <c r="Y65" i="1" s="1"/>
  <c r="V97" i="1"/>
  <c r="V129" i="1"/>
  <c r="V161" i="1"/>
  <c r="V193" i="1"/>
  <c r="W193" i="1" s="1"/>
  <c r="Y193" i="1" s="1"/>
  <c r="V225" i="1"/>
  <c r="V257" i="1"/>
  <c r="V273" i="1"/>
  <c r="V297" i="1"/>
  <c r="W297" i="1" s="1"/>
  <c r="Y297" i="1" s="1"/>
  <c r="V321" i="1"/>
  <c r="V353" i="1"/>
  <c r="V385" i="1"/>
  <c r="V417" i="1"/>
  <c r="W417" i="1" s="1"/>
  <c r="Y417" i="1" s="1"/>
  <c r="V449" i="1"/>
  <c r="V481" i="1"/>
  <c r="V513" i="1"/>
  <c r="V545" i="1"/>
  <c r="W545" i="1" s="1"/>
  <c r="Y545" i="1" s="1"/>
  <c r="V577" i="1"/>
  <c r="V625" i="1"/>
  <c r="V5" i="1"/>
  <c r="X5" i="1" s="1"/>
  <c r="Z5" i="1" s="1"/>
  <c r="AD5" i="1" s="1"/>
  <c r="V21" i="1"/>
  <c r="X21" i="1" s="1"/>
  <c r="Z21" i="1" s="1"/>
  <c r="AD21" i="1" s="1"/>
  <c r="V29" i="1"/>
  <c r="W29" i="1" s="1"/>
  <c r="Y29" i="1" s="1"/>
  <c r="V45" i="1"/>
  <c r="W45" i="1" s="1"/>
  <c r="Y45" i="1" s="1"/>
  <c r="V61" i="1"/>
  <c r="W61" i="1" s="1"/>
  <c r="Y61" i="1" s="1"/>
  <c r="V77" i="1"/>
  <c r="W77" i="1" s="1"/>
  <c r="Y77" i="1" s="1"/>
  <c r="V93" i="1"/>
  <c r="W93" i="1" s="1"/>
  <c r="Y93" i="1" s="1"/>
  <c r="V109" i="1"/>
  <c r="W109" i="1" s="1"/>
  <c r="Y109" i="1" s="1"/>
  <c r="V125" i="1"/>
  <c r="W125" i="1" s="1"/>
  <c r="Y125" i="1" s="1"/>
  <c r="V141" i="1"/>
  <c r="W141" i="1" s="1"/>
  <c r="Y141" i="1" s="1"/>
  <c r="V157" i="1"/>
  <c r="W157" i="1" s="1"/>
  <c r="Y157" i="1" s="1"/>
  <c r="V173" i="1"/>
  <c r="W173" i="1" s="1"/>
  <c r="Y173" i="1" s="1"/>
  <c r="V189" i="1"/>
  <c r="W189" i="1" s="1"/>
  <c r="Y189" i="1" s="1"/>
  <c r="V205" i="1"/>
  <c r="W205" i="1" s="1"/>
  <c r="Y205" i="1" s="1"/>
  <c r="V213" i="1"/>
  <c r="X213" i="1" s="1"/>
  <c r="Z213" i="1" s="1"/>
  <c r="AD213" i="1" s="1"/>
  <c r="V229" i="1"/>
  <c r="X229" i="1" s="1"/>
  <c r="Z229" i="1" s="1"/>
  <c r="AD229" i="1" s="1"/>
  <c r="V245" i="1"/>
  <c r="X245" i="1" s="1"/>
  <c r="Z245" i="1" s="1"/>
  <c r="AD245" i="1" s="1"/>
  <c r="V261" i="1"/>
  <c r="X261" i="1" s="1"/>
  <c r="Z261" i="1" s="1"/>
  <c r="AD261" i="1" s="1"/>
  <c r="V277" i="1"/>
  <c r="X277" i="1" s="1"/>
  <c r="Z277" i="1" s="1"/>
  <c r="AD277" i="1" s="1"/>
  <c r="V293" i="1"/>
  <c r="X293" i="1" s="1"/>
  <c r="Z293" i="1" s="1"/>
  <c r="AD293" i="1" s="1"/>
  <c r="V301" i="1"/>
  <c r="W301" i="1" s="1"/>
  <c r="Y301" i="1" s="1"/>
  <c r="V317" i="1"/>
  <c r="W317" i="1" s="1"/>
  <c r="Y317" i="1" s="1"/>
  <c r="V333" i="1"/>
  <c r="W333" i="1" s="1"/>
  <c r="Y333" i="1" s="1"/>
  <c r="V349" i="1"/>
  <c r="W349" i="1" s="1"/>
  <c r="Y349" i="1" s="1"/>
  <c r="V365" i="1"/>
  <c r="W365" i="1" s="1"/>
  <c r="Y365" i="1" s="1"/>
  <c r="V381" i="1"/>
  <c r="W381" i="1" s="1"/>
  <c r="Y381" i="1" s="1"/>
  <c r="V397" i="1"/>
  <c r="W397" i="1" s="1"/>
  <c r="Y397" i="1" s="1"/>
  <c r="V405" i="1"/>
  <c r="X405" i="1" s="1"/>
  <c r="Z405" i="1" s="1"/>
  <c r="AD405" i="1" s="1"/>
  <c r="V421" i="1"/>
  <c r="X421" i="1" s="1"/>
  <c r="Z421" i="1" s="1"/>
  <c r="AD421" i="1" s="1"/>
  <c r="V437" i="1"/>
  <c r="X437" i="1" s="1"/>
  <c r="Z437" i="1" s="1"/>
  <c r="AD437" i="1" s="1"/>
  <c r="V453" i="1"/>
  <c r="X453" i="1" s="1"/>
  <c r="Z453" i="1" s="1"/>
  <c r="AD453" i="1" s="1"/>
  <c r="V469" i="1"/>
  <c r="X469" i="1" s="1"/>
  <c r="Z469" i="1" s="1"/>
  <c r="AD469" i="1" s="1"/>
  <c r="V485" i="1"/>
  <c r="X485" i="1" s="1"/>
  <c r="Z485" i="1" s="1"/>
  <c r="AD485" i="1" s="1"/>
  <c r="V501" i="1"/>
  <c r="X501" i="1" s="1"/>
  <c r="Z501" i="1" s="1"/>
  <c r="AD501" i="1" s="1"/>
  <c r="V517" i="1"/>
  <c r="X517" i="1" s="1"/>
  <c r="Z517" i="1" s="1"/>
  <c r="AD517" i="1" s="1"/>
  <c r="V533" i="1"/>
  <c r="X533" i="1" s="1"/>
  <c r="Z533" i="1" s="1"/>
  <c r="AD533" i="1" s="1"/>
  <c r="V549" i="1"/>
  <c r="X549" i="1" s="1"/>
  <c r="Z549" i="1" s="1"/>
  <c r="AD549" i="1" s="1"/>
  <c r="V565" i="1"/>
  <c r="X565" i="1" s="1"/>
  <c r="Z565" i="1" s="1"/>
  <c r="AD565" i="1" s="1"/>
  <c r="V581" i="1"/>
  <c r="X581" i="1" s="1"/>
  <c r="Z581" i="1" s="1"/>
  <c r="AD581" i="1" s="1"/>
  <c r="V605" i="1"/>
  <c r="X605" i="1" s="1"/>
  <c r="Z605" i="1" s="1"/>
  <c r="AD605" i="1" s="1"/>
  <c r="V621" i="1"/>
  <c r="X621" i="1" s="1"/>
  <c r="Z621" i="1" s="1"/>
  <c r="AD621" i="1" s="1"/>
  <c r="V637" i="1"/>
  <c r="X637" i="1" s="1"/>
  <c r="Z637" i="1" s="1"/>
  <c r="AD637" i="1" s="1"/>
  <c r="V653" i="1"/>
  <c r="X653" i="1" s="1"/>
  <c r="Z653" i="1" s="1"/>
  <c r="AD653" i="1" s="1"/>
  <c r="V669" i="1"/>
  <c r="X669" i="1" s="1"/>
  <c r="Z669" i="1" s="1"/>
  <c r="AD669" i="1" s="1"/>
  <c r="V685" i="1"/>
  <c r="X685" i="1" s="1"/>
  <c r="Z685" i="1" s="1"/>
  <c r="AD685" i="1" s="1"/>
  <c r="V693" i="1"/>
  <c r="W693" i="1" s="1"/>
  <c r="Y693" i="1" s="1"/>
  <c r="V709" i="1"/>
  <c r="W709" i="1" s="1"/>
  <c r="Y709" i="1" s="1"/>
  <c r="V725" i="1"/>
  <c r="W725" i="1" s="1"/>
  <c r="Y725" i="1" s="1"/>
  <c r="V741" i="1"/>
  <c r="W741" i="1" s="1"/>
  <c r="Y741" i="1" s="1"/>
  <c r="V757" i="1"/>
  <c r="W757" i="1" s="1"/>
  <c r="Y757" i="1" s="1"/>
  <c r="V773" i="1"/>
  <c r="W773" i="1" s="1"/>
  <c r="Y773" i="1" s="1"/>
  <c r="V789" i="1"/>
  <c r="W789" i="1" s="1"/>
  <c r="Y789" i="1" s="1"/>
  <c r="V805" i="1"/>
  <c r="W805" i="1" s="1"/>
  <c r="Y805" i="1" s="1"/>
  <c r="V821" i="1"/>
  <c r="W821" i="1" s="1"/>
  <c r="Y821" i="1" s="1"/>
  <c r="V837" i="1"/>
  <c r="W837" i="1" s="1"/>
  <c r="Y837" i="1" s="1"/>
  <c r="V853" i="1"/>
  <c r="W853" i="1" s="1"/>
  <c r="Y853" i="1" s="1"/>
  <c r="V869" i="1"/>
  <c r="W869" i="1" s="1"/>
  <c r="Y869" i="1" s="1"/>
  <c r="V885" i="1"/>
  <c r="W885" i="1" s="1"/>
  <c r="Y885" i="1" s="1"/>
  <c r="V901" i="1"/>
  <c r="W901" i="1" s="1"/>
  <c r="Y901" i="1" s="1"/>
  <c r="V917" i="1"/>
  <c r="W917" i="1" s="1"/>
  <c r="Y917" i="1" s="1"/>
  <c r="V933" i="1"/>
  <c r="W933" i="1" s="1"/>
  <c r="Y933" i="1" s="1"/>
  <c r="V949" i="1"/>
  <c r="W949" i="1" s="1"/>
  <c r="Y949" i="1" s="1"/>
  <c r="V965" i="1"/>
  <c r="W965" i="1" s="1"/>
  <c r="Y965" i="1" s="1"/>
  <c r="V973" i="1"/>
  <c r="X973" i="1" s="1"/>
  <c r="Z973" i="1" s="1"/>
  <c r="AD973" i="1" s="1"/>
  <c r="V989" i="1"/>
  <c r="X989" i="1" s="1"/>
  <c r="Z989" i="1" s="1"/>
  <c r="AD989" i="1" s="1"/>
  <c r="V908" i="1"/>
  <c r="W908" i="1" s="1"/>
  <c r="Y908" i="1" s="1"/>
  <c r="V940" i="1"/>
  <c r="W940" i="1" s="1"/>
  <c r="Y940" i="1" s="1"/>
  <c r="V980" i="1"/>
  <c r="W980" i="1" s="1"/>
  <c r="Y980" i="1" s="1"/>
  <c r="V16" i="1"/>
  <c r="W16" i="1" s="1"/>
  <c r="Y16" i="1" s="1"/>
  <c r="V32" i="1"/>
  <c r="W32" i="1" s="1"/>
  <c r="Y32" i="1" s="1"/>
  <c r="V48" i="1"/>
  <c r="W48" i="1" s="1"/>
  <c r="Y48" i="1" s="1"/>
  <c r="V64" i="1"/>
  <c r="W64" i="1" s="1"/>
  <c r="Y64" i="1" s="1"/>
  <c r="V80" i="1"/>
  <c r="W80" i="1" s="1"/>
  <c r="Y80" i="1" s="1"/>
  <c r="V96" i="1"/>
  <c r="W96" i="1" s="1"/>
  <c r="Y96" i="1" s="1"/>
  <c r="V112" i="1"/>
  <c r="W112" i="1" s="1"/>
  <c r="Y112" i="1" s="1"/>
  <c r="V128" i="1"/>
  <c r="W128" i="1" s="1"/>
  <c r="Y128" i="1" s="1"/>
  <c r="V144" i="1"/>
  <c r="W144" i="1" s="1"/>
  <c r="Y144" i="1" s="1"/>
  <c r="V160" i="1"/>
  <c r="W160" i="1" s="1"/>
  <c r="Y160" i="1" s="1"/>
  <c r="V176" i="1"/>
  <c r="W176" i="1" s="1"/>
  <c r="Y176" i="1" s="1"/>
  <c r="V192" i="1"/>
  <c r="W192" i="1" s="1"/>
  <c r="Y192" i="1" s="1"/>
  <c r="V208" i="1"/>
  <c r="W208" i="1" s="1"/>
  <c r="Y208" i="1" s="1"/>
  <c r="V224" i="1"/>
  <c r="W224" i="1" s="1"/>
  <c r="Y224" i="1" s="1"/>
  <c r="V240" i="1"/>
  <c r="W240" i="1" s="1"/>
  <c r="Y240" i="1" s="1"/>
  <c r="V256" i="1"/>
  <c r="W256" i="1" s="1"/>
  <c r="Y256" i="1" s="1"/>
  <c r="V264" i="1"/>
  <c r="X264" i="1" s="1"/>
  <c r="Z264" i="1" s="1"/>
  <c r="AD264" i="1" s="1"/>
  <c r="V280" i="1"/>
  <c r="X280" i="1" s="1"/>
  <c r="Z280" i="1" s="1"/>
  <c r="AD280" i="1" s="1"/>
  <c r="V296" i="1"/>
  <c r="X296" i="1" s="1"/>
  <c r="Z296" i="1" s="1"/>
  <c r="AD296" i="1" s="1"/>
  <c r="V312" i="1"/>
  <c r="X312" i="1" s="1"/>
  <c r="Z312" i="1" s="1"/>
  <c r="AD312" i="1" s="1"/>
  <c r="V328" i="1"/>
  <c r="W328" i="1" s="1"/>
  <c r="Y328" i="1" s="1"/>
  <c r="V344" i="1"/>
  <c r="W344" i="1" s="1"/>
  <c r="Y344" i="1" s="1"/>
  <c r="V360" i="1"/>
  <c r="W360" i="1" s="1"/>
  <c r="Y360" i="1" s="1"/>
  <c r="V376" i="1"/>
  <c r="W376" i="1" s="1"/>
  <c r="Y376" i="1" s="1"/>
  <c r="V392" i="1"/>
  <c r="W392" i="1" s="1"/>
  <c r="Y392" i="1" s="1"/>
  <c r="V408" i="1"/>
  <c r="W408" i="1" s="1"/>
  <c r="Y408" i="1" s="1"/>
  <c r="V424" i="1"/>
  <c r="W424" i="1" s="1"/>
  <c r="Y424" i="1" s="1"/>
  <c r="V440" i="1"/>
  <c r="W440" i="1" s="1"/>
  <c r="Y440" i="1" s="1"/>
  <c r="V456" i="1"/>
  <c r="W456" i="1" s="1"/>
  <c r="Y456" i="1" s="1"/>
  <c r="V472" i="1"/>
  <c r="W472" i="1" s="1"/>
  <c r="Y472" i="1" s="1"/>
  <c r="V488" i="1"/>
  <c r="W488" i="1" s="1"/>
  <c r="Y488" i="1" s="1"/>
  <c r="V504" i="1"/>
  <c r="W504" i="1" s="1"/>
  <c r="Y504" i="1" s="1"/>
  <c r="V520" i="1"/>
  <c r="W520" i="1" s="1"/>
  <c r="Y520" i="1" s="1"/>
  <c r="V536" i="1"/>
  <c r="W536" i="1" s="1"/>
  <c r="Y536" i="1" s="1"/>
  <c r="V552" i="1"/>
  <c r="W552" i="1" s="1"/>
  <c r="Y552" i="1" s="1"/>
  <c r="V568" i="1"/>
  <c r="W568" i="1" s="1"/>
  <c r="Y568" i="1" s="1"/>
  <c r="V584" i="1"/>
  <c r="X584" i="1" s="1"/>
  <c r="Z584" i="1" s="1"/>
  <c r="AD584" i="1" s="1"/>
  <c r="V600" i="1"/>
  <c r="X600" i="1" s="1"/>
  <c r="Z600" i="1" s="1"/>
  <c r="AD600" i="1" s="1"/>
  <c r="V616" i="1"/>
  <c r="X616" i="1" s="1"/>
  <c r="Z616" i="1" s="1"/>
  <c r="AD616" i="1" s="1"/>
  <c r="V632" i="1"/>
  <c r="X632" i="1" s="1"/>
  <c r="Z632" i="1" s="1"/>
  <c r="AD632" i="1" s="1"/>
  <c r="V648" i="1"/>
  <c r="X648" i="1" s="1"/>
  <c r="Z648" i="1" s="1"/>
  <c r="AD648" i="1" s="1"/>
  <c r="V664" i="1"/>
  <c r="X664" i="1" s="1"/>
  <c r="Z664" i="1" s="1"/>
  <c r="AD664" i="1" s="1"/>
  <c r="V680" i="1"/>
  <c r="X680" i="1" s="1"/>
  <c r="Z680" i="1" s="1"/>
  <c r="AD680" i="1" s="1"/>
  <c r="V696" i="1"/>
  <c r="X696" i="1" s="1"/>
  <c r="Z696" i="1" s="1"/>
  <c r="AD696" i="1" s="1"/>
  <c r="V720" i="1"/>
  <c r="W720" i="1" s="1"/>
  <c r="Y720" i="1" s="1"/>
  <c r="V736" i="1"/>
  <c r="W736" i="1" s="1"/>
  <c r="Y736" i="1" s="1"/>
  <c r="V752" i="1"/>
  <c r="W752" i="1" s="1"/>
  <c r="Y752" i="1" s="1"/>
  <c r="V768" i="1"/>
  <c r="W768" i="1" s="1"/>
  <c r="Y768" i="1" s="1"/>
  <c r="V784" i="1"/>
  <c r="W784" i="1" s="1"/>
  <c r="Y784" i="1" s="1"/>
  <c r="V792" i="1"/>
  <c r="X792" i="1" s="1"/>
  <c r="Z792" i="1" s="1"/>
  <c r="AD792" i="1" s="1"/>
  <c r="V808" i="1"/>
  <c r="X808" i="1" s="1"/>
  <c r="Z808" i="1" s="1"/>
  <c r="AD808" i="1" s="1"/>
  <c r="V824" i="1"/>
  <c r="X824" i="1" s="1"/>
  <c r="Z824" i="1" s="1"/>
  <c r="AD824" i="1" s="1"/>
  <c r="V840" i="1"/>
  <c r="X840" i="1" s="1"/>
  <c r="Z840" i="1" s="1"/>
  <c r="AD840" i="1" s="1"/>
  <c r="V856" i="1"/>
  <c r="X856" i="1" s="1"/>
  <c r="Z856" i="1" s="1"/>
  <c r="AD856" i="1" s="1"/>
  <c r="V872" i="1"/>
  <c r="X872" i="1" s="1"/>
  <c r="Z872" i="1" s="1"/>
  <c r="AD872" i="1" s="1"/>
  <c r="V888" i="1"/>
  <c r="X888" i="1" s="1"/>
  <c r="Z888" i="1" s="1"/>
  <c r="AD888" i="1" s="1"/>
  <c r="V904" i="1"/>
  <c r="X904" i="1" s="1"/>
  <c r="Z904" i="1" s="1"/>
  <c r="AD904" i="1" s="1"/>
  <c r="V15" i="1"/>
  <c r="X15" i="1" s="1"/>
  <c r="Z15" i="1" s="1"/>
  <c r="AD15" i="1" s="1"/>
  <c r="V31" i="1"/>
  <c r="X31" i="1" s="1"/>
  <c r="Z31" i="1" s="1"/>
  <c r="AD31" i="1" s="1"/>
  <c r="V47" i="1"/>
  <c r="X47" i="1" s="1"/>
  <c r="Z47" i="1" s="1"/>
  <c r="AD47" i="1" s="1"/>
  <c r="V63" i="1"/>
  <c r="X63" i="1" s="1"/>
  <c r="Z63" i="1" s="1"/>
  <c r="AD63" i="1" s="1"/>
  <c r="V79" i="1"/>
  <c r="X79" i="1" s="1"/>
  <c r="Z79" i="1" s="1"/>
  <c r="AD79" i="1" s="1"/>
  <c r="V95" i="1"/>
  <c r="X95" i="1" s="1"/>
  <c r="Z95" i="1" s="1"/>
  <c r="AD95" i="1" s="1"/>
  <c r="V103" i="1"/>
  <c r="W103" i="1" s="1"/>
  <c r="Y103" i="1" s="1"/>
  <c r="V119" i="1"/>
  <c r="W119" i="1" s="1"/>
  <c r="Y119" i="1" s="1"/>
  <c r="V135" i="1"/>
  <c r="W135" i="1" s="1"/>
  <c r="Y135" i="1" s="1"/>
  <c r="V151" i="1"/>
  <c r="W151" i="1" s="1"/>
  <c r="Y151" i="1" s="1"/>
  <c r="V167" i="1"/>
  <c r="W167" i="1" s="1"/>
  <c r="Y167" i="1" s="1"/>
  <c r="V183" i="1"/>
  <c r="W183" i="1" s="1"/>
  <c r="Y183" i="1" s="1"/>
  <c r="V199" i="1"/>
  <c r="W199" i="1" s="1"/>
  <c r="Y199" i="1" s="1"/>
  <c r="V215" i="1"/>
  <c r="W215" i="1" s="1"/>
  <c r="Y215" i="1" s="1"/>
  <c r="V231" i="1"/>
  <c r="W231" i="1" s="1"/>
  <c r="Y231" i="1" s="1"/>
  <c r="V247" i="1"/>
  <c r="W247" i="1" s="1"/>
  <c r="Y247" i="1" s="1"/>
  <c r="V263" i="1"/>
  <c r="W263" i="1" s="1"/>
  <c r="Y263" i="1" s="1"/>
  <c r="V279" i="1"/>
  <c r="W279" i="1" s="1"/>
  <c r="Y279" i="1" s="1"/>
  <c r="V295" i="1"/>
  <c r="W295" i="1" s="1"/>
  <c r="Y295" i="1" s="1"/>
  <c r="V311" i="1"/>
  <c r="W311" i="1" s="1"/>
  <c r="Y311" i="1" s="1"/>
  <c r="V327" i="1"/>
  <c r="W327" i="1" s="1"/>
  <c r="Y327" i="1" s="1"/>
  <c r="V343" i="1"/>
  <c r="W343" i="1" s="1"/>
  <c r="Y343" i="1" s="1"/>
  <c r="V359" i="1"/>
  <c r="W359" i="1" s="1"/>
  <c r="Y359" i="1" s="1"/>
  <c r="V375" i="1"/>
  <c r="W375" i="1" s="1"/>
  <c r="Y375" i="1" s="1"/>
  <c r="V383" i="1"/>
  <c r="X383" i="1" s="1"/>
  <c r="Z383" i="1" s="1"/>
  <c r="AD383" i="1" s="1"/>
  <c r="V399" i="1"/>
  <c r="X399" i="1" s="1"/>
  <c r="Z399" i="1" s="1"/>
  <c r="AD399" i="1" s="1"/>
  <c r="V415" i="1"/>
  <c r="X415" i="1" s="1"/>
  <c r="Z415" i="1" s="1"/>
  <c r="AD415" i="1" s="1"/>
  <c r="V431" i="1"/>
  <c r="X431" i="1" s="1"/>
  <c r="Z431" i="1" s="1"/>
  <c r="AD431" i="1" s="1"/>
  <c r="V447" i="1"/>
  <c r="X447" i="1" s="1"/>
  <c r="Z447" i="1" s="1"/>
  <c r="AD447" i="1" s="1"/>
  <c r="V463" i="1"/>
  <c r="X463" i="1" s="1"/>
  <c r="Z463" i="1" s="1"/>
  <c r="AD463" i="1" s="1"/>
  <c r="V479" i="1"/>
  <c r="X479" i="1" s="1"/>
  <c r="Z479" i="1" s="1"/>
  <c r="AD479" i="1" s="1"/>
  <c r="V495" i="1"/>
  <c r="X495" i="1" s="1"/>
  <c r="Z495" i="1" s="1"/>
  <c r="AD495" i="1" s="1"/>
  <c r="V503" i="1"/>
  <c r="W503" i="1" s="1"/>
  <c r="Y503" i="1" s="1"/>
  <c r="V527" i="1"/>
  <c r="X527" i="1" s="1"/>
  <c r="Z527" i="1" s="1"/>
  <c r="AD527" i="1" s="1"/>
  <c r="V543" i="1"/>
  <c r="X543" i="1" s="1"/>
  <c r="Z543" i="1" s="1"/>
  <c r="AD543" i="1" s="1"/>
  <c r="V559" i="1"/>
  <c r="X559" i="1" s="1"/>
  <c r="Z559" i="1" s="1"/>
  <c r="AD559" i="1" s="1"/>
  <c r="V575" i="1"/>
  <c r="X575" i="1" s="1"/>
  <c r="Z575" i="1" s="1"/>
  <c r="AD575" i="1" s="1"/>
  <c r="V591" i="1"/>
  <c r="W591" i="1" s="1"/>
  <c r="Y591" i="1" s="1"/>
  <c r="V607" i="1"/>
  <c r="W607" i="1" s="1"/>
  <c r="Y607" i="1" s="1"/>
  <c r="V615" i="1"/>
  <c r="X615" i="1" s="1"/>
  <c r="Z615" i="1" s="1"/>
  <c r="AD615" i="1" s="1"/>
  <c r="V631" i="1"/>
  <c r="X631" i="1" s="1"/>
  <c r="Z631" i="1" s="1"/>
  <c r="AD631" i="1" s="1"/>
  <c r="V647" i="1"/>
  <c r="X647" i="1" s="1"/>
  <c r="Z647" i="1" s="1"/>
  <c r="AD647" i="1" s="1"/>
  <c r="V663" i="1"/>
  <c r="X663" i="1" s="1"/>
  <c r="Z663" i="1" s="1"/>
  <c r="AD663" i="1" s="1"/>
  <c r="V679" i="1"/>
  <c r="X679" i="1" s="1"/>
  <c r="Z679" i="1" s="1"/>
  <c r="AD679" i="1" s="1"/>
  <c r="V695" i="1"/>
  <c r="X695" i="1" s="1"/>
  <c r="Z695" i="1" s="1"/>
  <c r="AD695" i="1" s="1"/>
  <c r="V711" i="1"/>
  <c r="X711" i="1" s="1"/>
  <c r="Z711" i="1" s="1"/>
  <c r="AD711" i="1" s="1"/>
  <c r="V727" i="1"/>
  <c r="X727" i="1" s="1"/>
  <c r="Z727" i="1" s="1"/>
  <c r="AD727" i="1" s="1"/>
  <c r="V743" i="1"/>
  <c r="X743" i="1" s="1"/>
  <c r="Z743" i="1" s="1"/>
  <c r="AD743" i="1" s="1"/>
  <c r="V759" i="1"/>
  <c r="X759" i="1" s="1"/>
  <c r="Z759" i="1" s="1"/>
  <c r="AD759" i="1" s="1"/>
  <c r="V775" i="1"/>
  <c r="X775" i="1" s="1"/>
  <c r="Z775" i="1" s="1"/>
  <c r="AD775" i="1" s="1"/>
  <c r="V791" i="1"/>
  <c r="X791" i="1" s="1"/>
  <c r="Z791" i="1" s="1"/>
  <c r="AD791" i="1" s="1"/>
  <c r="V807" i="1"/>
  <c r="X807" i="1" s="1"/>
  <c r="Z807" i="1" s="1"/>
  <c r="AD807" i="1" s="1"/>
  <c r="V823" i="1"/>
  <c r="X823" i="1" s="1"/>
  <c r="Z823" i="1" s="1"/>
  <c r="AD823" i="1" s="1"/>
  <c r="V839" i="1"/>
  <c r="X839" i="1" s="1"/>
  <c r="Z839" i="1" s="1"/>
  <c r="AD839" i="1" s="1"/>
  <c r="V847" i="1"/>
  <c r="W847" i="1" s="1"/>
  <c r="Y847" i="1" s="1"/>
  <c r="V863" i="1"/>
  <c r="W863" i="1" s="1"/>
  <c r="Y863" i="1" s="1"/>
  <c r="V879" i="1"/>
  <c r="W879" i="1" s="1"/>
  <c r="Y879" i="1" s="1"/>
  <c r="V895" i="1"/>
  <c r="W895" i="1" s="1"/>
  <c r="Y895" i="1" s="1"/>
  <c r="V911" i="1"/>
  <c r="W911" i="1" s="1"/>
  <c r="Y911" i="1" s="1"/>
  <c r="V919" i="1"/>
  <c r="X919" i="1" s="1"/>
  <c r="Z919" i="1" s="1"/>
  <c r="AD919" i="1" s="1"/>
  <c r="V935" i="1"/>
  <c r="X935" i="1" s="1"/>
  <c r="Z935" i="1" s="1"/>
  <c r="AD935" i="1" s="1"/>
  <c r="V951" i="1"/>
  <c r="X951" i="1" s="1"/>
  <c r="Z951" i="1" s="1"/>
  <c r="AD951" i="1" s="1"/>
  <c r="V967" i="1"/>
  <c r="X967" i="1" s="1"/>
  <c r="Z967" i="1" s="1"/>
  <c r="AD967" i="1" s="1"/>
  <c r="V983" i="1"/>
  <c r="X983" i="1" s="1"/>
  <c r="Z983" i="1" s="1"/>
  <c r="AD983" i="1" s="1"/>
  <c r="V999" i="1"/>
  <c r="X999" i="1" s="1"/>
  <c r="Z999" i="1" s="1"/>
  <c r="AD999" i="1" s="1"/>
  <c r="V964" i="1"/>
  <c r="W964" i="1" s="1"/>
  <c r="Y964" i="1" s="1"/>
  <c r="V6" i="1"/>
  <c r="W6" i="1" s="1"/>
  <c r="Y6" i="1" s="1"/>
  <c r="V22" i="1"/>
  <c r="W22" i="1" s="1"/>
  <c r="Y22" i="1" s="1"/>
  <c r="V38" i="1"/>
  <c r="W38" i="1" s="1"/>
  <c r="Y38" i="1" s="1"/>
  <c r="V54" i="1"/>
  <c r="W54" i="1" s="1"/>
  <c r="Y54" i="1" s="1"/>
  <c r="V70" i="1"/>
  <c r="W70" i="1" s="1"/>
  <c r="Y70" i="1" s="1"/>
  <c r="V86" i="1"/>
  <c r="W86" i="1" s="1"/>
  <c r="Y86" i="1" s="1"/>
  <c r="V102" i="1"/>
  <c r="W102" i="1" s="1"/>
  <c r="Y102" i="1" s="1"/>
  <c r="V118" i="1"/>
  <c r="W118" i="1" s="1"/>
  <c r="Y118" i="1" s="1"/>
  <c r="V134" i="1"/>
  <c r="W134" i="1" s="1"/>
  <c r="Y134" i="1" s="1"/>
  <c r="V142" i="1"/>
  <c r="X142" i="1" s="1"/>
  <c r="Z142" i="1" s="1"/>
  <c r="AD142" i="1" s="1"/>
  <c r="V158" i="1"/>
  <c r="X158" i="1" s="1"/>
  <c r="Z158" i="1" s="1"/>
  <c r="AD158" i="1" s="1"/>
  <c r="V174" i="1"/>
  <c r="X174" i="1" s="1"/>
  <c r="Z174" i="1" s="1"/>
  <c r="AD174" i="1" s="1"/>
  <c r="V190" i="1"/>
  <c r="X190" i="1" s="1"/>
  <c r="Z190" i="1" s="1"/>
  <c r="AD190" i="1" s="1"/>
  <c r="V206" i="1"/>
  <c r="X206" i="1" s="1"/>
  <c r="Z206" i="1" s="1"/>
  <c r="AD206" i="1" s="1"/>
  <c r="V222" i="1"/>
  <c r="X222" i="1" s="1"/>
  <c r="Z222" i="1" s="1"/>
  <c r="AD222" i="1" s="1"/>
  <c r="V238" i="1"/>
  <c r="X238" i="1" s="1"/>
  <c r="Z238" i="1" s="1"/>
  <c r="AD238" i="1" s="1"/>
  <c r="V254" i="1"/>
  <c r="X254" i="1" s="1"/>
  <c r="Z254" i="1" s="1"/>
  <c r="AD254" i="1" s="1"/>
  <c r="V270" i="1"/>
  <c r="X270" i="1" s="1"/>
  <c r="Z270" i="1" s="1"/>
  <c r="AD270" i="1" s="1"/>
  <c r="V286" i="1"/>
  <c r="X286" i="1" s="1"/>
  <c r="Z286" i="1" s="1"/>
  <c r="AD286" i="1" s="1"/>
  <c r="V302" i="1"/>
  <c r="X302" i="1" s="1"/>
  <c r="Z302" i="1" s="1"/>
  <c r="AD302" i="1" s="1"/>
  <c r="V318" i="1"/>
  <c r="X318" i="1" s="1"/>
  <c r="Z318" i="1" s="1"/>
  <c r="AD318" i="1" s="1"/>
  <c r="V334" i="1"/>
  <c r="W334" i="1" s="1"/>
  <c r="Y334" i="1" s="1"/>
  <c r="V350" i="1"/>
  <c r="W350" i="1" s="1"/>
  <c r="Y350" i="1" s="1"/>
  <c r="V366" i="1"/>
  <c r="W366" i="1" s="1"/>
  <c r="Y366" i="1" s="1"/>
  <c r="V382" i="1"/>
  <c r="X382" i="1" s="1"/>
  <c r="Z382" i="1" s="1"/>
  <c r="AD382" i="1" s="1"/>
  <c r="V398" i="1"/>
  <c r="W398" i="1" s="1"/>
  <c r="Y398" i="1" s="1"/>
  <c r="V414" i="1"/>
  <c r="W414" i="1" s="1"/>
  <c r="Y414" i="1" s="1"/>
  <c r="V430" i="1"/>
  <c r="X430" i="1" s="1"/>
  <c r="Z430" i="1" s="1"/>
  <c r="AD430" i="1" s="1"/>
  <c r="X438" i="1"/>
  <c r="Z438" i="1" s="1"/>
  <c r="AD438" i="1" s="1"/>
  <c r="W438" i="1"/>
  <c r="Y438" i="1" s="1"/>
  <c r="X446" i="1"/>
  <c r="Z446" i="1" s="1"/>
  <c r="AD446" i="1" s="1"/>
  <c r="W446" i="1"/>
  <c r="Y446" i="1" s="1"/>
  <c r="X454" i="1"/>
  <c r="Z454" i="1" s="1"/>
  <c r="AD454" i="1" s="1"/>
  <c r="W454" i="1"/>
  <c r="Y454" i="1" s="1"/>
  <c r="X462" i="1"/>
  <c r="Z462" i="1" s="1"/>
  <c r="AD462" i="1" s="1"/>
  <c r="V470" i="1"/>
  <c r="X470" i="1" s="1"/>
  <c r="Z470" i="1" s="1"/>
  <c r="AD470" i="1" s="1"/>
  <c r="V486" i="1"/>
  <c r="X486" i="1" s="1"/>
  <c r="Z486" i="1" s="1"/>
  <c r="AD486" i="1" s="1"/>
  <c r="V502" i="1"/>
  <c r="X502" i="1" s="1"/>
  <c r="Z502" i="1" s="1"/>
  <c r="AD502" i="1" s="1"/>
  <c r="V518" i="1"/>
  <c r="X518" i="1" s="1"/>
  <c r="Z518" i="1" s="1"/>
  <c r="AD518" i="1" s="1"/>
  <c r="V534" i="1"/>
  <c r="X534" i="1" s="1"/>
  <c r="Z534" i="1" s="1"/>
  <c r="AD534" i="1" s="1"/>
  <c r="V550" i="1"/>
  <c r="X550" i="1" s="1"/>
  <c r="Z550" i="1" s="1"/>
  <c r="AD550" i="1" s="1"/>
  <c r="V566" i="1"/>
  <c r="X566" i="1" s="1"/>
  <c r="Z566" i="1" s="1"/>
  <c r="AD566" i="1" s="1"/>
  <c r="V582" i="1"/>
  <c r="X582" i="1" s="1"/>
  <c r="Z582" i="1" s="1"/>
  <c r="AD582" i="1" s="1"/>
  <c r="V598" i="1"/>
  <c r="W598" i="1" s="1"/>
  <c r="Y598" i="1" s="1"/>
  <c r="V614" i="1"/>
  <c r="W614" i="1" s="1"/>
  <c r="Y614" i="1" s="1"/>
  <c r="V630" i="1"/>
  <c r="W630" i="1" s="1"/>
  <c r="Y630" i="1" s="1"/>
  <c r="V646" i="1"/>
  <c r="W646" i="1" s="1"/>
  <c r="Y646" i="1" s="1"/>
  <c r="V662" i="1"/>
  <c r="W662" i="1" s="1"/>
  <c r="Y662" i="1" s="1"/>
  <c r="V678" i="1"/>
  <c r="W678" i="1" s="1"/>
  <c r="Y678" i="1" s="1"/>
  <c r="V694" i="1"/>
  <c r="W694" i="1" s="1"/>
  <c r="Y694" i="1" s="1"/>
  <c r="V710" i="1"/>
  <c r="W710" i="1" s="1"/>
  <c r="Y710" i="1" s="1"/>
  <c r="V726" i="1"/>
  <c r="W726" i="1" s="1"/>
  <c r="Y726" i="1" s="1"/>
  <c r="V742" i="1"/>
  <c r="W742" i="1" s="1"/>
  <c r="Y742" i="1" s="1"/>
  <c r="V758" i="1"/>
  <c r="W758" i="1" s="1"/>
  <c r="Y758" i="1" s="1"/>
  <c r="V766" i="1"/>
  <c r="W766" i="1" s="1"/>
  <c r="Y766" i="1" s="1"/>
  <c r="V782" i="1"/>
  <c r="W782" i="1" s="1"/>
  <c r="Y782" i="1" s="1"/>
  <c r="V798" i="1"/>
  <c r="X798" i="1" s="1"/>
  <c r="Z798" i="1" s="1"/>
  <c r="AD798" i="1" s="1"/>
  <c r="V814" i="1"/>
  <c r="X814" i="1" s="1"/>
  <c r="Z814" i="1" s="1"/>
  <c r="AD814" i="1" s="1"/>
  <c r="V822" i="1"/>
  <c r="W822" i="1" s="1"/>
  <c r="Y822" i="1" s="1"/>
  <c r="V846" i="1"/>
  <c r="W846" i="1" s="1"/>
  <c r="Y846" i="1" s="1"/>
  <c r="V862" i="1"/>
  <c r="X862" i="1" s="1"/>
  <c r="Z862" i="1" s="1"/>
  <c r="AD862" i="1" s="1"/>
  <c r="V878" i="1"/>
  <c r="X878" i="1" s="1"/>
  <c r="Z878" i="1" s="1"/>
  <c r="AD878" i="1" s="1"/>
  <c r="V886" i="1"/>
  <c r="W886" i="1" s="1"/>
  <c r="Y886" i="1" s="1"/>
  <c r="V902" i="1"/>
  <c r="W902" i="1" s="1"/>
  <c r="Y902" i="1" s="1"/>
  <c r="V918" i="1"/>
  <c r="W918" i="1" s="1"/>
  <c r="Y918" i="1" s="1"/>
  <c r="V934" i="1"/>
  <c r="W934" i="1" s="1"/>
  <c r="Y934" i="1" s="1"/>
  <c r="V950" i="1"/>
  <c r="W950" i="1" s="1"/>
  <c r="Y950" i="1" s="1"/>
  <c r="V974" i="1"/>
  <c r="W974" i="1" s="1"/>
  <c r="Y974" i="1" s="1"/>
  <c r="W9" i="1"/>
  <c r="Y9" i="1" s="1"/>
  <c r="X9" i="1"/>
  <c r="Z9" i="1" s="1"/>
  <c r="AD9" i="1" s="1"/>
  <c r="W17" i="1"/>
  <c r="Y17" i="1" s="1"/>
  <c r="X17" i="1"/>
  <c r="Z17" i="1" s="1"/>
  <c r="AD17" i="1" s="1"/>
  <c r="W25" i="1"/>
  <c r="Y25" i="1" s="1"/>
  <c r="X25" i="1"/>
  <c r="Z25" i="1" s="1"/>
  <c r="AD25" i="1" s="1"/>
  <c r="W33" i="1"/>
  <c r="Y33" i="1" s="1"/>
  <c r="X33" i="1"/>
  <c r="Z33" i="1" s="1"/>
  <c r="AD33" i="1" s="1"/>
  <c r="W49" i="1"/>
  <c r="Y49" i="1" s="1"/>
  <c r="X49" i="1"/>
  <c r="Z49" i="1" s="1"/>
  <c r="AD49" i="1" s="1"/>
  <c r="X57" i="1"/>
  <c r="Z57" i="1" s="1"/>
  <c r="AD57" i="1" s="1"/>
  <c r="W81" i="1"/>
  <c r="Y81" i="1" s="1"/>
  <c r="X81" i="1"/>
  <c r="Z81" i="1" s="1"/>
  <c r="AD81" i="1" s="1"/>
  <c r="W89" i="1"/>
  <c r="Y89" i="1" s="1"/>
  <c r="X89" i="1"/>
  <c r="Z89" i="1" s="1"/>
  <c r="AD89" i="1" s="1"/>
  <c r="W97" i="1"/>
  <c r="Y97" i="1" s="1"/>
  <c r="X97" i="1"/>
  <c r="Z97" i="1" s="1"/>
  <c r="AD97" i="1" s="1"/>
  <c r="W113" i="1"/>
  <c r="Y113" i="1" s="1"/>
  <c r="X113" i="1"/>
  <c r="Z113" i="1" s="1"/>
  <c r="AD113" i="1" s="1"/>
  <c r="W121" i="1"/>
  <c r="Y121" i="1" s="1"/>
  <c r="X121" i="1"/>
  <c r="Z121" i="1" s="1"/>
  <c r="AD121" i="1" s="1"/>
  <c r="W129" i="1"/>
  <c r="Y129" i="1" s="1"/>
  <c r="X129" i="1"/>
  <c r="Z129" i="1" s="1"/>
  <c r="AD129" i="1" s="1"/>
  <c r="W137" i="1"/>
  <c r="Y137" i="1" s="1"/>
  <c r="X137" i="1"/>
  <c r="Z137" i="1" s="1"/>
  <c r="AD137" i="1" s="1"/>
  <c r="W153" i="1"/>
  <c r="Y153" i="1" s="1"/>
  <c r="X153" i="1"/>
  <c r="Z153" i="1" s="1"/>
  <c r="AD153" i="1" s="1"/>
  <c r="W161" i="1"/>
  <c r="Y161" i="1" s="1"/>
  <c r="X161" i="1"/>
  <c r="Z161" i="1" s="1"/>
  <c r="AD161" i="1" s="1"/>
  <c r="W169" i="1"/>
  <c r="Y169" i="1" s="1"/>
  <c r="X169" i="1"/>
  <c r="Z169" i="1" s="1"/>
  <c r="AD169" i="1" s="1"/>
  <c r="W185" i="1"/>
  <c r="Y185" i="1" s="1"/>
  <c r="X185" i="1"/>
  <c r="Z185" i="1" s="1"/>
  <c r="AD185" i="1" s="1"/>
  <c r="W201" i="1"/>
  <c r="Y201" i="1" s="1"/>
  <c r="X201" i="1"/>
  <c r="Z201" i="1" s="1"/>
  <c r="AD201" i="1" s="1"/>
  <c r="W217" i="1"/>
  <c r="Y217" i="1" s="1"/>
  <c r="X217" i="1"/>
  <c r="Z217" i="1" s="1"/>
  <c r="AD217" i="1" s="1"/>
  <c r="W225" i="1"/>
  <c r="Y225" i="1" s="1"/>
  <c r="X225" i="1"/>
  <c r="Z225" i="1" s="1"/>
  <c r="AD225" i="1" s="1"/>
  <c r="W233" i="1"/>
  <c r="Y233" i="1" s="1"/>
  <c r="X233" i="1"/>
  <c r="Z233" i="1" s="1"/>
  <c r="AD233" i="1" s="1"/>
  <c r="W249" i="1"/>
  <c r="Y249" i="1" s="1"/>
  <c r="X249" i="1"/>
  <c r="Z249" i="1" s="1"/>
  <c r="AD249" i="1" s="1"/>
  <c r="W257" i="1"/>
  <c r="Y257" i="1" s="1"/>
  <c r="X257" i="1"/>
  <c r="Z257" i="1" s="1"/>
  <c r="AD257" i="1" s="1"/>
  <c r="W273" i="1"/>
  <c r="Y273" i="1" s="1"/>
  <c r="X273" i="1"/>
  <c r="Z273" i="1" s="1"/>
  <c r="AD273" i="1" s="1"/>
  <c r="W281" i="1"/>
  <c r="Y281" i="1" s="1"/>
  <c r="X281" i="1"/>
  <c r="Z281" i="1" s="1"/>
  <c r="AD281" i="1" s="1"/>
  <c r="X297" i="1"/>
  <c r="Z297" i="1" s="1"/>
  <c r="AD297" i="1" s="1"/>
  <c r="W321" i="1"/>
  <c r="Y321" i="1" s="1"/>
  <c r="X321" i="1"/>
  <c r="Z321" i="1" s="1"/>
  <c r="AD321" i="1" s="1"/>
  <c r="W329" i="1"/>
  <c r="Y329" i="1" s="1"/>
  <c r="X329" i="1"/>
  <c r="Z329" i="1" s="1"/>
  <c r="AD329" i="1" s="1"/>
  <c r="W337" i="1"/>
  <c r="Y337" i="1" s="1"/>
  <c r="X337" i="1"/>
  <c r="Z337" i="1" s="1"/>
  <c r="AD337" i="1" s="1"/>
  <c r="W353" i="1"/>
  <c r="Y353" i="1" s="1"/>
  <c r="X353" i="1"/>
  <c r="Z353" i="1" s="1"/>
  <c r="AD353" i="1" s="1"/>
  <c r="W361" i="1"/>
  <c r="Y361" i="1" s="1"/>
  <c r="X361" i="1"/>
  <c r="Z361" i="1" s="1"/>
  <c r="AD361" i="1" s="1"/>
  <c r="W369" i="1"/>
  <c r="Y369" i="1" s="1"/>
  <c r="X369" i="1"/>
  <c r="Z369" i="1" s="1"/>
  <c r="AD369" i="1" s="1"/>
  <c r="W385" i="1"/>
  <c r="Y385" i="1" s="1"/>
  <c r="X385" i="1"/>
  <c r="Z385" i="1" s="1"/>
  <c r="AD385" i="1" s="1"/>
  <c r="W393" i="1"/>
  <c r="Y393" i="1" s="1"/>
  <c r="X393" i="1"/>
  <c r="Z393" i="1" s="1"/>
  <c r="AD393" i="1" s="1"/>
  <c r="W401" i="1"/>
  <c r="Y401" i="1" s="1"/>
  <c r="X401" i="1"/>
  <c r="Z401" i="1" s="1"/>
  <c r="AD401" i="1" s="1"/>
  <c r="W425" i="1"/>
  <c r="Y425" i="1" s="1"/>
  <c r="X425" i="1"/>
  <c r="Z425" i="1" s="1"/>
  <c r="AD425" i="1" s="1"/>
  <c r="W433" i="1"/>
  <c r="Y433" i="1" s="1"/>
  <c r="X433" i="1"/>
  <c r="Z433" i="1" s="1"/>
  <c r="AD433" i="1" s="1"/>
  <c r="W449" i="1"/>
  <c r="Y449" i="1" s="1"/>
  <c r="X449" i="1"/>
  <c r="Z449" i="1" s="1"/>
  <c r="AD449" i="1" s="1"/>
  <c r="W457" i="1"/>
  <c r="Y457" i="1" s="1"/>
  <c r="X457" i="1"/>
  <c r="Z457" i="1" s="1"/>
  <c r="AD457" i="1" s="1"/>
  <c r="W465" i="1"/>
  <c r="Y465" i="1" s="1"/>
  <c r="X465" i="1"/>
  <c r="Z465" i="1" s="1"/>
  <c r="AD465" i="1" s="1"/>
  <c r="W481" i="1"/>
  <c r="Y481" i="1" s="1"/>
  <c r="X481" i="1"/>
  <c r="Z481" i="1" s="1"/>
  <c r="AD481" i="1" s="1"/>
  <c r="W489" i="1"/>
  <c r="Y489" i="1" s="1"/>
  <c r="X489" i="1"/>
  <c r="Z489" i="1" s="1"/>
  <c r="AD489" i="1" s="1"/>
  <c r="W497" i="1"/>
  <c r="Y497" i="1" s="1"/>
  <c r="X497" i="1"/>
  <c r="Z497" i="1" s="1"/>
  <c r="AD497" i="1" s="1"/>
  <c r="W513" i="1"/>
  <c r="Y513" i="1" s="1"/>
  <c r="X513" i="1"/>
  <c r="Z513" i="1" s="1"/>
  <c r="AD513" i="1" s="1"/>
  <c r="W521" i="1"/>
  <c r="Y521" i="1" s="1"/>
  <c r="X521" i="1"/>
  <c r="Z521" i="1" s="1"/>
  <c r="AD521" i="1" s="1"/>
  <c r="W529" i="1"/>
  <c r="Y529" i="1" s="1"/>
  <c r="X529" i="1"/>
  <c r="Z529" i="1" s="1"/>
  <c r="AD529" i="1" s="1"/>
  <c r="W553" i="1"/>
  <c r="Y553" i="1" s="1"/>
  <c r="X553" i="1"/>
  <c r="Z553" i="1" s="1"/>
  <c r="AD553" i="1" s="1"/>
  <c r="W561" i="1"/>
  <c r="Y561" i="1" s="1"/>
  <c r="X561" i="1"/>
  <c r="Z561" i="1" s="1"/>
  <c r="AD561" i="1" s="1"/>
  <c r="W577" i="1"/>
  <c r="Y577" i="1" s="1"/>
  <c r="X577" i="1"/>
  <c r="Z577" i="1" s="1"/>
  <c r="AD577" i="1" s="1"/>
  <c r="X585" i="1"/>
  <c r="Z585" i="1" s="1"/>
  <c r="AD585" i="1" s="1"/>
  <c r="W585" i="1"/>
  <c r="Y585" i="1" s="1"/>
  <c r="X593" i="1"/>
  <c r="Z593" i="1" s="1"/>
  <c r="AD593" i="1" s="1"/>
  <c r="W593" i="1"/>
  <c r="Y593" i="1" s="1"/>
  <c r="X609" i="1"/>
  <c r="Z609" i="1" s="1"/>
  <c r="AD609" i="1" s="1"/>
  <c r="W609" i="1"/>
  <c r="Y609" i="1" s="1"/>
  <c r="X617" i="1"/>
  <c r="Z617" i="1" s="1"/>
  <c r="AD617" i="1" s="1"/>
  <c r="W617" i="1"/>
  <c r="Y617" i="1" s="1"/>
  <c r="X625" i="1"/>
  <c r="Z625" i="1" s="1"/>
  <c r="AD625" i="1" s="1"/>
  <c r="W625" i="1"/>
  <c r="Y625" i="1" s="1"/>
  <c r="X641" i="1"/>
  <c r="Z641" i="1" s="1"/>
  <c r="AD641" i="1" s="1"/>
  <c r="W641" i="1"/>
  <c r="Y641" i="1" s="1"/>
  <c r="X657" i="1"/>
  <c r="Z657" i="1" s="1"/>
  <c r="AD657" i="1" s="1"/>
  <c r="W657" i="1"/>
  <c r="Y657" i="1" s="1"/>
  <c r="X713" i="1"/>
  <c r="Z713" i="1" s="1"/>
  <c r="AD713" i="1" s="1"/>
  <c r="W713" i="1"/>
  <c r="Y713" i="1" s="1"/>
  <c r="X729" i="1"/>
  <c r="Z729" i="1" s="1"/>
  <c r="AD729" i="1" s="1"/>
  <c r="W729" i="1"/>
  <c r="Y729" i="1" s="1"/>
  <c r="X745" i="1"/>
  <c r="Z745" i="1" s="1"/>
  <c r="AD745" i="1" s="1"/>
  <c r="W745" i="1"/>
  <c r="Y745" i="1" s="1"/>
  <c r="X761" i="1"/>
  <c r="Z761" i="1" s="1"/>
  <c r="AD761" i="1" s="1"/>
  <c r="W761" i="1"/>
  <c r="Y761" i="1" s="1"/>
  <c r="X777" i="1"/>
  <c r="Z777" i="1" s="1"/>
  <c r="AD777" i="1" s="1"/>
  <c r="W777" i="1"/>
  <c r="Y777" i="1" s="1"/>
  <c r="X793" i="1"/>
  <c r="Z793" i="1" s="1"/>
  <c r="AD793" i="1" s="1"/>
  <c r="W793" i="1"/>
  <c r="Y793" i="1" s="1"/>
  <c r="X881" i="1"/>
  <c r="Z881" i="1" s="1"/>
  <c r="AD881" i="1" s="1"/>
  <c r="W881" i="1"/>
  <c r="Y881" i="1" s="1"/>
  <c r="X897" i="1"/>
  <c r="Z897" i="1" s="1"/>
  <c r="AD897" i="1" s="1"/>
  <c r="W897" i="1"/>
  <c r="Y897" i="1" s="1"/>
  <c r="X913" i="1"/>
  <c r="Z913" i="1" s="1"/>
  <c r="AD913" i="1" s="1"/>
  <c r="W913" i="1"/>
  <c r="Y913" i="1" s="1"/>
  <c r="X993" i="1"/>
  <c r="Z993" i="1" s="1"/>
  <c r="AD993" i="1" s="1"/>
  <c r="W993" i="1"/>
  <c r="Y993" i="1" s="1"/>
  <c r="W912" i="1"/>
  <c r="Y912" i="1" s="1"/>
  <c r="X912" i="1"/>
  <c r="Z912" i="1" s="1"/>
  <c r="AD912" i="1" s="1"/>
  <c r="W944" i="1"/>
  <c r="Y944" i="1" s="1"/>
  <c r="X944" i="1"/>
  <c r="Z944" i="1" s="1"/>
  <c r="AD944" i="1" s="1"/>
  <c r="W4" i="1"/>
  <c r="Y4" i="1" s="1"/>
  <c r="X4" i="1"/>
  <c r="Z4" i="1" s="1"/>
  <c r="AD4" i="1" s="1"/>
  <c r="W20" i="1"/>
  <c r="Y20" i="1" s="1"/>
  <c r="X20" i="1"/>
  <c r="Z20" i="1" s="1"/>
  <c r="AD20" i="1" s="1"/>
  <c r="W36" i="1"/>
  <c r="Y36" i="1" s="1"/>
  <c r="X36" i="1"/>
  <c r="Z36" i="1" s="1"/>
  <c r="AD36" i="1" s="1"/>
  <c r="W52" i="1"/>
  <c r="Y52" i="1" s="1"/>
  <c r="X52" i="1"/>
  <c r="Z52" i="1" s="1"/>
  <c r="AD52" i="1" s="1"/>
  <c r="W68" i="1"/>
  <c r="Y68" i="1" s="1"/>
  <c r="X68" i="1"/>
  <c r="Z68" i="1" s="1"/>
  <c r="AD68" i="1" s="1"/>
  <c r="W84" i="1"/>
  <c r="Y84" i="1" s="1"/>
  <c r="X84" i="1"/>
  <c r="Z84" i="1" s="1"/>
  <c r="AD84" i="1" s="1"/>
  <c r="W100" i="1"/>
  <c r="Y100" i="1" s="1"/>
  <c r="X100" i="1"/>
  <c r="Z100" i="1" s="1"/>
  <c r="AD100" i="1" s="1"/>
  <c r="W116" i="1"/>
  <c r="Y116" i="1" s="1"/>
  <c r="X116" i="1"/>
  <c r="Z116" i="1" s="1"/>
  <c r="AD116" i="1" s="1"/>
  <c r="W132" i="1"/>
  <c r="Y132" i="1" s="1"/>
  <c r="X132" i="1"/>
  <c r="Z132" i="1" s="1"/>
  <c r="AD132" i="1" s="1"/>
  <c r="W172" i="1"/>
  <c r="Y172" i="1" s="1"/>
  <c r="X172" i="1"/>
  <c r="Z172" i="1" s="1"/>
  <c r="AD172" i="1" s="1"/>
  <c r="W188" i="1"/>
  <c r="Y188" i="1" s="1"/>
  <c r="X188" i="1"/>
  <c r="Z188" i="1" s="1"/>
  <c r="AD188" i="1" s="1"/>
  <c r="W204" i="1"/>
  <c r="Y204" i="1" s="1"/>
  <c r="X204" i="1"/>
  <c r="Z204" i="1" s="1"/>
  <c r="AD204" i="1" s="1"/>
  <c r="W220" i="1"/>
  <c r="Y220" i="1" s="1"/>
  <c r="X220" i="1"/>
  <c r="Z220" i="1" s="1"/>
  <c r="AD220" i="1" s="1"/>
  <c r="W236" i="1"/>
  <c r="Y236" i="1" s="1"/>
  <c r="X236" i="1"/>
  <c r="Z236" i="1" s="1"/>
  <c r="AD236" i="1" s="1"/>
  <c r="W252" i="1"/>
  <c r="Y252" i="1" s="1"/>
  <c r="X252" i="1"/>
  <c r="Z252" i="1" s="1"/>
  <c r="AD252" i="1" s="1"/>
  <c r="W268" i="1"/>
  <c r="Y268" i="1" s="1"/>
  <c r="X268" i="1"/>
  <c r="Z268" i="1" s="1"/>
  <c r="AD268" i="1" s="1"/>
  <c r="W284" i="1"/>
  <c r="Y284" i="1" s="1"/>
  <c r="X284" i="1"/>
  <c r="Z284" i="1" s="1"/>
  <c r="AD284" i="1" s="1"/>
  <c r="W300" i="1"/>
  <c r="Y300" i="1" s="1"/>
  <c r="X300" i="1"/>
  <c r="Z300" i="1" s="1"/>
  <c r="AD300" i="1" s="1"/>
  <c r="W316" i="1"/>
  <c r="Y316" i="1" s="1"/>
  <c r="X316" i="1"/>
  <c r="Z316" i="1" s="1"/>
  <c r="AD316" i="1" s="1"/>
  <c r="X332" i="1"/>
  <c r="Z332" i="1" s="1"/>
  <c r="AD332" i="1" s="1"/>
  <c r="W332" i="1"/>
  <c r="Y332" i="1" s="1"/>
  <c r="X348" i="1"/>
  <c r="Z348" i="1" s="1"/>
  <c r="AD348" i="1" s="1"/>
  <c r="W348" i="1"/>
  <c r="Y348" i="1" s="1"/>
  <c r="X364" i="1"/>
  <c r="Z364" i="1" s="1"/>
  <c r="AD364" i="1" s="1"/>
  <c r="W364" i="1"/>
  <c r="Y364" i="1" s="1"/>
  <c r="X380" i="1"/>
  <c r="Z380" i="1" s="1"/>
  <c r="AD380" i="1" s="1"/>
  <c r="W380" i="1"/>
  <c r="Y380" i="1" s="1"/>
  <c r="X452" i="1"/>
  <c r="Z452" i="1" s="1"/>
  <c r="AD452" i="1" s="1"/>
  <c r="W452" i="1"/>
  <c r="Y452" i="1" s="1"/>
  <c r="X468" i="1"/>
  <c r="Z468" i="1" s="1"/>
  <c r="AD468" i="1" s="1"/>
  <c r="W468" i="1"/>
  <c r="Y468" i="1" s="1"/>
  <c r="X484" i="1"/>
  <c r="Z484" i="1" s="1"/>
  <c r="AD484" i="1" s="1"/>
  <c r="W484" i="1"/>
  <c r="Y484" i="1" s="1"/>
  <c r="X500" i="1"/>
  <c r="Z500" i="1" s="1"/>
  <c r="AD500" i="1" s="1"/>
  <c r="W500" i="1"/>
  <c r="Y500" i="1" s="1"/>
  <c r="X516" i="1"/>
  <c r="Z516" i="1" s="1"/>
  <c r="AD516" i="1" s="1"/>
  <c r="W516" i="1"/>
  <c r="Y516" i="1" s="1"/>
  <c r="X532" i="1"/>
  <c r="Z532" i="1" s="1"/>
  <c r="AD532" i="1" s="1"/>
  <c r="W532" i="1"/>
  <c r="Y532" i="1" s="1"/>
  <c r="X548" i="1"/>
  <c r="Z548" i="1" s="1"/>
  <c r="AD548" i="1" s="1"/>
  <c r="W548" i="1"/>
  <c r="Y548" i="1" s="1"/>
  <c r="X564" i="1"/>
  <c r="Z564" i="1" s="1"/>
  <c r="AD564" i="1" s="1"/>
  <c r="W564" i="1"/>
  <c r="Y564" i="1" s="1"/>
  <c r="X580" i="1"/>
  <c r="Z580" i="1" s="1"/>
  <c r="AD580" i="1" s="1"/>
  <c r="W580" i="1"/>
  <c r="Y580" i="1" s="1"/>
  <c r="W596" i="1"/>
  <c r="Y596" i="1" s="1"/>
  <c r="X596" i="1"/>
  <c r="Z596" i="1" s="1"/>
  <c r="AD596" i="1" s="1"/>
  <c r="W612" i="1"/>
  <c r="Y612" i="1" s="1"/>
  <c r="X612" i="1"/>
  <c r="Z612" i="1" s="1"/>
  <c r="AD612" i="1" s="1"/>
  <c r="W628" i="1"/>
  <c r="Y628" i="1" s="1"/>
  <c r="X628" i="1"/>
  <c r="Z628" i="1" s="1"/>
  <c r="AD628" i="1" s="1"/>
  <c r="W644" i="1"/>
  <c r="Y644" i="1" s="1"/>
  <c r="X644" i="1"/>
  <c r="Z644" i="1" s="1"/>
  <c r="AD644" i="1" s="1"/>
  <c r="W660" i="1"/>
  <c r="Y660" i="1" s="1"/>
  <c r="X660" i="1"/>
  <c r="Z660" i="1" s="1"/>
  <c r="AD660" i="1" s="1"/>
  <c r="W676" i="1"/>
  <c r="Y676" i="1" s="1"/>
  <c r="X676" i="1"/>
  <c r="Z676" i="1" s="1"/>
  <c r="AD676" i="1" s="1"/>
  <c r="W868" i="1"/>
  <c r="Y868" i="1" s="1"/>
  <c r="X868" i="1"/>
  <c r="Z868" i="1" s="1"/>
  <c r="AD868" i="1" s="1"/>
  <c r="W884" i="1"/>
  <c r="Y884" i="1" s="1"/>
  <c r="X884" i="1"/>
  <c r="Z884" i="1" s="1"/>
  <c r="AD884" i="1" s="1"/>
  <c r="W900" i="1"/>
  <c r="Y900" i="1" s="1"/>
  <c r="X900" i="1"/>
  <c r="Z900" i="1" s="1"/>
  <c r="AD900" i="1" s="1"/>
  <c r="W11" i="1"/>
  <c r="Y11" i="1" s="1"/>
  <c r="X11" i="1"/>
  <c r="Z11" i="1" s="1"/>
  <c r="AD11" i="1" s="1"/>
  <c r="W27" i="1"/>
  <c r="Y27" i="1" s="1"/>
  <c r="X27" i="1"/>
  <c r="Z27" i="1" s="1"/>
  <c r="AD27" i="1" s="1"/>
  <c r="W43" i="1"/>
  <c r="Y43" i="1" s="1"/>
  <c r="X43" i="1"/>
  <c r="Z43" i="1" s="1"/>
  <c r="AD43" i="1" s="1"/>
  <c r="W59" i="1"/>
  <c r="Y59" i="1" s="1"/>
  <c r="X59" i="1"/>
  <c r="Z59" i="1" s="1"/>
  <c r="AD59" i="1" s="1"/>
  <c r="W67" i="1"/>
  <c r="Y67" i="1" s="1"/>
  <c r="X67" i="1"/>
  <c r="Z67" i="1" s="1"/>
  <c r="AD67" i="1" s="1"/>
  <c r="W83" i="1"/>
  <c r="Y83" i="1" s="1"/>
  <c r="X83" i="1"/>
  <c r="Z83" i="1" s="1"/>
  <c r="AD83" i="1" s="1"/>
  <c r="W99" i="1"/>
  <c r="Y99" i="1" s="1"/>
  <c r="X99" i="1"/>
  <c r="Z99" i="1" s="1"/>
  <c r="AD99" i="1" s="1"/>
  <c r="W115" i="1"/>
  <c r="Y115" i="1" s="1"/>
  <c r="X115" i="1"/>
  <c r="Z115" i="1" s="1"/>
  <c r="AD115" i="1" s="1"/>
  <c r="W131" i="1"/>
  <c r="Y131" i="1" s="1"/>
  <c r="X131" i="1"/>
  <c r="Z131" i="1" s="1"/>
  <c r="AD131" i="1" s="1"/>
  <c r="W147" i="1"/>
  <c r="Y147" i="1" s="1"/>
  <c r="X147" i="1"/>
  <c r="Z147" i="1" s="1"/>
  <c r="AD147" i="1" s="1"/>
  <c r="W187" i="1"/>
  <c r="Y187" i="1" s="1"/>
  <c r="X187" i="1"/>
  <c r="Z187" i="1" s="1"/>
  <c r="AD187" i="1" s="1"/>
  <c r="W203" i="1"/>
  <c r="Y203" i="1" s="1"/>
  <c r="X203" i="1"/>
  <c r="Z203" i="1" s="1"/>
  <c r="AD203" i="1" s="1"/>
  <c r="W219" i="1"/>
  <c r="Y219" i="1" s="1"/>
  <c r="X219" i="1"/>
  <c r="Z219" i="1" s="1"/>
  <c r="AD219" i="1" s="1"/>
  <c r="W235" i="1"/>
  <c r="Y235" i="1" s="1"/>
  <c r="X235" i="1"/>
  <c r="Z235" i="1" s="1"/>
  <c r="AD235" i="1" s="1"/>
  <c r="W251" i="1"/>
  <c r="Y251" i="1" s="1"/>
  <c r="X251" i="1"/>
  <c r="Z251" i="1" s="1"/>
  <c r="AD251" i="1" s="1"/>
  <c r="W267" i="1"/>
  <c r="Y267" i="1" s="1"/>
  <c r="X267" i="1"/>
  <c r="Z267" i="1" s="1"/>
  <c r="AD267" i="1" s="1"/>
  <c r="W283" i="1"/>
  <c r="Y283" i="1" s="1"/>
  <c r="X283" i="1"/>
  <c r="Z283" i="1" s="1"/>
  <c r="AD283" i="1" s="1"/>
  <c r="W299" i="1"/>
  <c r="Y299" i="1" s="1"/>
  <c r="X299" i="1"/>
  <c r="Z299" i="1" s="1"/>
  <c r="AD299" i="1" s="1"/>
  <c r="W315" i="1"/>
  <c r="Y315" i="1" s="1"/>
  <c r="X315" i="1"/>
  <c r="Z315" i="1" s="1"/>
  <c r="AD315" i="1" s="1"/>
  <c r="W331" i="1"/>
  <c r="Y331" i="1" s="1"/>
  <c r="X331" i="1"/>
  <c r="Z331" i="1" s="1"/>
  <c r="AD331" i="1" s="1"/>
  <c r="W347" i="1"/>
  <c r="Y347" i="1" s="1"/>
  <c r="X347" i="1"/>
  <c r="Z347" i="1" s="1"/>
  <c r="AD347" i="1" s="1"/>
  <c r="W363" i="1"/>
  <c r="Y363" i="1" s="1"/>
  <c r="X363" i="1"/>
  <c r="Z363" i="1" s="1"/>
  <c r="AD363" i="1" s="1"/>
  <c r="W379" i="1"/>
  <c r="Y379" i="1" s="1"/>
  <c r="X379" i="1"/>
  <c r="Z379" i="1" s="1"/>
  <c r="AD379" i="1" s="1"/>
  <c r="W419" i="1"/>
  <c r="Y419" i="1" s="1"/>
  <c r="X419" i="1"/>
  <c r="Z419" i="1" s="1"/>
  <c r="AD419" i="1" s="1"/>
  <c r="W435" i="1"/>
  <c r="Y435" i="1" s="1"/>
  <c r="X435" i="1"/>
  <c r="Z435" i="1" s="1"/>
  <c r="AD435" i="1" s="1"/>
  <c r="W451" i="1"/>
  <c r="Y451" i="1" s="1"/>
  <c r="X451" i="1"/>
  <c r="Z451" i="1" s="1"/>
  <c r="AD451" i="1" s="1"/>
  <c r="W467" i="1"/>
  <c r="Y467" i="1" s="1"/>
  <c r="X467" i="1"/>
  <c r="Z467" i="1" s="1"/>
  <c r="AD467" i="1" s="1"/>
  <c r="W483" i="1"/>
  <c r="Y483" i="1" s="1"/>
  <c r="X483" i="1"/>
  <c r="Z483" i="1" s="1"/>
  <c r="AD483" i="1" s="1"/>
  <c r="W499" i="1"/>
  <c r="Y499" i="1" s="1"/>
  <c r="X499" i="1"/>
  <c r="Z499" i="1" s="1"/>
  <c r="AD499" i="1" s="1"/>
  <c r="W515" i="1"/>
  <c r="Y515" i="1" s="1"/>
  <c r="X515" i="1"/>
  <c r="Z515" i="1" s="1"/>
  <c r="AD515" i="1" s="1"/>
  <c r="W531" i="1"/>
  <c r="Y531" i="1" s="1"/>
  <c r="X531" i="1"/>
  <c r="Z531" i="1" s="1"/>
  <c r="AD531" i="1" s="1"/>
  <c r="W547" i="1"/>
  <c r="Y547" i="1" s="1"/>
  <c r="X547" i="1"/>
  <c r="Z547" i="1" s="1"/>
  <c r="AD547" i="1" s="1"/>
  <c r="W563" i="1"/>
  <c r="Y563" i="1" s="1"/>
  <c r="X563" i="1"/>
  <c r="Z563" i="1" s="1"/>
  <c r="AD563" i="1" s="1"/>
  <c r="W579" i="1"/>
  <c r="Y579" i="1" s="1"/>
  <c r="X579" i="1"/>
  <c r="Z579" i="1" s="1"/>
  <c r="AD579" i="1" s="1"/>
  <c r="X595" i="1"/>
  <c r="Z595" i="1" s="1"/>
  <c r="AD595" i="1" s="1"/>
  <c r="W595" i="1"/>
  <c r="Y595" i="1" s="1"/>
  <c r="X611" i="1"/>
  <c r="Z611" i="1" s="1"/>
  <c r="AD611" i="1" s="1"/>
  <c r="W611" i="1"/>
  <c r="Y611" i="1" s="1"/>
  <c r="X659" i="1"/>
  <c r="Z659" i="1" s="1"/>
  <c r="AD659" i="1" s="1"/>
  <c r="W659" i="1"/>
  <c r="Y659" i="1" s="1"/>
  <c r="X675" i="1"/>
  <c r="Z675" i="1" s="1"/>
  <c r="AD675" i="1" s="1"/>
  <c r="W675" i="1"/>
  <c r="Y675" i="1" s="1"/>
  <c r="X691" i="1"/>
  <c r="Z691" i="1" s="1"/>
  <c r="AD691" i="1" s="1"/>
  <c r="W691" i="1"/>
  <c r="Y691" i="1" s="1"/>
  <c r="X707" i="1"/>
  <c r="Z707" i="1" s="1"/>
  <c r="AD707" i="1" s="1"/>
  <c r="W707" i="1"/>
  <c r="Y707" i="1" s="1"/>
  <c r="X723" i="1"/>
  <c r="Z723" i="1" s="1"/>
  <c r="AD723" i="1" s="1"/>
  <c r="W723" i="1"/>
  <c r="Y723" i="1" s="1"/>
  <c r="X739" i="1"/>
  <c r="Z739" i="1" s="1"/>
  <c r="AD739" i="1" s="1"/>
  <c r="W739" i="1"/>
  <c r="Y739" i="1" s="1"/>
  <c r="X755" i="1"/>
  <c r="Z755" i="1" s="1"/>
  <c r="AD755" i="1" s="1"/>
  <c r="W755" i="1"/>
  <c r="Y755" i="1" s="1"/>
  <c r="X771" i="1"/>
  <c r="Z771" i="1" s="1"/>
  <c r="AD771" i="1" s="1"/>
  <c r="W771" i="1"/>
  <c r="Y771" i="1" s="1"/>
  <c r="X787" i="1"/>
  <c r="Z787" i="1" s="1"/>
  <c r="AD787" i="1" s="1"/>
  <c r="W787" i="1"/>
  <c r="Y787" i="1" s="1"/>
  <c r="X803" i="1"/>
  <c r="Z803" i="1" s="1"/>
  <c r="AD803" i="1" s="1"/>
  <c r="W803" i="1"/>
  <c r="Y803" i="1" s="1"/>
  <c r="X819" i="1"/>
  <c r="Z819" i="1" s="1"/>
  <c r="AD819" i="1" s="1"/>
  <c r="W819" i="1"/>
  <c r="Y819" i="1" s="1"/>
  <c r="X859" i="1"/>
  <c r="Z859" i="1" s="1"/>
  <c r="AD859" i="1" s="1"/>
  <c r="W859" i="1"/>
  <c r="Y859" i="1" s="1"/>
  <c r="X875" i="1"/>
  <c r="Z875" i="1" s="1"/>
  <c r="AD875" i="1" s="1"/>
  <c r="W875" i="1"/>
  <c r="Y875" i="1" s="1"/>
  <c r="X891" i="1"/>
  <c r="Z891" i="1" s="1"/>
  <c r="AD891" i="1" s="1"/>
  <c r="W891" i="1"/>
  <c r="Y891" i="1" s="1"/>
  <c r="X907" i="1"/>
  <c r="Z907" i="1" s="1"/>
  <c r="AD907" i="1" s="1"/>
  <c r="W907" i="1"/>
  <c r="Y907" i="1" s="1"/>
  <c r="X923" i="1"/>
  <c r="Z923" i="1" s="1"/>
  <c r="AD923" i="1" s="1"/>
  <c r="W923" i="1"/>
  <c r="Y923" i="1" s="1"/>
  <c r="X939" i="1"/>
  <c r="Z939" i="1" s="1"/>
  <c r="AD939" i="1" s="1"/>
  <c r="W939" i="1"/>
  <c r="Y939" i="1" s="1"/>
  <c r="X955" i="1"/>
  <c r="Z955" i="1" s="1"/>
  <c r="AD955" i="1" s="1"/>
  <c r="W955" i="1"/>
  <c r="Y955" i="1" s="1"/>
  <c r="X971" i="1"/>
  <c r="Z971" i="1" s="1"/>
  <c r="AD971" i="1" s="1"/>
  <c r="W971" i="1"/>
  <c r="Y971" i="1" s="1"/>
  <c r="X987" i="1"/>
  <c r="Z987" i="1" s="1"/>
  <c r="AD987" i="1" s="1"/>
  <c r="W987" i="1"/>
  <c r="Y987" i="1" s="1"/>
  <c r="X2" i="1"/>
  <c r="Z2" i="1" s="1"/>
  <c r="AD2" i="1" s="1"/>
  <c r="W2" i="1"/>
  <c r="Y2" i="1" s="1"/>
  <c r="W968" i="1"/>
  <c r="Y968" i="1" s="1"/>
  <c r="X968" i="1"/>
  <c r="Z968" i="1" s="1"/>
  <c r="AD968" i="1" s="1"/>
  <c r="W10" i="1"/>
  <c r="Y10" i="1" s="1"/>
  <c r="X10" i="1"/>
  <c r="Z10" i="1" s="1"/>
  <c r="AD10" i="1" s="1"/>
  <c r="W26" i="1"/>
  <c r="Y26" i="1" s="1"/>
  <c r="X26" i="1"/>
  <c r="Z26" i="1" s="1"/>
  <c r="AD26" i="1" s="1"/>
  <c r="W42" i="1"/>
  <c r="Y42" i="1" s="1"/>
  <c r="X42" i="1"/>
  <c r="Z42" i="1" s="1"/>
  <c r="AD42" i="1" s="1"/>
  <c r="W98" i="1"/>
  <c r="Y98" i="1" s="1"/>
  <c r="X98" i="1"/>
  <c r="Z98" i="1" s="1"/>
  <c r="AD98" i="1" s="1"/>
  <c r="W114" i="1"/>
  <c r="Y114" i="1" s="1"/>
  <c r="X114" i="1"/>
  <c r="Z114" i="1" s="1"/>
  <c r="AD114" i="1" s="1"/>
  <c r="W130" i="1"/>
  <c r="Y130" i="1" s="1"/>
  <c r="X130" i="1"/>
  <c r="Z130" i="1" s="1"/>
  <c r="AD130" i="1" s="1"/>
  <c r="W146" i="1"/>
  <c r="Y146" i="1" s="1"/>
  <c r="X146" i="1"/>
  <c r="Z146" i="1" s="1"/>
  <c r="AD146" i="1" s="1"/>
  <c r="W162" i="1"/>
  <c r="Y162" i="1" s="1"/>
  <c r="X162" i="1"/>
  <c r="Z162" i="1" s="1"/>
  <c r="AD162" i="1" s="1"/>
  <c r="W178" i="1"/>
  <c r="Y178" i="1" s="1"/>
  <c r="X178" i="1"/>
  <c r="Z178" i="1" s="1"/>
  <c r="AD178" i="1" s="1"/>
  <c r="W194" i="1"/>
  <c r="Y194" i="1" s="1"/>
  <c r="X194" i="1"/>
  <c r="Z194" i="1" s="1"/>
  <c r="AD194" i="1" s="1"/>
  <c r="W210" i="1"/>
  <c r="Y210" i="1" s="1"/>
  <c r="X210" i="1"/>
  <c r="Z210" i="1" s="1"/>
  <c r="AD210" i="1" s="1"/>
  <c r="W226" i="1"/>
  <c r="Y226" i="1" s="1"/>
  <c r="X226" i="1"/>
  <c r="Z226" i="1" s="1"/>
  <c r="AD226" i="1" s="1"/>
  <c r="W242" i="1"/>
  <c r="Y242" i="1" s="1"/>
  <c r="X242" i="1"/>
  <c r="Z242" i="1" s="1"/>
  <c r="AD242" i="1" s="1"/>
  <c r="W250" i="1"/>
  <c r="Y250" i="1" s="1"/>
  <c r="X250" i="1"/>
  <c r="Z250" i="1" s="1"/>
  <c r="AD250" i="1" s="1"/>
  <c r="W266" i="1"/>
  <c r="Y266" i="1" s="1"/>
  <c r="X266" i="1"/>
  <c r="Z266" i="1" s="1"/>
  <c r="AD266" i="1" s="1"/>
  <c r="W290" i="1"/>
  <c r="Y290" i="1" s="1"/>
  <c r="X290" i="1"/>
  <c r="Z290" i="1" s="1"/>
  <c r="AD290" i="1" s="1"/>
  <c r="X338" i="1"/>
  <c r="Z338" i="1" s="1"/>
  <c r="AD338" i="1" s="1"/>
  <c r="W338" i="1"/>
  <c r="Y338" i="1" s="1"/>
  <c r="X354" i="1"/>
  <c r="Z354" i="1" s="1"/>
  <c r="AD354" i="1" s="1"/>
  <c r="W354" i="1"/>
  <c r="Y354" i="1" s="1"/>
  <c r="X370" i="1"/>
  <c r="Z370" i="1" s="1"/>
  <c r="AD370" i="1" s="1"/>
  <c r="W370" i="1"/>
  <c r="Y370" i="1" s="1"/>
  <c r="X386" i="1"/>
  <c r="Z386" i="1" s="1"/>
  <c r="AD386" i="1" s="1"/>
  <c r="W386" i="1"/>
  <c r="Y386" i="1" s="1"/>
  <c r="X402" i="1"/>
  <c r="Z402" i="1" s="1"/>
  <c r="AD402" i="1" s="1"/>
  <c r="W402" i="1"/>
  <c r="Y402" i="1" s="1"/>
  <c r="X418" i="1"/>
  <c r="Z418" i="1" s="1"/>
  <c r="AD418" i="1" s="1"/>
  <c r="W418" i="1"/>
  <c r="Y418" i="1" s="1"/>
  <c r="X434" i="1"/>
  <c r="Z434" i="1" s="1"/>
  <c r="AD434" i="1" s="1"/>
  <c r="W434" i="1"/>
  <c r="Y434" i="1" s="1"/>
  <c r="X450" i="1"/>
  <c r="Z450" i="1" s="1"/>
  <c r="AD450" i="1" s="1"/>
  <c r="W450" i="1"/>
  <c r="Y450" i="1" s="1"/>
  <c r="X466" i="1"/>
  <c r="Z466" i="1" s="1"/>
  <c r="AD466" i="1" s="1"/>
  <c r="W466" i="1"/>
  <c r="Y466" i="1" s="1"/>
  <c r="X482" i="1"/>
  <c r="Z482" i="1" s="1"/>
  <c r="AD482" i="1" s="1"/>
  <c r="W482" i="1"/>
  <c r="Y482" i="1" s="1"/>
  <c r="X498" i="1"/>
  <c r="Z498" i="1" s="1"/>
  <c r="AD498" i="1" s="1"/>
  <c r="W498" i="1"/>
  <c r="Y498" i="1" s="1"/>
  <c r="X514" i="1"/>
  <c r="Z514" i="1" s="1"/>
  <c r="AD514" i="1" s="1"/>
  <c r="W514" i="1"/>
  <c r="Y514" i="1" s="1"/>
  <c r="X530" i="1"/>
  <c r="Z530" i="1" s="1"/>
  <c r="AD530" i="1" s="1"/>
  <c r="W530" i="1"/>
  <c r="Y530" i="1" s="1"/>
  <c r="X546" i="1"/>
  <c r="Z546" i="1" s="1"/>
  <c r="AD546" i="1" s="1"/>
  <c r="W546" i="1"/>
  <c r="Y546" i="1" s="1"/>
  <c r="X562" i="1"/>
  <c r="Z562" i="1" s="1"/>
  <c r="AD562" i="1" s="1"/>
  <c r="W562" i="1"/>
  <c r="Y562" i="1" s="1"/>
  <c r="W618" i="1"/>
  <c r="Y618" i="1" s="1"/>
  <c r="X618" i="1"/>
  <c r="Z618" i="1" s="1"/>
  <c r="AD618" i="1" s="1"/>
  <c r="W634" i="1"/>
  <c r="Y634" i="1" s="1"/>
  <c r="X634" i="1"/>
  <c r="Z634" i="1" s="1"/>
  <c r="AD634" i="1" s="1"/>
  <c r="W650" i="1"/>
  <c r="Y650" i="1" s="1"/>
  <c r="X650" i="1"/>
  <c r="Z650" i="1" s="1"/>
  <c r="AD650" i="1" s="1"/>
  <c r="W666" i="1"/>
  <c r="Y666" i="1" s="1"/>
  <c r="X666" i="1"/>
  <c r="Z666" i="1" s="1"/>
  <c r="AD666" i="1" s="1"/>
  <c r="W682" i="1"/>
  <c r="Y682" i="1" s="1"/>
  <c r="X682" i="1"/>
  <c r="Z682" i="1" s="1"/>
  <c r="AD682" i="1" s="1"/>
  <c r="W698" i="1"/>
  <c r="Y698" i="1" s="1"/>
  <c r="X698" i="1"/>
  <c r="Z698" i="1" s="1"/>
  <c r="AD698" i="1" s="1"/>
  <c r="W714" i="1"/>
  <c r="Y714" i="1" s="1"/>
  <c r="X714" i="1"/>
  <c r="Z714" i="1" s="1"/>
  <c r="AD714" i="1" s="1"/>
  <c r="W730" i="1"/>
  <c r="Y730" i="1" s="1"/>
  <c r="X730" i="1"/>
  <c r="Z730" i="1" s="1"/>
  <c r="AD730" i="1" s="1"/>
  <c r="W746" i="1"/>
  <c r="Y746" i="1" s="1"/>
  <c r="X746" i="1"/>
  <c r="Z746" i="1" s="1"/>
  <c r="AD746" i="1" s="1"/>
  <c r="W762" i="1"/>
  <c r="Y762" i="1" s="1"/>
  <c r="X762" i="1"/>
  <c r="Z762" i="1" s="1"/>
  <c r="AD762" i="1" s="1"/>
  <c r="W778" i="1"/>
  <c r="Y778" i="1" s="1"/>
  <c r="X778" i="1"/>
  <c r="Z778" i="1" s="1"/>
  <c r="AD778" i="1" s="1"/>
  <c r="W794" i="1"/>
  <c r="Y794" i="1" s="1"/>
  <c r="X794" i="1"/>
  <c r="Z794" i="1" s="1"/>
  <c r="AD794" i="1" s="1"/>
  <c r="W810" i="1"/>
  <c r="Y810" i="1" s="1"/>
  <c r="X810" i="1"/>
  <c r="Z810" i="1" s="1"/>
  <c r="AD810" i="1" s="1"/>
  <c r="W826" i="1"/>
  <c r="Y826" i="1" s="1"/>
  <c r="X826" i="1"/>
  <c r="Z826" i="1" s="1"/>
  <c r="AD826" i="1" s="1"/>
  <c r="W882" i="1"/>
  <c r="Y882" i="1" s="1"/>
  <c r="X882" i="1"/>
  <c r="Z882" i="1" s="1"/>
  <c r="AD882" i="1" s="1"/>
  <c r="W906" i="1"/>
  <c r="Y906" i="1" s="1"/>
  <c r="X906" i="1"/>
  <c r="Z906" i="1" s="1"/>
  <c r="AD906" i="1" s="1"/>
  <c r="W922" i="1"/>
  <c r="Y922" i="1" s="1"/>
  <c r="X922" i="1"/>
  <c r="Z922" i="1" s="1"/>
  <c r="AD922" i="1" s="1"/>
  <c r="V41" i="1"/>
  <c r="X41" i="1" s="1"/>
  <c r="Z41" i="1" s="1"/>
  <c r="AD41" i="1" s="1"/>
  <c r="V73" i="1"/>
  <c r="X73" i="1" s="1"/>
  <c r="Z73" i="1" s="1"/>
  <c r="AD73" i="1" s="1"/>
  <c r="V105" i="1"/>
  <c r="X105" i="1" s="1"/>
  <c r="Z105" i="1" s="1"/>
  <c r="AD105" i="1" s="1"/>
  <c r="V145" i="1"/>
  <c r="W145" i="1" s="1"/>
  <c r="Y145" i="1" s="1"/>
  <c r="V177" i="1"/>
  <c r="W177" i="1" s="1"/>
  <c r="Y177" i="1" s="1"/>
  <c r="V209" i="1"/>
  <c r="W209" i="1" s="1"/>
  <c r="Y209" i="1" s="1"/>
  <c r="V241" i="1"/>
  <c r="W241" i="1" s="1"/>
  <c r="Y241" i="1" s="1"/>
  <c r="V265" i="1"/>
  <c r="X265" i="1" s="1"/>
  <c r="Z265" i="1" s="1"/>
  <c r="AD265" i="1" s="1"/>
  <c r="V289" i="1"/>
  <c r="W289" i="1" s="1"/>
  <c r="Y289" i="1" s="1"/>
  <c r="V313" i="1"/>
  <c r="X313" i="1" s="1"/>
  <c r="Z313" i="1" s="1"/>
  <c r="AD313" i="1" s="1"/>
  <c r="V345" i="1"/>
  <c r="X345" i="1" s="1"/>
  <c r="Z345" i="1" s="1"/>
  <c r="AD345" i="1" s="1"/>
  <c r="V377" i="1"/>
  <c r="X377" i="1" s="1"/>
  <c r="Z377" i="1" s="1"/>
  <c r="AD377" i="1" s="1"/>
  <c r="V409" i="1"/>
  <c r="X409" i="1" s="1"/>
  <c r="Z409" i="1" s="1"/>
  <c r="AD409" i="1" s="1"/>
  <c r="V441" i="1"/>
  <c r="X441" i="1" s="1"/>
  <c r="Z441" i="1" s="1"/>
  <c r="AD441" i="1" s="1"/>
  <c r="V473" i="1"/>
  <c r="X473" i="1" s="1"/>
  <c r="Z473" i="1" s="1"/>
  <c r="AD473" i="1" s="1"/>
  <c r="V505" i="1"/>
  <c r="X505" i="1" s="1"/>
  <c r="Z505" i="1" s="1"/>
  <c r="AD505" i="1" s="1"/>
  <c r="V537" i="1"/>
  <c r="X537" i="1" s="1"/>
  <c r="Z537" i="1" s="1"/>
  <c r="AD537" i="1" s="1"/>
  <c r="V569" i="1"/>
  <c r="X569" i="1" s="1"/>
  <c r="Z569" i="1" s="1"/>
  <c r="AD569" i="1" s="1"/>
  <c r="V601" i="1"/>
  <c r="W601" i="1" s="1"/>
  <c r="Y601" i="1" s="1"/>
  <c r="V633" i="1"/>
  <c r="W633" i="1" s="1"/>
  <c r="Y633" i="1" s="1"/>
  <c r="V649" i="1"/>
  <c r="W649" i="1" s="1"/>
  <c r="Y649" i="1" s="1"/>
  <c r="V665" i="1"/>
  <c r="W665" i="1" s="1"/>
  <c r="Y665" i="1" s="1"/>
  <c r="V673" i="1"/>
  <c r="X673" i="1" s="1"/>
  <c r="Z673" i="1" s="1"/>
  <c r="AD673" i="1" s="1"/>
  <c r="V681" i="1"/>
  <c r="W681" i="1" s="1"/>
  <c r="Y681" i="1" s="1"/>
  <c r="V689" i="1"/>
  <c r="X689" i="1" s="1"/>
  <c r="Z689" i="1" s="1"/>
  <c r="AD689" i="1" s="1"/>
  <c r="V697" i="1"/>
  <c r="W697" i="1" s="1"/>
  <c r="Y697" i="1" s="1"/>
  <c r="V705" i="1"/>
  <c r="X705" i="1" s="1"/>
  <c r="Z705" i="1" s="1"/>
  <c r="AD705" i="1" s="1"/>
  <c r="V721" i="1"/>
  <c r="X721" i="1" s="1"/>
  <c r="Z721" i="1" s="1"/>
  <c r="AD721" i="1" s="1"/>
  <c r="V737" i="1"/>
  <c r="X737" i="1" s="1"/>
  <c r="Z737" i="1" s="1"/>
  <c r="AD737" i="1" s="1"/>
  <c r="V753" i="1"/>
  <c r="X753" i="1" s="1"/>
  <c r="Z753" i="1" s="1"/>
  <c r="AD753" i="1" s="1"/>
  <c r="V769" i="1"/>
  <c r="X769" i="1" s="1"/>
  <c r="Z769" i="1" s="1"/>
  <c r="AD769" i="1" s="1"/>
  <c r="V785" i="1"/>
  <c r="X785" i="1" s="1"/>
  <c r="Z785" i="1" s="1"/>
  <c r="AD785" i="1" s="1"/>
  <c r="V801" i="1"/>
  <c r="X801" i="1" s="1"/>
  <c r="Z801" i="1" s="1"/>
  <c r="AD801" i="1" s="1"/>
  <c r="V809" i="1"/>
  <c r="W809" i="1" s="1"/>
  <c r="Y809" i="1" s="1"/>
  <c r="V817" i="1"/>
  <c r="X817" i="1" s="1"/>
  <c r="Z817" i="1" s="1"/>
  <c r="AD817" i="1" s="1"/>
  <c r="V825" i="1"/>
  <c r="W825" i="1" s="1"/>
  <c r="Y825" i="1" s="1"/>
  <c r="V833" i="1"/>
  <c r="X833" i="1" s="1"/>
  <c r="Z833" i="1" s="1"/>
  <c r="AD833" i="1" s="1"/>
  <c r="V841" i="1"/>
  <c r="W841" i="1" s="1"/>
  <c r="Y841" i="1" s="1"/>
  <c r="V849" i="1"/>
  <c r="X849" i="1" s="1"/>
  <c r="Z849" i="1" s="1"/>
  <c r="AD849" i="1" s="1"/>
  <c r="V857" i="1"/>
  <c r="W857" i="1" s="1"/>
  <c r="Y857" i="1" s="1"/>
  <c r="V865" i="1"/>
  <c r="X865" i="1" s="1"/>
  <c r="Z865" i="1" s="1"/>
  <c r="AD865" i="1" s="1"/>
  <c r="V873" i="1"/>
  <c r="W873" i="1" s="1"/>
  <c r="Y873" i="1" s="1"/>
  <c r="V889" i="1"/>
  <c r="W889" i="1" s="1"/>
  <c r="Y889" i="1" s="1"/>
  <c r="V905" i="1"/>
  <c r="W905" i="1" s="1"/>
  <c r="Y905" i="1" s="1"/>
  <c r="V921" i="1"/>
  <c r="W921" i="1" s="1"/>
  <c r="Y921" i="1" s="1"/>
  <c r="V929" i="1"/>
  <c r="X929" i="1" s="1"/>
  <c r="Z929" i="1" s="1"/>
  <c r="AD929" i="1" s="1"/>
  <c r="V937" i="1"/>
  <c r="W937" i="1" s="1"/>
  <c r="Y937" i="1" s="1"/>
  <c r="V945" i="1"/>
  <c r="X945" i="1" s="1"/>
  <c r="Z945" i="1" s="1"/>
  <c r="AD945" i="1" s="1"/>
  <c r="V953" i="1"/>
  <c r="W953" i="1" s="1"/>
  <c r="Y953" i="1" s="1"/>
  <c r="V961" i="1"/>
  <c r="X961" i="1" s="1"/>
  <c r="Z961" i="1" s="1"/>
  <c r="AD961" i="1" s="1"/>
  <c r="V969" i="1"/>
  <c r="W969" i="1" s="1"/>
  <c r="Y969" i="1" s="1"/>
  <c r="V977" i="1"/>
  <c r="X977" i="1" s="1"/>
  <c r="Z977" i="1" s="1"/>
  <c r="AD977" i="1" s="1"/>
  <c r="V985" i="1"/>
  <c r="W985" i="1" s="1"/>
  <c r="Y985" i="1" s="1"/>
  <c r="V1001" i="1"/>
  <c r="W1001" i="1" s="1"/>
  <c r="Y1001" i="1" s="1"/>
  <c r="V920" i="1"/>
  <c r="X920" i="1" s="1"/>
  <c r="Z920" i="1" s="1"/>
  <c r="AD920" i="1" s="1"/>
  <c r="V956" i="1"/>
  <c r="X956" i="1" s="1"/>
  <c r="Z956" i="1" s="1"/>
  <c r="AD956" i="1" s="1"/>
  <c r="V12" i="1"/>
  <c r="X12" i="1" s="1"/>
  <c r="Z12" i="1" s="1"/>
  <c r="AD12" i="1" s="1"/>
  <c r="V28" i="1"/>
  <c r="X28" i="1" s="1"/>
  <c r="Z28" i="1" s="1"/>
  <c r="AD28" i="1" s="1"/>
  <c r="V44" i="1"/>
  <c r="X44" i="1" s="1"/>
  <c r="Z44" i="1" s="1"/>
  <c r="AD44" i="1" s="1"/>
  <c r="V60" i="1"/>
  <c r="X60" i="1" s="1"/>
  <c r="Z60" i="1" s="1"/>
  <c r="AD60" i="1" s="1"/>
  <c r="V76" i="1"/>
  <c r="X76" i="1" s="1"/>
  <c r="Z76" i="1" s="1"/>
  <c r="AD76" i="1" s="1"/>
  <c r="V92" i="1"/>
  <c r="X92" i="1" s="1"/>
  <c r="Z92" i="1" s="1"/>
  <c r="AD92" i="1" s="1"/>
  <c r="V108" i="1"/>
  <c r="X108" i="1" s="1"/>
  <c r="Z108" i="1" s="1"/>
  <c r="AD108" i="1" s="1"/>
  <c r="V124" i="1"/>
  <c r="X124" i="1" s="1"/>
  <c r="Z124" i="1" s="1"/>
  <c r="AD124" i="1" s="1"/>
  <c r="V140" i="1"/>
  <c r="X140" i="1" s="1"/>
  <c r="Z140" i="1" s="1"/>
  <c r="AD140" i="1" s="1"/>
  <c r="V148" i="1"/>
  <c r="W148" i="1" s="1"/>
  <c r="Y148" i="1" s="1"/>
  <c r="V156" i="1"/>
  <c r="X156" i="1" s="1"/>
  <c r="Z156" i="1" s="1"/>
  <c r="AD156" i="1" s="1"/>
  <c r="V164" i="1"/>
  <c r="W164" i="1" s="1"/>
  <c r="Y164" i="1" s="1"/>
  <c r="V180" i="1"/>
  <c r="W180" i="1" s="1"/>
  <c r="Y180" i="1" s="1"/>
  <c r="V196" i="1"/>
  <c r="W196" i="1" s="1"/>
  <c r="Y196" i="1" s="1"/>
  <c r="V212" i="1"/>
  <c r="W212" i="1" s="1"/>
  <c r="Y212" i="1" s="1"/>
  <c r="V228" i="1"/>
  <c r="W228" i="1" s="1"/>
  <c r="Y228" i="1" s="1"/>
  <c r="V244" i="1"/>
  <c r="W244" i="1" s="1"/>
  <c r="Y244" i="1" s="1"/>
  <c r="V260" i="1"/>
  <c r="W260" i="1" s="1"/>
  <c r="Y260" i="1" s="1"/>
  <c r="V276" i="1"/>
  <c r="W276" i="1" s="1"/>
  <c r="Y276" i="1" s="1"/>
  <c r="V292" i="1"/>
  <c r="W292" i="1" s="1"/>
  <c r="Y292" i="1" s="1"/>
  <c r="V308" i="1"/>
  <c r="W308" i="1" s="1"/>
  <c r="Y308" i="1" s="1"/>
  <c r="V324" i="1"/>
  <c r="X324" i="1" s="1"/>
  <c r="Z324" i="1" s="1"/>
  <c r="AD324" i="1" s="1"/>
  <c r="V340" i="1"/>
  <c r="X340" i="1" s="1"/>
  <c r="Z340" i="1" s="1"/>
  <c r="AD340" i="1" s="1"/>
  <c r="V356" i="1"/>
  <c r="X356" i="1" s="1"/>
  <c r="Z356" i="1" s="1"/>
  <c r="AD356" i="1" s="1"/>
  <c r="V372" i="1"/>
  <c r="X372" i="1" s="1"/>
  <c r="Z372" i="1" s="1"/>
  <c r="AD372" i="1" s="1"/>
  <c r="V388" i="1"/>
  <c r="X388" i="1" s="1"/>
  <c r="Z388" i="1" s="1"/>
  <c r="AD388" i="1" s="1"/>
  <c r="V396" i="1"/>
  <c r="W396" i="1" s="1"/>
  <c r="Y396" i="1" s="1"/>
  <c r="V404" i="1"/>
  <c r="X404" i="1" s="1"/>
  <c r="Z404" i="1" s="1"/>
  <c r="AD404" i="1" s="1"/>
  <c r="V412" i="1"/>
  <c r="W412" i="1" s="1"/>
  <c r="Y412" i="1" s="1"/>
  <c r="V420" i="1"/>
  <c r="X420" i="1" s="1"/>
  <c r="Z420" i="1" s="1"/>
  <c r="AD420" i="1" s="1"/>
  <c r="V428" i="1"/>
  <c r="W428" i="1" s="1"/>
  <c r="Y428" i="1" s="1"/>
  <c r="V436" i="1"/>
  <c r="X436" i="1" s="1"/>
  <c r="Z436" i="1" s="1"/>
  <c r="AD436" i="1" s="1"/>
  <c r="V444" i="1"/>
  <c r="W444" i="1" s="1"/>
  <c r="Y444" i="1" s="1"/>
  <c r="V460" i="1"/>
  <c r="W460" i="1" s="1"/>
  <c r="Y460" i="1" s="1"/>
  <c r="V476" i="1"/>
  <c r="W476" i="1" s="1"/>
  <c r="Y476" i="1" s="1"/>
  <c r="V492" i="1"/>
  <c r="W492" i="1" s="1"/>
  <c r="Y492" i="1" s="1"/>
  <c r="V508" i="1"/>
  <c r="W508" i="1" s="1"/>
  <c r="Y508" i="1" s="1"/>
  <c r="V524" i="1"/>
  <c r="W524" i="1" s="1"/>
  <c r="Y524" i="1" s="1"/>
  <c r="V540" i="1"/>
  <c r="W540" i="1" s="1"/>
  <c r="Y540" i="1" s="1"/>
  <c r="V556" i="1"/>
  <c r="W556" i="1" s="1"/>
  <c r="Y556" i="1" s="1"/>
  <c r="V572" i="1"/>
  <c r="W572" i="1" s="1"/>
  <c r="Y572" i="1" s="1"/>
  <c r="V588" i="1"/>
  <c r="X588" i="1" s="1"/>
  <c r="Z588" i="1" s="1"/>
  <c r="AD588" i="1" s="1"/>
  <c r="V604" i="1"/>
  <c r="X604" i="1" s="1"/>
  <c r="Z604" i="1" s="1"/>
  <c r="AD604" i="1" s="1"/>
  <c r="V620" i="1"/>
  <c r="X620" i="1" s="1"/>
  <c r="Z620" i="1" s="1"/>
  <c r="AD620" i="1" s="1"/>
  <c r="V636" i="1"/>
  <c r="X636" i="1" s="1"/>
  <c r="Z636" i="1" s="1"/>
  <c r="AD636" i="1" s="1"/>
  <c r="V652" i="1"/>
  <c r="X652" i="1" s="1"/>
  <c r="Z652" i="1" s="1"/>
  <c r="AD652" i="1" s="1"/>
  <c r="V668" i="1"/>
  <c r="X668" i="1" s="1"/>
  <c r="Z668" i="1" s="1"/>
  <c r="AD668" i="1" s="1"/>
  <c r="V684" i="1"/>
  <c r="X684" i="1" s="1"/>
  <c r="Z684" i="1" s="1"/>
  <c r="AD684" i="1" s="1"/>
  <c r="V692" i="1"/>
  <c r="W692" i="1" s="1"/>
  <c r="Y692" i="1" s="1"/>
  <c r="V700" i="1"/>
  <c r="X700" i="1" s="1"/>
  <c r="Z700" i="1" s="1"/>
  <c r="AD700" i="1" s="1"/>
  <c r="V708" i="1"/>
  <c r="W708" i="1" s="1"/>
  <c r="Y708" i="1" s="1"/>
  <c r="V716" i="1"/>
  <c r="X716" i="1" s="1"/>
  <c r="Z716" i="1" s="1"/>
  <c r="AD716" i="1" s="1"/>
  <c r="V724" i="1"/>
  <c r="W724" i="1" s="1"/>
  <c r="Y724" i="1" s="1"/>
  <c r="V732" i="1"/>
  <c r="X732" i="1" s="1"/>
  <c r="Z732" i="1" s="1"/>
  <c r="AD732" i="1" s="1"/>
  <c r="V740" i="1"/>
  <c r="W740" i="1" s="1"/>
  <c r="Y740" i="1" s="1"/>
  <c r="V748" i="1"/>
  <c r="X748" i="1" s="1"/>
  <c r="Z748" i="1" s="1"/>
  <c r="AD748" i="1" s="1"/>
  <c r="V756" i="1"/>
  <c r="W756" i="1" s="1"/>
  <c r="Y756" i="1" s="1"/>
  <c r="V764" i="1"/>
  <c r="X764" i="1" s="1"/>
  <c r="Z764" i="1" s="1"/>
  <c r="AD764" i="1" s="1"/>
  <c r="V772" i="1"/>
  <c r="W772" i="1" s="1"/>
  <c r="Y772" i="1" s="1"/>
  <c r="V780" i="1"/>
  <c r="X780" i="1" s="1"/>
  <c r="Z780" i="1" s="1"/>
  <c r="AD780" i="1" s="1"/>
  <c r="V788" i="1"/>
  <c r="W788" i="1" s="1"/>
  <c r="Y788" i="1" s="1"/>
  <c r="V796" i="1"/>
  <c r="X796" i="1" s="1"/>
  <c r="Z796" i="1" s="1"/>
  <c r="AD796" i="1" s="1"/>
  <c r="V804" i="1"/>
  <c r="W804" i="1" s="1"/>
  <c r="Y804" i="1" s="1"/>
  <c r="V812" i="1"/>
  <c r="X812" i="1" s="1"/>
  <c r="Z812" i="1" s="1"/>
  <c r="AD812" i="1" s="1"/>
  <c r="V820" i="1"/>
  <c r="W820" i="1" s="1"/>
  <c r="Y820" i="1" s="1"/>
  <c r="V828" i="1"/>
  <c r="X828" i="1" s="1"/>
  <c r="Z828" i="1" s="1"/>
  <c r="AD828" i="1" s="1"/>
  <c r="V836" i="1"/>
  <c r="W836" i="1" s="1"/>
  <c r="Y836" i="1" s="1"/>
  <c r="V844" i="1"/>
  <c r="X844" i="1" s="1"/>
  <c r="Z844" i="1" s="1"/>
  <c r="AD844" i="1" s="1"/>
  <c r="V852" i="1"/>
  <c r="W852" i="1" s="1"/>
  <c r="Y852" i="1" s="1"/>
  <c r="V860" i="1"/>
  <c r="X860" i="1" s="1"/>
  <c r="Z860" i="1" s="1"/>
  <c r="AD860" i="1" s="1"/>
  <c r="V876" i="1"/>
  <c r="X876" i="1" s="1"/>
  <c r="Z876" i="1" s="1"/>
  <c r="AD876" i="1" s="1"/>
  <c r="V892" i="1"/>
  <c r="X892" i="1" s="1"/>
  <c r="Z892" i="1" s="1"/>
  <c r="AD892" i="1" s="1"/>
  <c r="V3" i="1"/>
  <c r="X3" i="1" s="1"/>
  <c r="Z3" i="1" s="1"/>
  <c r="AD3" i="1" s="1"/>
  <c r="V19" i="1"/>
  <c r="X19" i="1" s="1"/>
  <c r="Z19" i="1" s="1"/>
  <c r="AD19" i="1" s="1"/>
  <c r="V35" i="1"/>
  <c r="X35" i="1" s="1"/>
  <c r="Z35" i="1" s="1"/>
  <c r="AD35" i="1" s="1"/>
  <c r="V51" i="1"/>
  <c r="X51" i="1" s="1"/>
  <c r="Z51" i="1" s="1"/>
  <c r="AD51" i="1" s="1"/>
  <c r="V75" i="1"/>
  <c r="W75" i="1" s="1"/>
  <c r="Y75" i="1" s="1"/>
  <c r="V91" i="1"/>
  <c r="W91" i="1" s="1"/>
  <c r="Y91" i="1" s="1"/>
  <c r="V107" i="1"/>
  <c r="W107" i="1" s="1"/>
  <c r="Y107" i="1" s="1"/>
  <c r="V123" i="1"/>
  <c r="W123" i="1" s="1"/>
  <c r="Y123" i="1" s="1"/>
  <c r="V139" i="1"/>
  <c r="W139" i="1" s="1"/>
  <c r="Y139" i="1" s="1"/>
  <c r="V155" i="1"/>
  <c r="W155" i="1" s="1"/>
  <c r="Y155" i="1" s="1"/>
  <c r="V163" i="1"/>
  <c r="X163" i="1" s="1"/>
  <c r="Z163" i="1" s="1"/>
  <c r="AD163" i="1" s="1"/>
  <c r="V171" i="1"/>
  <c r="W171" i="1" s="1"/>
  <c r="Y171" i="1" s="1"/>
  <c r="V179" i="1"/>
  <c r="X179" i="1" s="1"/>
  <c r="Z179" i="1" s="1"/>
  <c r="AD179" i="1" s="1"/>
  <c r="V195" i="1"/>
  <c r="X195" i="1" s="1"/>
  <c r="Z195" i="1" s="1"/>
  <c r="AD195" i="1" s="1"/>
  <c r="V211" i="1"/>
  <c r="X211" i="1" s="1"/>
  <c r="Z211" i="1" s="1"/>
  <c r="AD211" i="1" s="1"/>
  <c r="V227" i="1"/>
  <c r="X227" i="1" s="1"/>
  <c r="Z227" i="1" s="1"/>
  <c r="AD227" i="1" s="1"/>
  <c r="V243" i="1"/>
  <c r="X243" i="1" s="1"/>
  <c r="Z243" i="1" s="1"/>
  <c r="AD243" i="1" s="1"/>
  <c r="V259" i="1"/>
  <c r="X259" i="1" s="1"/>
  <c r="Z259" i="1" s="1"/>
  <c r="AD259" i="1" s="1"/>
  <c r="V275" i="1"/>
  <c r="X275" i="1" s="1"/>
  <c r="Z275" i="1" s="1"/>
  <c r="AD275" i="1" s="1"/>
  <c r="V291" i="1"/>
  <c r="X291" i="1" s="1"/>
  <c r="Z291" i="1" s="1"/>
  <c r="AD291" i="1" s="1"/>
  <c r="V307" i="1"/>
  <c r="X307" i="1" s="1"/>
  <c r="Z307" i="1" s="1"/>
  <c r="AD307" i="1" s="1"/>
  <c r="V323" i="1"/>
  <c r="X323" i="1" s="1"/>
  <c r="Z323" i="1" s="1"/>
  <c r="AD323" i="1" s="1"/>
  <c r="V339" i="1"/>
  <c r="X339" i="1" s="1"/>
  <c r="Z339" i="1" s="1"/>
  <c r="AD339" i="1" s="1"/>
  <c r="V355" i="1"/>
  <c r="X355" i="1" s="1"/>
  <c r="Z355" i="1" s="1"/>
  <c r="AD355" i="1" s="1"/>
  <c r="V371" i="1"/>
  <c r="X371" i="1" s="1"/>
  <c r="Z371" i="1" s="1"/>
  <c r="AD371" i="1" s="1"/>
  <c r="V387" i="1"/>
  <c r="X387" i="1" s="1"/>
  <c r="Z387" i="1" s="1"/>
  <c r="AD387" i="1" s="1"/>
  <c r="V395" i="1"/>
  <c r="W395" i="1" s="1"/>
  <c r="Y395" i="1" s="1"/>
  <c r="V403" i="1"/>
  <c r="X403" i="1" s="1"/>
  <c r="Z403" i="1" s="1"/>
  <c r="AD403" i="1" s="1"/>
  <c r="V411" i="1"/>
  <c r="W411" i="1" s="1"/>
  <c r="Y411" i="1" s="1"/>
  <c r="V427" i="1"/>
  <c r="W427" i="1" s="1"/>
  <c r="Y427" i="1" s="1"/>
  <c r="V443" i="1"/>
  <c r="W443" i="1" s="1"/>
  <c r="Y443" i="1" s="1"/>
  <c r="V459" i="1"/>
  <c r="W459" i="1" s="1"/>
  <c r="Y459" i="1" s="1"/>
  <c r="V475" i="1"/>
  <c r="W475" i="1" s="1"/>
  <c r="Y475" i="1" s="1"/>
  <c r="V491" i="1"/>
  <c r="W491" i="1" s="1"/>
  <c r="Y491" i="1" s="1"/>
  <c r="V507" i="1"/>
  <c r="W507" i="1" s="1"/>
  <c r="Y507" i="1" s="1"/>
  <c r="V523" i="1"/>
  <c r="W523" i="1" s="1"/>
  <c r="Y523" i="1" s="1"/>
  <c r="V539" i="1"/>
  <c r="W539" i="1" s="1"/>
  <c r="Y539" i="1" s="1"/>
  <c r="V555" i="1"/>
  <c r="W555" i="1" s="1"/>
  <c r="Y555" i="1" s="1"/>
  <c r="V571" i="1"/>
  <c r="W571" i="1" s="1"/>
  <c r="Y571" i="1" s="1"/>
  <c r="V587" i="1"/>
  <c r="X587" i="1" s="1"/>
  <c r="Z587" i="1" s="1"/>
  <c r="AD587" i="1" s="1"/>
  <c r="V603" i="1"/>
  <c r="X603" i="1" s="1"/>
  <c r="Z603" i="1" s="1"/>
  <c r="AD603" i="1" s="1"/>
  <c r="V619" i="1"/>
  <c r="X619" i="1" s="1"/>
  <c r="Z619" i="1" s="1"/>
  <c r="AD619" i="1" s="1"/>
  <c r="V627" i="1"/>
  <c r="W627" i="1" s="1"/>
  <c r="Y627" i="1" s="1"/>
  <c r="V635" i="1"/>
  <c r="X635" i="1" s="1"/>
  <c r="Z635" i="1" s="1"/>
  <c r="AD635" i="1" s="1"/>
  <c r="V643" i="1"/>
  <c r="W643" i="1" s="1"/>
  <c r="Y643" i="1" s="1"/>
  <c r="V651" i="1"/>
  <c r="X651" i="1" s="1"/>
  <c r="Z651" i="1" s="1"/>
  <c r="AD651" i="1" s="1"/>
  <c r="V667" i="1"/>
  <c r="X667" i="1" s="1"/>
  <c r="Z667" i="1" s="1"/>
  <c r="AD667" i="1" s="1"/>
  <c r="V683" i="1"/>
  <c r="X683" i="1" s="1"/>
  <c r="Z683" i="1" s="1"/>
  <c r="AD683" i="1" s="1"/>
  <c r="V699" i="1"/>
  <c r="X699" i="1" s="1"/>
  <c r="Z699" i="1" s="1"/>
  <c r="AD699" i="1" s="1"/>
  <c r="V715" i="1"/>
  <c r="X715" i="1" s="1"/>
  <c r="Z715" i="1" s="1"/>
  <c r="AD715" i="1" s="1"/>
  <c r="V731" i="1"/>
  <c r="X731" i="1" s="1"/>
  <c r="Z731" i="1" s="1"/>
  <c r="AD731" i="1" s="1"/>
  <c r="V747" i="1"/>
  <c r="X747" i="1" s="1"/>
  <c r="Z747" i="1" s="1"/>
  <c r="AD747" i="1" s="1"/>
  <c r="V763" i="1"/>
  <c r="X763" i="1" s="1"/>
  <c r="Z763" i="1" s="1"/>
  <c r="AD763" i="1" s="1"/>
  <c r="V779" i="1"/>
  <c r="X779" i="1" s="1"/>
  <c r="Z779" i="1" s="1"/>
  <c r="AD779" i="1" s="1"/>
  <c r="V795" i="1"/>
  <c r="X795" i="1" s="1"/>
  <c r="Z795" i="1" s="1"/>
  <c r="AD795" i="1" s="1"/>
  <c r="V811" i="1"/>
  <c r="X811" i="1" s="1"/>
  <c r="Z811" i="1" s="1"/>
  <c r="AD811" i="1" s="1"/>
  <c r="V827" i="1"/>
  <c r="X827" i="1" s="1"/>
  <c r="Z827" i="1" s="1"/>
  <c r="AD827" i="1" s="1"/>
  <c r="V835" i="1"/>
  <c r="W835" i="1" s="1"/>
  <c r="Y835" i="1" s="1"/>
  <c r="V843" i="1"/>
  <c r="X843" i="1" s="1"/>
  <c r="Z843" i="1" s="1"/>
  <c r="AD843" i="1" s="1"/>
  <c r="V851" i="1"/>
  <c r="W851" i="1" s="1"/>
  <c r="Y851" i="1" s="1"/>
  <c r="V867" i="1"/>
  <c r="W867" i="1" s="1"/>
  <c r="Y867" i="1" s="1"/>
  <c r="V883" i="1"/>
  <c r="W883" i="1" s="1"/>
  <c r="Y883" i="1" s="1"/>
  <c r="V899" i="1"/>
  <c r="W899" i="1" s="1"/>
  <c r="Y899" i="1" s="1"/>
  <c r="V915" i="1"/>
  <c r="X915" i="1" s="1"/>
  <c r="Z915" i="1" s="1"/>
  <c r="AD915" i="1" s="1"/>
  <c r="V931" i="1"/>
  <c r="W931" i="1" s="1"/>
  <c r="Y931" i="1" s="1"/>
  <c r="V947" i="1"/>
  <c r="W947" i="1" s="1"/>
  <c r="Y947" i="1" s="1"/>
  <c r="V963" i="1"/>
  <c r="X963" i="1" s="1"/>
  <c r="Z963" i="1" s="1"/>
  <c r="AD963" i="1" s="1"/>
  <c r="V979" i="1"/>
  <c r="X979" i="1" s="1"/>
  <c r="Z979" i="1" s="1"/>
  <c r="AD979" i="1" s="1"/>
  <c r="V995" i="1"/>
  <c r="W995" i="1" s="1"/>
  <c r="Y995" i="1" s="1"/>
  <c r="V960" i="1"/>
  <c r="X960" i="1" s="1"/>
  <c r="Z960" i="1" s="1"/>
  <c r="AD960" i="1" s="1"/>
  <c r="V996" i="1"/>
  <c r="W996" i="1" s="1"/>
  <c r="Y996" i="1" s="1"/>
  <c r="V18" i="1"/>
  <c r="W18" i="1" s="1"/>
  <c r="Y18" i="1" s="1"/>
  <c r="V34" i="1"/>
  <c r="X34" i="1" s="1"/>
  <c r="Z34" i="1" s="1"/>
  <c r="AD34" i="1" s="1"/>
  <c r="V50" i="1"/>
  <c r="X50" i="1" s="1"/>
  <c r="Z50" i="1" s="1"/>
  <c r="AD50" i="1" s="1"/>
  <c r="V58" i="1"/>
  <c r="W58" i="1" s="1"/>
  <c r="Y58" i="1" s="1"/>
  <c r="V66" i="1"/>
  <c r="W66" i="1" s="1"/>
  <c r="Y66" i="1" s="1"/>
  <c r="V74" i="1"/>
  <c r="W74" i="1" s="1"/>
  <c r="Y74" i="1" s="1"/>
  <c r="V82" i="1"/>
  <c r="X82" i="1" s="1"/>
  <c r="Z82" i="1" s="1"/>
  <c r="AD82" i="1" s="1"/>
  <c r="V90" i="1"/>
  <c r="W90" i="1" s="1"/>
  <c r="Y90" i="1" s="1"/>
  <c r="V106" i="1"/>
  <c r="W106" i="1" s="1"/>
  <c r="Y106" i="1" s="1"/>
  <c r="V122" i="1"/>
  <c r="W122" i="1" s="1"/>
  <c r="Y122" i="1" s="1"/>
  <c r="V138" i="1"/>
  <c r="W138" i="1" s="1"/>
  <c r="Y138" i="1" s="1"/>
  <c r="V154" i="1"/>
  <c r="W154" i="1" s="1"/>
  <c r="Y154" i="1" s="1"/>
  <c r="V170" i="1"/>
  <c r="W170" i="1" s="1"/>
  <c r="Y170" i="1" s="1"/>
  <c r="V186" i="1"/>
  <c r="W186" i="1" s="1"/>
  <c r="Y186" i="1" s="1"/>
  <c r="V202" i="1"/>
  <c r="W202" i="1" s="1"/>
  <c r="Y202" i="1" s="1"/>
  <c r="V218" i="1"/>
  <c r="W218" i="1" s="1"/>
  <c r="Y218" i="1" s="1"/>
  <c r="V234" i="1"/>
  <c r="W234" i="1" s="1"/>
  <c r="Y234" i="1" s="1"/>
  <c r="V258" i="1"/>
  <c r="X258" i="1" s="1"/>
  <c r="Z258" i="1" s="1"/>
  <c r="AD258" i="1" s="1"/>
  <c r="V274" i="1"/>
  <c r="X274" i="1" s="1"/>
  <c r="Z274" i="1" s="1"/>
  <c r="AD274" i="1" s="1"/>
  <c r="V282" i="1"/>
  <c r="W282" i="1" s="1"/>
  <c r="Y282" i="1" s="1"/>
  <c r="V298" i="1"/>
  <c r="W298" i="1" s="1"/>
  <c r="Y298" i="1" s="1"/>
  <c r="V306" i="1"/>
  <c r="W306" i="1" s="1"/>
  <c r="Y306" i="1" s="1"/>
  <c r="V314" i="1"/>
  <c r="W314" i="1" s="1"/>
  <c r="Y314" i="1" s="1"/>
  <c r="V322" i="1"/>
  <c r="W322" i="1" s="1"/>
  <c r="Y322" i="1" s="1"/>
  <c r="V330" i="1"/>
  <c r="X330" i="1" s="1"/>
  <c r="Z330" i="1" s="1"/>
  <c r="AD330" i="1" s="1"/>
  <c r="V346" i="1"/>
  <c r="X346" i="1" s="1"/>
  <c r="Z346" i="1" s="1"/>
  <c r="AD346" i="1" s="1"/>
  <c r="V362" i="1"/>
  <c r="X362" i="1" s="1"/>
  <c r="Z362" i="1" s="1"/>
  <c r="AD362" i="1" s="1"/>
  <c r="V378" i="1"/>
  <c r="X378" i="1" s="1"/>
  <c r="Z378" i="1" s="1"/>
  <c r="AD378" i="1" s="1"/>
  <c r="V394" i="1"/>
  <c r="X394" i="1" s="1"/>
  <c r="Z394" i="1" s="1"/>
  <c r="AD394" i="1" s="1"/>
  <c r="V410" i="1"/>
  <c r="X410" i="1" s="1"/>
  <c r="Z410" i="1" s="1"/>
  <c r="AD410" i="1" s="1"/>
  <c r="V426" i="1"/>
  <c r="X426" i="1" s="1"/>
  <c r="Z426" i="1" s="1"/>
  <c r="AD426" i="1" s="1"/>
  <c r="V442" i="1"/>
  <c r="X442" i="1" s="1"/>
  <c r="Z442" i="1" s="1"/>
  <c r="AD442" i="1" s="1"/>
  <c r="V458" i="1"/>
  <c r="X458" i="1" s="1"/>
  <c r="Z458" i="1" s="1"/>
  <c r="AD458" i="1" s="1"/>
  <c r="V474" i="1"/>
  <c r="X474" i="1" s="1"/>
  <c r="Z474" i="1" s="1"/>
  <c r="AD474" i="1" s="1"/>
  <c r="V490" i="1"/>
  <c r="X490" i="1" s="1"/>
  <c r="Z490" i="1" s="1"/>
  <c r="AD490" i="1" s="1"/>
  <c r="V506" i="1"/>
  <c r="X506" i="1" s="1"/>
  <c r="Z506" i="1" s="1"/>
  <c r="AD506" i="1" s="1"/>
  <c r="V522" i="1"/>
  <c r="X522" i="1" s="1"/>
  <c r="Z522" i="1" s="1"/>
  <c r="AD522" i="1" s="1"/>
  <c r="V538" i="1"/>
  <c r="X538" i="1" s="1"/>
  <c r="Z538" i="1" s="1"/>
  <c r="AD538" i="1" s="1"/>
  <c r="V554" i="1"/>
  <c r="X554" i="1" s="1"/>
  <c r="Z554" i="1" s="1"/>
  <c r="AD554" i="1" s="1"/>
  <c r="V570" i="1"/>
  <c r="X570" i="1" s="1"/>
  <c r="Z570" i="1" s="1"/>
  <c r="AD570" i="1" s="1"/>
  <c r="V578" i="1"/>
  <c r="X578" i="1" s="1"/>
  <c r="Z578" i="1" s="1"/>
  <c r="AD578" i="1" s="1"/>
  <c r="V586" i="1"/>
  <c r="W586" i="1" s="1"/>
  <c r="Y586" i="1" s="1"/>
  <c r="V594" i="1"/>
  <c r="X594" i="1" s="1"/>
  <c r="Z594" i="1" s="1"/>
  <c r="AD594" i="1" s="1"/>
  <c r="V602" i="1"/>
  <c r="W602" i="1" s="1"/>
  <c r="Y602" i="1" s="1"/>
  <c r="V610" i="1"/>
  <c r="W610" i="1" s="1"/>
  <c r="Y610" i="1" s="1"/>
  <c r="V626" i="1"/>
  <c r="W626" i="1" s="1"/>
  <c r="Y626" i="1" s="1"/>
  <c r="V642" i="1"/>
  <c r="W642" i="1" s="1"/>
  <c r="Y642" i="1" s="1"/>
  <c r="V658" i="1"/>
  <c r="W658" i="1" s="1"/>
  <c r="Y658" i="1" s="1"/>
  <c r="V674" i="1"/>
  <c r="W674" i="1" s="1"/>
  <c r="Y674" i="1" s="1"/>
  <c r="V690" i="1"/>
  <c r="W690" i="1" s="1"/>
  <c r="Y690" i="1" s="1"/>
  <c r="V706" i="1"/>
  <c r="W706" i="1" s="1"/>
  <c r="Y706" i="1" s="1"/>
  <c r="V722" i="1"/>
  <c r="W722" i="1" s="1"/>
  <c r="Y722" i="1" s="1"/>
  <c r="V738" i="1"/>
  <c r="W738" i="1" s="1"/>
  <c r="Y738" i="1" s="1"/>
  <c r="V754" i="1"/>
  <c r="W754" i="1" s="1"/>
  <c r="Y754" i="1" s="1"/>
  <c r="V770" i="1"/>
  <c r="W770" i="1" s="1"/>
  <c r="Y770" i="1" s="1"/>
  <c r="V786" i="1"/>
  <c r="W786" i="1" s="1"/>
  <c r="Y786" i="1" s="1"/>
  <c r="V802" i="1"/>
  <c r="W802" i="1" s="1"/>
  <c r="Y802" i="1" s="1"/>
  <c r="V818" i="1"/>
  <c r="W818" i="1" s="1"/>
  <c r="Y818" i="1" s="1"/>
  <c r="V834" i="1"/>
  <c r="W834" i="1" s="1"/>
  <c r="Y834" i="1" s="1"/>
  <c r="V842" i="1"/>
  <c r="W842" i="1" s="1"/>
  <c r="Y842" i="1" s="1"/>
  <c r="V850" i="1"/>
  <c r="W850" i="1" s="1"/>
  <c r="Y850" i="1" s="1"/>
  <c r="V858" i="1"/>
  <c r="W858" i="1" s="1"/>
  <c r="Y858" i="1" s="1"/>
  <c r="V866" i="1"/>
  <c r="X866" i="1" s="1"/>
  <c r="Z866" i="1" s="1"/>
  <c r="AD866" i="1" s="1"/>
  <c r="V874" i="1"/>
  <c r="W874" i="1" s="1"/>
  <c r="Y874" i="1" s="1"/>
  <c r="V890" i="1"/>
  <c r="W890" i="1" s="1"/>
  <c r="Y890" i="1" s="1"/>
  <c r="V898" i="1"/>
  <c r="W898" i="1" s="1"/>
  <c r="Y898" i="1" s="1"/>
  <c r="V914" i="1"/>
  <c r="X914" i="1" s="1"/>
  <c r="Z914" i="1" s="1"/>
  <c r="AD914" i="1" s="1"/>
  <c r="V930" i="1"/>
  <c r="W930" i="1" s="1"/>
  <c r="Y930" i="1" s="1"/>
  <c r="V938" i="1"/>
  <c r="W938" i="1" s="1"/>
  <c r="Y938" i="1" s="1"/>
  <c r="V946" i="1"/>
  <c r="W946" i="1" s="1"/>
  <c r="Y946" i="1" s="1"/>
  <c r="V954" i="1"/>
  <c r="W954" i="1" s="1"/>
  <c r="Y954" i="1" s="1"/>
  <c r="V962" i="1"/>
  <c r="W962" i="1" s="1"/>
  <c r="Y962" i="1" s="1"/>
  <c r="V970" i="1"/>
  <c r="W970" i="1" s="1"/>
  <c r="Y970" i="1" s="1"/>
  <c r="V978" i="1"/>
  <c r="W978" i="1" s="1"/>
  <c r="Y978" i="1" s="1"/>
  <c r="V986" i="1"/>
  <c r="W986" i="1" s="1"/>
  <c r="Y986" i="1" s="1"/>
  <c r="V994" i="1"/>
  <c r="X994" i="1" s="1"/>
  <c r="Z994" i="1" s="1"/>
  <c r="AD994" i="1" s="1"/>
  <c r="V928" i="1"/>
  <c r="W928" i="1" s="1"/>
  <c r="Y928" i="1" s="1"/>
  <c r="V936" i="1"/>
  <c r="W936" i="1" s="1"/>
  <c r="Y936" i="1" s="1"/>
  <c r="V976" i="1"/>
  <c r="W976" i="1" s="1"/>
  <c r="Y976" i="1" s="1"/>
  <c r="V988" i="1"/>
  <c r="W988" i="1" s="1"/>
  <c r="Y988" i="1" s="1"/>
  <c r="V1000" i="1"/>
  <c r="W1000" i="1" s="1"/>
  <c r="Y1000" i="1" s="1"/>
  <c r="AC850" i="1" l="1"/>
  <c r="AC802" i="1"/>
  <c r="AB802" i="1"/>
  <c r="AC738" i="1"/>
  <c r="AC984" i="1"/>
  <c r="AB984" i="1"/>
  <c r="AC988" i="1"/>
  <c r="AB988" i="1"/>
  <c r="AC962" i="1"/>
  <c r="AC930" i="1"/>
  <c r="AC786" i="1"/>
  <c r="AC1000" i="1"/>
  <c r="AC890" i="1"/>
  <c r="AC610" i="1"/>
  <c r="AC234" i="1"/>
  <c r="AC66" i="1"/>
  <c r="AC556" i="1"/>
  <c r="AC492" i="1"/>
  <c r="AC292" i="1"/>
  <c r="AC228" i="1"/>
  <c r="AC164" i="1"/>
  <c r="AC905" i="1"/>
  <c r="AC857" i="1"/>
  <c r="AC825" i="1"/>
  <c r="AC681" i="1"/>
  <c r="AB681" i="1"/>
  <c r="AC633" i="1"/>
  <c r="AC145" i="1"/>
  <c r="X988" i="1"/>
  <c r="Z988" i="1" s="1"/>
  <c r="AD988" i="1" s="1"/>
  <c r="W994" i="1"/>
  <c r="Y994" i="1" s="1"/>
  <c r="X946" i="1"/>
  <c r="Z946" i="1" s="1"/>
  <c r="AD946" i="1" s="1"/>
  <c r="AC922" i="1"/>
  <c r="AB922" i="1"/>
  <c r="AC810" i="1"/>
  <c r="AB810" i="1"/>
  <c r="AC794" i="1"/>
  <c r="AB794" i="1"/>
  <c r="AC778" i="1"/>
  <c r="AB778" i="1"/>
  <c r="AC714" i="1"/>
  <c r="AB714" i="1"/>
  <c r="AC666" i="1"/>
  <c r="AB666" i="1"/>
  <c r="AC618" i="1"/>
  <c r="AB618" i="1"/>
  <c r="AC290" i="1"/>
  <c r="AB290" i="1"/>
  <c r="AC250" i="1"/>
  <c r="AB250" i="1"/>
  <c r="AC226" i="1"/>
  <c r="AB226" i="1"/>
  <c r="AC194" i="1"/>
  <c r="AB194" i="1"/>
  <c r="AC162" i="1"/>
  <c r="AB162" i="1"/>
  <c r="AC130" i="1"/>
  <c r="AB130" i="1"/>
  <c r="AC98" i="1"/>
  <c r="AB98" i="1"/>
  <c r="AC10" i="1"/>
  <c r="AB10" i="1"/>
  <c r="AC2" i="1"/>
  <c r="AB2" i="1"/>
  <c r="W979" i="1"/>
  <c r="Y979" i="1" s="1"/>
  <c r="AC955" i="1"/>
  <c r="AB955" i="1"/>
  <c r="AC923" i="1"/>
  <c r="AB923" i="1"/>
  <c r="AC563" i="1"/>
  <c r="AB563" i="1"/>
  <c r="AC531" i="1"/>
  <c r="AB531" i="1"/>
  <c r="AC499" i="1"/>
  <c r="AB499" i="1"/>
  <c r="AC467" i="1"/>
  <c r="AB467" i="1"/>
  <c r="AC435" i="1"/>
  <c r="AB435" i="1"/>
  <c r="AC379" i="1"/>
  <c r="AB379" i="1"/>
  <c r="AC347" i="1"/>
  <c r="AB347" i="1"/>
  <c r="AC315" i="1"/>
  <c r="AB315" i="1"/>
  <c r="AC283" i="1"/>
  <c r="AB283" i="1"/>
  <c r="AC251" i="1"/>
  <c r="AB251" i="1"/>
  <c r="AC219" i="1"/>
  <c r="AB219" i="1"/>
  <c r="AC187" i="1"/>
  <c r="AB187" i="1"/>
  <c r="AC131" i="1"/>
  <c r="AB131" i="1"/>
  <c r="AC99" i="1"/>
  <c r="AB99" i="1"/>
  <c r="AC67" i="1"/>
  <c r="AB67" i="1"/>
  <c r="AC43" i="1"/>
  <c r="AB43" i="1"/>
  <c r="AC11" i="1"/>
  <c r="AB11" i="1"/>
  <c r="AC884" i="1"/>
  <c r="AB884" i="1"/>
  <c r="AC676" i="1"/>
  <c r="AB676" i="1"/>
  <c r="AC644" i="1"/>
  <c r="AB644" i="1"/>
  <c r="AC612" i="1"/>
  <c r="AB612" i="1"/>
  <c r="AC300" i="1"/>
  <c r="AB300" i="1"/>
  <c r="AC268" i="1"/>
  <c r="AB268" i="1"/>
  <c r="AC236" i="1"/>
  <c r="AB236" i="1"/>
  <c r="AC204" i="1"/>
  <c r="AB204" i="1"/>
  <c r="AC172" i="1"/>
  <c r="AB172" i="1"/>
  <c r="AC116" i="1"/>
  <c r="AB116" i="1"/>
  <c r="AC84" i="1"/>
  <c r="AB84" i="1"/>
  <c r="AC52" i="1"/>
  <c r="AB52" i="1"/>
  <c r="AC20" i="1"/>
  <c r="AB20" i="1"/>
  <c r="AC944" i="1"/>
  <c r="AB944" i="1"/>
  <c r="AC561" i="1"/>
  <c r="AB561" i="1"/>
  <c r="AC529" i="1"/>
  <c r="AB529" i="1"/>
  <c r="AC513" i="1"/>
  <c r="AB513" i="1"/>
  <c r="AC489" i="1"/>
  <c r="AB489" i="1"/>
  <c r="AC465" i="1"/>
  <c r="AB465" i="1"/>
  <c r="AC449" i="1"/>
  <c r="AB449" i="1"/>
  <c r="AC425" i="1"/>
  <c r="AB425" i="1"/>
  <c r="AC393" i="1"/>
  <c r="AB393" i="1"/>
  <c r="AC369" i="1"/>
  <c r="AB369" i="1"/>
  <c r="AC353" i="1"/>
  <c r="AB353" i="1"/>
  <c r="AC329" i="1"/>
  <c r="AB329" i="1"/>
  <c r="AC49" i="1"/>
  <c r="AB49" i="1"/>
  <c r="AC25" i="1"/>
  <c r="AB25" i="1"/>
  <c r="AC9" i="1"/>
  <c r="AB9" i="1"/>
  <c r="AC918" i="1"/>
  <c r="AC742" i="1"/>
  <c r="AC678" i="1"/>
  <c r="AC614" i="1"/>
  <c r="AC134" i="1"/>
  <c r="AC70" i="1"/>
  <c r="AC6" i="1"/>
  <c r="AC911" i="1"/>
  <c r="AC847" i="1"/>
  <c r="AC607" i="1"/>
  <c r="AC359" i="1"/>
  <c r="AC295" i="1"/>
  <c r="AC231" i="1"/>
  <c r="AC167" i="1"/>
  <c r="AC103" i="1"/>
  <c r="AC768" i="1"/>
  <c r="AC568" i="1"/>
  <c r="AC504" i="1"/>
  <c r="AC440" i="1"/>
  <c r="AC376" i="1"/>
  <c r="AC256" i="1"/>
  <c r="AC192" i="1"/>
  <c r="AC128" i="1"/>
  <c r="AC64" i="1"/>
  <c r="AC980" i="1"/>
  <c r="AC917" i="1"/>
  <c r="AC853" i="1"/>
  <c r="AC789" i="1"/>
  <c r="AC725" i="1"/>
  <c r="AC349" i="1"/>
  <c r="AC173" i="1"/>
  <c r="AC109" i="1"/>
  <c r="AC45" i="1"/>
  <c r="AC992" i="1"/>
  <c r="AC924" i="1"/>
  <c r="AC958" i="1"/>
  <c r="AC894" i="1"/>
  <c r="AB894" i="1"/>
  <c r="AC830" i="1"/>
  <c r="AC750" i="1"/>
  <c r="AC686" i="1"/>
  <c r="AB686" i="1"/>
  <c r="AC622" i="1"/>
  <c r="AC262" i="1"/>
  <c r="AC198" i="1"/>
  <c r="AC126" i="1"/>
  <c r="AC62" i="1"/>
  <c r="AC972" i="1"/>
  <c r="AB972" i="1"/>
  <c r="AC815" i="1"/>
  <c r="AC751" i="1"/>
  <c r="AC687" i="1"/>
  <c r="AC623" i="1"/>
  <c r="AC551" i="1"/>
  <c r="AC487" i="1"/>
  <c r="AC423" i="1"/>
  <c r="AC87" i="1"/>
  <c r="AC23" i="1"/>
  <c r="AC864" i="1"/>
  <c r="AC800" i="1"/>
  <c r="AC672" i="1"/>
  <c r="AC608" i="1"/>
  <c r="AC288" i="1"/>
  <c r="AC997" i="1"/>
  <c r="AC661" i="1"/>
  <c r="AC597" i="1"/>
  <c r="AC541" i="1"/>
  <c r="AC477" i="1"/>
  <c r="AC413" i="1"/>
  <c r="AC269" i="1"/>
  <c r="X984" i="1"/>
  <c r="Z984" i="1" s="1"/>
  <c r="AD984" i="1" s="1"/>
  <c r="X974" i="1"/>
  <c r="Z974" i="1" s="1"/>
  <c r="AD974" i="1" s="1"/>
  <c r="X894" i="1"/>
  <c r="Z894" i="1" s="1"/>
  <c r="AD894" i="1" s="1"/>
  <c r="X766" i="1"/>
  <c r="Z766" i="1" s="1"/>
  <c r="AD766" i="1" s="1"/>
  <c r="X686" i="1"/>
  <c r="Z686" i="1" s="1"/>
  <c r="AD686" i="1" s="1"/>
  <c r="X606" i="1"/>
  <c r="Z606" i="1" s="1"/>
  <c r="AD606" i="1" s="1"/>
  <c r="W510" i="1"/>
  <c r="Y510" i="1" s="1"/>
  <c r="W382" i="1"/>
  <c r="Y382" i="1" s="1"/>
  <c r="X46" i="1"/>
  <c r="Z46" i="1" s="1"/>
  <c r="AD46" i="1" s="1"/>
  <c r="W943" i="1"/>
  <c r="Y943" i="1" s="1"/>
  <c r="AC970" i="1"/>
  <c r="AC170" i="1"/>
  <c r="AC18" i="1"/>
  <c r="AC851" i="1"/>
  <c r="AC523" i="1"/>
  <c r="AC171" i="1"/>
  <c r="AC842" i="1"/>
  <c r="AC658" i="1"/>
  <c r="AB658" i="1"/>
  <c r="AC322" i="1"/>
  <c r="AC218" i="1"/>
  <c r="AC90" i="1"/>
  <c r="AC996" i="1"/>
  <c r="AC899" i="1"/>
  <c r="AC571" i="1"/>
  <c r="AC443" i="1"/>
  <c r="AC107" i="1"/>
  <c r="AC804" i="1"/>
  <c r="AC740" i="1"/>
  <c r="AC540" i="1"/>
  <c r="AB540" i="1"/>
  <c r="AC428" i="1"/>
  <c r="AC212" i="1"/>
  <c r="AC969" i="1"/>
  <c r="AB969" i="1"/>
  <c r="AC937" i="1"/>
  <c r="AC889" i="1"/>
  <c r="AC601" i="1"/>
  <c r="AB601" i="1"/>
  <c r="AC241" i="1"/>
  <c r="X978" i="1"/>
  <c r="Z978" i="1" s="1"/>
  <c r="AD978" i="1" s="1"/>
  <c r="X930" i="1"/>
  <c r="Z930" i="1" s="1"/>
  <c r="AD930" i="1" s="1"/>
  <c r="AC882" i="1"/>
  <c r="AB882" i="1"/>
  <c r="AC826" i="1"/>
  <c r="AB826" i="1"/>
  <c r="X802" i="1"/>
  <c r="Z802" i="1" s="1"/>
  <c r="AD802" i="1" s="1"/>
  <c r="X786" i="1"/>
  <c r="Z786" i="1" s="1"/>
  <c r="AD786" i="1" s="1"/>
  <c r="AC746" i="1"/>
  <c r="AB746" i="1"/>
  <c r="AC730" i="1"/>
  <c r="AB730" i="1"/>
  <c r="AC682" i="1"/>
  <c r="AB682" i="1"/>
  <c r="X658" i="1"/>
  <c r="Z658" i="1" s="1"/>
  <c r="AD658" i="1" s="1"/>
  <c r="AC634" i="1"/>
  <c r="AB634" i="1"/>
  <c r="X610" i="1"/>
  <c r="Z610" i="1" s="1"/>
  <c r="AD610" i="1" s="1"/>
  <c r="AC546" i="1"/>
  <c r="AB546" i="1"/>
  <c r="AC514" i="1"/>
  <c r="AB514" i="1"/>
  <c r="AC482" i="1"/>
  <c r="AB482" i="1"/>
  <c r="AC450" i="1"/>
  <c r="AB450" i="1"/>
  <c r="AC418" i="1"/>
  <c r="AB418" i="1"/>
  <c r="AC386" i="1"/>
  <c r="AB386" i="1"/>
  <c r="AC354" i="1"/>
  <c r="AB354" i="1"/>
  <c r="X322" i="1"/>
  <c r="Z322" i="1" s="1"/>
  <c r="AD322" i="1" s="1"/>
  <c r="X66" i="1"/>
  <c r="Z66" i="1" s="1"/>
  <c r="AD66" i="1" s="1"/>
  <c r="AC26" i="1"/>
  <c r="AB26" i="1"/>
  <c r="X996" i="1"/>
  <c r="Z996" i="1" s="1"/>
  <c r="AD996" i="1" s="1"/>
  <c r="AC971" i="1"/>
  <c r="AB971" i="1"/>
  <c r="AC891" i="1"/>
  <c r="AB891" i="1"/>
  <c r="AC859" i="1"/>
  <c r="AB859" i="1"/>
  <c r="AC803" i="1"/>
  <c r="AB803" i="1"/>
  <c r="AC771" i="1"/>
  <c r="AB771" i="1"/>
  <c r="AC739" i="1"/>
  <c r="AB739" i="1"/>
  <c r="AC707" i="1"/>
  <c r="AB707" i="1"/>
  <c r="AC675" i="1"/>
  <c r="AB675" i="1"/>
  <c r="AC611" i="1"/>
  <c r="AB611" i="1"/>
  <c r="AC564" i="1"/>
  <c r="AB564" i="1"/>
  <c r="AC532" i="1"/>
  <c r="AB532" i="1"/>
  <c r="AC500" i="1"/>
  <c r="AB500" i="1"/>
  <c r="AC468" i="1"/>
  <c r="AB468" i="1"/>
  <c r="AC380" i="1"/>
  <c r="AB380" i="1"/>
  <c r="AC348" i="1"/>
  <c r="AB348" i="1"/>
  <c r="AC913" i="1"/>
  <c r="AB913" i="1"/>
  <c r="AC881" i="1"/>
  <c r="AB881" i="1"/>
  <c r="AC777" i="1"/>
  <c r="AB777" i="1"/>
  <c r="AC745" i="1"/>
  <c r="AB745" i="1"/>
  <c r="AC713" i="1"/>
  <c r="AB713" i="1"/>
  <c r="AC641" i="1"/>
  <c r="AB641" i="1"/>
  <c r="AC617" i="1"/>
  <c r="AB617" i="1"/>
  <c r="AC593" i="1"/>
  <c r="AB593" i="1"/>
  <c r="AC281" i="1"/>
  <c r="AB281" i="1"/>
  <c r="AC257" i="1"/>
  <c r="AB257" i="1"/>
  <c r="AC233" i="1"/>
  <c r="AB233" i="1"/>
  <c r="AC217" i="1"/>
  <c r="AB217" i="1"/>
  <c r="AC185" i="1"/>
  <c r="AB185" i="1"/>
  <c r="AC161" i="1"/>
  <c r="AB161" i="1"/>
  <c r="AC137" i="1"/>
  <c r="AB137" i="1"/>
  <c r="AC121" i="1"/>
  <c r="AB121" i="1"/>
  <c r="AC97" i="1"/>
  <c r="AB97" i="1"/>
  <c r="AC81" i="1"/>
  <c r="AB81" i="1"/>
  <c r="AC974" i="1"/>
  <c r="AB974" i="1"/>
  <c r="AC902" i="1"/>
  <c r="AC846" i="1"/>
  <c r="AC782" i="1"/>
  <c r="AC726" i="1"/>
  <c r="AC662" i="1"/>
  <c r="AC598" i="1"/>
  <c r="AC446" i="1"/>
  <c r="AB446" i="1"/>
  <c r="AC366" i="1"/>
  <c r="AC118" i="1"/>
  <c r="AC54" i="1"/>
  <c r="AC964" i="1"/>
  <c r="AC895" i="1"/>
  <c r="AC591" i="1"/>
  <c r="AC343" i="1"/>
  <c r="AC279" i="1"/>
  <c r="AC215" i="1"/>
  <c r="AC151" i="1"/>
  <c r="AC752" i="1"/>
  <c r="AC552" i="1"/>
  <c r="AC488" i="1"/>
  <c r="AC424" i="1"/>
  <c r="AC360" i="1"/>
  <c r="AC240" i="1"/>
  <c r="AC176" i="1"/>
  <c r="AC112" i="1"/>
  <c r="AC48" i="1"/>
  <c r="AC940" i="1"/>
  <c r="AC965" i="1"/>
  <c r="AC901" i="1"/>
  <c r="AC837" i="1"/>
  <c r="AC773" i="1"/>
  <c r="AC709" i="1"/>
  <c r="AC397" i="1"/>
  <c r="AC333" i="1"/>
  <c r="AC157" i="1"/>
  <c r="AC93" i="1"/>
  <c r="AC29" i="1"/>
  <c r="AC990" i="1"/>
  <c r="AC942" i="1"/>
  <c r="AC870" i="1"/>
  <c r="AC806" i="1"/>
  <c r="AC734" i="1"/>
  <c r="AC670" i="1"/>
  <c r="AC606" i="1"/>
  <c r="AB606" i="1"/>
  <c r="AC310" i="1"/>
  <c r="AC246" i="1"/>
  <c r="AC182" i="1"/>
  <c r="AC110" i="1"/>
  <c r="AC46" i="1"/>
  <c r="AB46" i="1"/>
  <c r="AC998" i="1"/>
  <c r="AC799" i="1"/>
  <c r="AC735" i="1"/>
  <c r="AC671" i="1"/>
  <c r="AC535" i="1"/>
  <c r="AC471" i="1"/>
  <c r="AC407" i="1"/>
  <c r="AC71" i="1"/>
  <c r="AC7" i="1"/>
  <c r="AC848" i="1"/>
  <c r="AC656" i="1"/>
  <c r="AC592" i="1"/>
  <c r="AC272" i="1"/>
  <c r="AC981" i="1"/>
  <c r="AC645" i="1"/>
  <c r="AC525" i="1"/>
  <c r="AC461" i="1"/>
  <c r="AC253" i="1"/>
  <c r="X958" i="1"/>
  <c r="Z958" i="1" s="1"/>
  <c r="AD958" i="1" s="1"/>
  <c r="X846" i="1"/>
  <c r="Z846" i="1" s="1"/>
  <c r="AD846" i="1" s="1"/>
  <c r="X750" i="1"/>
  <c r="Z750" i="1" s="1"/>
  <c r="AD750" i="1" s="1"/>
  <c r="X670" i="1"/>
  <c r="Z670" i="1" s="1"/>
  <c r="AD670" i="1" s="1"/>
  <c r="W574" i="1"/>
  <c r="Y574" i="1" s="1"/>
  <c r="W494" i="1"/>
  <c r="Y494" i="1" s="1"/>
  <c r="X126" i="1"/>
  <c r="Z126" i="1" s="1"/>
  <c r="AD126" i="1" s="1"/>
  <c r="X972" i="1"/>
  <c r="Z972" i="1" s="1"/>
  <c r="AD972" i="1" s="1"/>
  <c r="AC938" i="1"/>
  <c r="AC298" i="1"/>
  <c r="AC106" i="1"/>
  <c r="AC459" i="1"/>
  <c r="AC123" i="1"/>
  <c r="AC874" i="1"/>
  <c r="AC722" i="1"/>
  <c r="AC602" i="1"/>
  <c r="AC282" i="1"/>
  <c r="AC154" i="1"/>
  <c r="AC58" i="1"/>
  <c r="AC627" i="1"/>
  <c r="AC507" i="1"/>
  <c r="AC395" i="1"/>
  <c r="AC836" i="1"/>
  <c r="AC772" i="1"/>
  <c r="AC708" i="1"/>
  <c r="AC476" i="1"/>
  <c r="AC396" i="1"/>
  <c r="AC276" i="1"/>
  <c r="AC976" i="1"/>
  <c r="AC986" i="1"/>
  <c r="AC954" i="1"/>
  <c r="AC834" i="1"/>
  <c r="AC770" i="1"/>
  <c r="AC706" i="1"/>
  <c r="AC642" i="1"/>
  <c r="AB642" i="1"/>
  <c r="AC314" i="1"/>
  <c r="AC202" i="1"/>
  <c r="AC138" i="1"/>
  <c r="AC947" i="1"/>
  <c r="AC883" i="1"/>
  <c r="AC835" i="1"/>
  <c r="AC555" i="1"/>
  <c r="AC491" i="1"/>
  <c r="AC427" i="1"/>
  <c r="AC155" i="1"/>
  <c r="AC91" i="1"/>
  <c r="AC524" i="1"/>
  <c r="AC460" i="1"/>
  <c r="AC260" i="1"/>
  <c r="AC196" i="1"/>
  <c r="AC148" i="1"/>
  <c r="AC1001" i="1"/>
  <c r="AC873" i="1"/>
  <c r="AC841" i="1"/>
  <c r="AC809" i="1"/>
  <c r="AC697" i="1"/>
  <c r="AC665" i="1"/>
  <c r="AC209" i="1"/>
  <c r="X936" i="1"/>
  <c r="Z936" i="1" s="1"/>
  <c r="AD936" i="1" s="1"/>
  <c r="X962" i="1"/>
  <c r="Z962" i="1" s="1"/>
  <c r="AD962" i="1" s="1"/>
  <c r="AC906" i="1"/>
  <c r="AB906" i="1"/>
  <c r="X850" i="1"/>
  <c r="Z850" i="1" s="1"/>
  <c r="AD850" i="1" s="1"/>
  <c r="X818" i="1"/>
  <c r="Z818" i="1" s="1"/>
  <c r="AD818" i="1" s="1"/>
  <c r="AC762" i="1"/>
  <c r="AB762" i="1"/>
  <c r="X738" i="1"/>
  <c r="Z738" i="1" s="1"/>
  <c r="AD738" i="1" s="1"/>
  <c r="X722" i="1"/>
  <c r="Z722" i="1" s="1"/>
  <c r="AD722" i="1" s="1"/>
  <c r="AC698" i="1"/>
  <c r="AB698" i="1"/>
  <c r="X674" i="1"/>
  <c r="Z674" i="1" s="1"/>
  <c r="AD674" i="1" s="1"/>
  <c r="X626" i="1"/>
  <c r="Z626" i="1" s="1"/>
  <c r="AD626" i="1" s="1"/>
  <c r="W578" i="1"/>
  <c r="Y578" i="1" s="1"/>
  <c r="X306" i="1"/>
  <c r="Z306" i="1" s="1"/>
  <c r="AD306" i="1" s="1"/>
  <c r="AC266" i="1"/>
  <c r="AB266" i="1"/>
  <c r="AC242" i="1"/>
  <c r="AB242" i="1"/>
  <c r="AC210" i="1"/>
  <c r="AB210" i="1"/>
  <c r="AC178" i="1"/>
  <c r="AB178" i="1"/>
  <c r="AC146" i="1"/>
  <c r="AB146" i="1"/>
  <c r="AC114" i="1"/>
  <c r="AB114" i="1"/>
  <c r="X18" i="1"/>
  <c r="Z18" i="1" s="1"/>
  <c r="AD18" i="1" s="1"/>
  <c r="AC987" i="1"/>
  <c r="AB987" i="1"/>
  <c r="AC939" i="1"/>
  <c r="AB939" i="1"/>
  <c r="W915" i="1"/>
  <c r="Y915" i="1" s="1"/>
  <c r="AC579" i="1"/>
  <c r="AB579" i="1"/>
  <c r="AC547" i="1"/>
  <c r="AB547" i="1"/>
  <c r="AC515" i="1"/>
  <c r="AB515" i="1"/>
  <c r="AC483" i="1"/>
  <c r="AB483" i="1"/>
  <c r="AC451" i="1"/>
  <c r="AB451" i="1"/>
  <c r="AC419" i="1"/>
  <c r="AB419" i="1"/>
  <c r="AC363" i="1"/>
  <c r="AB363" i="1"/>
  <c r="AC331" i="1"/>
  <c r="AB331" i="1"/>
  <c r="AC299" i="1"/>
  <c r="AB299" i="1"/>
  <c r="AC267" i="1"/>
  <c r="AB267" i="1"/>
  <c r="AC235" i="1"/>
  <c r="AB235" i="1"/>
  <c r="AC203" i="1"/>
  <c r="AB203" i="1"/>
  <c r="AC147" i="1"/>
  <c r="AB147" i="1"/>
  <c r="AC115" i="1"/>
  <c r="AB115" i="1"/>
  <c r="AC83" i="1"/>
  <c r="AB83" i="1"/>
  <c r="AC59" i="1"/>
  <c r="AB59" i="1"/>
  <c r="AC27" i="1"/>
  <c r="AB27" i="1"/>
  <c r="AC900" i="1"/>
  <c r="AB900" i="1"/>
  <c r="AC868" i="1"/>
  <c r="AB868" i="1"/>
  <c r="AC660" i="1"/>
  <c r="AB660" i="1"/>
  <c r="AC628" i="1"/>
  <c r="AB628" i="1"/>
  <c r="AC596" i="1"/>
  <c r="AB596" i="1"/>
  <c r="AC316" i="1"/>
  <c r="AB316" i="1"/>
  <c r="AC284" i="1"/>
  <c r="AB284" i="1"/>
  <c r="AC252" i="1"/>
  <c r="AB252" i="1"/>
  <c r="AC220" i="1"/>
  <c r="AB220" i="1"/>
  <c r="AC188" i="1"/>
  <c r="AB188" i="1"/>
  <c r="AC132" i="1"/>
  <c r="AB132" i="1"/>
  <c r="AC100" i="1"/>
  <c r="AB100" i="1"/>
  <c r="AC68" i="1"/>
  <c r="AB68" i="1"/>
  <c r="AC36" i="1"/>
  <c r="AB36" i="1"/>
  <c r="AC4" i="1"/>
  <c r="AB4" i="1"/>
  <c r="AC912" i="1"/>
  <c r="AB912" i="1"/>
  <c r="AC577" i="1"/>
  <c r="AB577" i="1"/>
  <c r="AC553" i="1"/>
  <c r="AB553" i="1"/>
  <c r="AC521" i="1"/>
  <c r="AB521" i="1"/>
  <c r="AC497" i="1"/>
  <c r="AB497" i="1"/>
  <c r="AC481" i="1"/>
  <c r="AB481" i="1"/>
  <c r="AC457" i="1"/>
  <c r="AB457" i="1"/>
  <c r="AC433" i="1"/>
  <c r="AB433" i="1"/>
  <c r="AC401" i="1"/>
  <c r="AB401" i="1"/>
  <c r="AC385" i="1"/>
  <c r="AB385" i="1"/>
  <c r="AC361" i="1"/>
  <c r="AB361" i="1"/>
  <c r="AC337" i="1"/>
  <c r="AB337" i="1"/>
  <c r="AC321" i="1"/>
  <c r="AB321" i="1"/>
  <c r="AC33" i="1"/>
  <c r="AB33" i="1"/>
  <c r="AC17" i="1"/>
  <c r="AB17" i="1"/>
  <c r="AC950" i="1"/>
  <c r="AC886" i="1"/>
  <c r="AC822" i="1"/>
  <c r="AC766" i="1"/>
  <c r="AC710" i="1"/>
  <c r="AC646" i="1"/>
  <c r="AC414" i="1"/>
  <c r="AC350" i="1"/>
  <c r="AC102" i="1"/>
  <c r="AC38" i="1"/>
  <c r="AC879" i="1"/>
  <c r="AC503" i="1"/>
  <c r="AC327" i="1"/>
  <c r="AC263" i="1"/>
  <c r="AC199" i="1"/>
  <c r="AC135" i="1"/>
  <c r="AC736" i="1"/>
  <c r="AC536" i="1"/>
  <c r="AC472" i="1"/>
  <c r="AC408" i="1"/>
  <c r="AC344" i="1"/>
  <c r="AC224" i="1"/>
  <c r="AC160" i="1"/>
  <c r="AC96" i="1"/>
  <c r="AC32" i="1"/>
  <c r="AC908" i="1"/>
  <c r="AC949" i="1"/>
  <c r="AC885" i="1"/>
  <c r="AC821" i="1"/>
  <c r="AC757" i="1"/>
  <c r="AC693" i="1"/>
  <c r="AC381" i="1"/>
  <c r="AC317" i="1"/>
  <c r="AC205" i="1"/>
  <c r="AC141" i="1"/>
  <c r="AC77" i="1"/>
  <c r="AC545" i="1"/>
  <c r="AC417" i="1"/>
  <c r="AC297" i="1"/>
  <c r="AB297" i="1"/>
  <c r="AC193" i="1"/>
  <c r="AC65" i="1"/>
  <c r="AC952" i="1"/>
  <c r="AC982" i="1"/>
  <c r="AC854" i="1"/>
  <c r="AC790" i="1"/>
  <c r="AC526" i="1"/>
  <c r="AC294" i="1"/>
  <c r="AC230" i="1"/>
  <c r="AC166" i="1"/>
  <c r="AC991" i="1"/>
  <c r="AC927" i="1"/>
  <c r="AC783" i="1"/>
  <c r="AC719" i="1"/>
  <c r="AC655" i="1"/>
  <c r="AC583" i="1"/>
  <c r="AC519" i="1"/>
  <c r="AC455" i="1"/>
  <c r="AC391" i="1"/>
  <c r="AC55" i="1"/>
  <c r="AC896" i="1"/>
  <c r="AC832" i="1"/>
  <c r="AC704" i="1"/>
  <c r="AC640" i="1"/>
  <c r="AC320" i="1"/>
  <c r="AC629" i="1"/>
  <c r="AC573" i="1"/>
  <c r="AC509" i="1"/>
  <c r="AC445" i="1"/>
  <c r="AC237" i="1"/>
  <c r="AC305" i="1"/>
  <c r="AC57" i="1"/>
  <c r="AB57" i="1"/>
  <c r="X932" i="1"/>
  <c r="Z932" i="1" s="1"/>
  <c r="AD932" i="1" s="1"/>
  <c r="X942" i="1"/>
  <c r="Z942" i="1" s="1"/>
  <c r="AD942" i="1" s="1"/>
  <c r="X830" i="1"/>
  <c r="Z830" i="1" s="1"/>
  <c r="AD830" i="1" s="1"/>
  <c r="X734" i="1"/>
  <c r="Z734" i="1" s="1"/>
  <c r="AD734" i="1" s="1"/>
  <c r="X638" i="1"/>
  <c r="Z638" i="1" s="1"/>
  <c r="AD638" i="1" s="1"/>
  <c r="W558" i="1"/>
  <c r="Y558" i="1" s="1"/>
  <c r="W478" i="1"/>
  <c r="Y478" i="1" s="1"/>
  <c r="X110" i="1"/>
  <c r="Z110" i="1" s="1"/>
  <c r="X998" i="1"/>
  <c r="Z998" i="1" s="1"/>
  <c r="AD998" i="1" s="1"/>
  <c r="AC928" i="1"/>
  <c r="AC674" i="1"/>
  <c r="AB674" i="1"/>
  <c r="AC936" i="1"/>
  <c r="AB936" i="1"/>
  <c r="AC978" i="1"/>
  <c r="AB978" i="1"/>
  <c r="AC946" i="1"/>
  <c r="AB946" i="1"/>
  <c r="AC898" i="1"/>
  <c r="AB898" i="1"/>
  <c r="AC858" i="1"/>
  <c r="AC818" i="1"/>
  <c r="AB818" i="1"/>
  <c r="AC754" i="1"/>
  <c r="AC690" i="1"/>
  <c r="AC626" i="1"/>
  <c r="AC586" i="1"/>
  <c r="AC306" i="1"/>
  <c r="AB306" i="1"/>
  <c r="AC186" i="1"/>
  <c r="AC122" i="1"/>
  <c r="AC74" i="1"/>
  <c r="AC995" i="1"/>
  <c r="AB995" i="1"/>
  <c r="AC931" i="1"/>
  <c r="AC867" i="1"/>
  <c r="AC643" i="1"/>
  <c r="AB643" i="1"/>
  <c r="AC539" i="1"/>
  <c r="AC475" i="1"/>
  <c r="AC411" i="1"/>
  <c r="AC139" i="1"/>
  <c r="AC75" i="1"/>
  <c r="AC852" i="1"/>
  <c r="AC820" i="1"/>
  <c r="AC788" i="1"/>
  <c r="AC756" i="1"/>
  <c r="AC724" i="1"/>
  <c r="AC692" i="1"/>
  <c r="AC572" i="1"/>
  <c r="AC508" i="1"/>
  <c r="AC444" i="1"/>
  <c r="AC412" i="1"/>
  <c r="AB412" i="1"/>
  <c r="AC308" i="1"/>
  <c r="AC244" i="1"/>
  <c r="AC180" i="1"/>
  <c r="AC985" i="1"/>
  <c r="AC953" i="1"/>
  <c r="AC921" i="1"/>
  <c r="AC649" i="1"/>
  <c r="AC289" i="1"/>
  <c r="AC177" i="1"/>
  <c r="X898" i="1"/>
  <c r="Z898" i="1" s="1"/>
  <c r="AD898" i="1" s="1"/>
  <c r="X754" i="1"/>
  <c r="Z754" i="1" s="1"/>
  <c r="AD754" i="1" s="1"/>
  <c r="X690" i="1"/>
  <c r="Z690" i="1" s="1"/>
  <c r="AC650" i="1"/>
  <c r="AB650" i="1"/>
  <c r="AC562" i="1"/>
  <c r="AB562" i="1"/>
  <c r="AC530" i="1"/>
  <c r="AB530" i="1"/>
  <c r="AC498" i="1"/>
  <c r="AB498" i="1"/>
  <c r="AC466" i="1"/>
  <c r="AB466" i="1"/>
  <c r="AC434" i="1"/>
  <c r="AB434" i="1"/>
  <c r="AC402" i="1"/>
  <c r="AB402" i="1"/>
  <c r="AC370" i="1"/>
  <c r="AB370" i="1"/>
  <c r="AC338" i="1"/>
  <c r="AB338" i="1"/>
  <c r="AC42" i="1"/>
  <c r="AB42" i="1"/>
  <c r="AC968" i="1"/>
  <c r="AB968" i="1"/>
  <c r="W963" i="1"/>
  <c r="Y963" i="1" s="1"/>
  <c r="AC907" i="1"/>
  <c r="AB907" i="1"/>
  <c r="AC875" i="1"/>
  <c r="AB875" i="1"/>
  <c r="AC819" i="1"/>
  <c r="AB819" i="1"/>
  <c r="AC787" i="1"/>
  <c r="AB787" i="1"/>
  <c r="AC755" i="1"/>
  <c r="AB755" i="1"/>
  <c r="AC723" i="1"/>
  <c r="AB723" i="1"/>
  <c r="AC691" i="1"/>
  <c r="AB691" i="1"/>
  <c r="AC659" i="1"/>
  <c r="AB659" i="1"/>
  <c r="AC595" i="1"/>
  <c r="AB595" i="1"/>
  <c r="AC580" i="1"/>
  <c r="AB580" i="1"/>
  <c r="AC548" i="1"/>
  <c r="AB548" i="1"/>
  <c r="AC516" i="1"/>
  <c r="AB516" i="1"/>
  <c r="AC484" i="1"/>
  <c r="AB484" i="1"/>
  <c r="AC452" i="1"/>
  <c r="AB452" i="1"/>
  <c r="AC364" i="1"/>
  <c r="AB364" i="1"/>
  <c r="AC332" i="1"/>
  <c r="AB332" i="1"/>
  <c r="AC993" i="1"/>
  <c r="AB993" i="1"/>
  <c r="AC897" i="1"/>
  <c r="AB897" i="1"/>
  <c r="AC793" i="1"/>
  <c r="AB793" i="1"/>
  <c r="AC761" i="1"/>
  <c r="AB761" i="1"/>
  <c r="AC729" i="1"/>
  <c r="AB729" i="1"/>
  <c r="AC657" i="1"/>
  <c r="AB657" i="1"/>
  <c r="AC625" i="1"/>
  <c r="AB625" i="1"/>
  <c r="AC609" i="1"/>
  <c r="AB609" i="1"/>
  <c r="AC585" i="1"/>
  <c r="AB585" i="1"/>
  <c r="AC273" i="1"/>
  <c r="AB273" i="1"/>
  <c r="AC249" i="1"/>
  <c r="AB249" i="1"/>
  <c r="AC225" i="1"/>
  <c r="AB225" i="1"/>
  <c r="AC201" i="1"/>
  <c r="AB201" i="1"/>
  <c r="AC169" i="1"/>
  <c r="AB169" i="1"/>
  <c r="AC153" i="1"/>
  <c r="AB153" i="1"/>
  <c r="AC129" i="1"/>
  <c r="AB129" i="1"/>
  <c r="AC113" i="1"/>
  <c r="AB113" i="1"/>
  <c r="AC89" i="1"/>
  <c r="AB89" i="1"/>
  <c r="AC934" i="1"/>
  <c r="AC758" i="1"/>
  <c r="AC694" i="1"/>
  <c r="AC630" i="1"/>
  <c r="AC454" i="1"/>
  <c r="AB454" i="1"/>
  <c r="AC438" i="1"/>
  <c r="AB438" i="1"/>
  <c r="AC398" i="1"/>
  <c r="AB398" i="1"/>
  <c r="AC334" i="1"/>
  <c r="AC86" i="1"/>
  <c r="AC22" i="1"/>
  <c r="AC863" i="1"/>
  <c r="AC375" i="1"/>
  <c r="AC311" i="1"/>
  <c r="AC247" i="1"/>
  <c r="AC183" i="1"/>
  <c r="AC119" i="1"/>
  <c r="AC784" i="1"/>
  <c r="AC720" i="1"/>
  <c r="AC520" i="1"/>
  <c r="AC456" i="1"/>
  <c r="AC392" i="1"/>
  <c r="AC328" i="1"/>
  <c r="AC208" i="1"/>
  <c r="AC144" i="1"/>
  <c r="AC80" i="1"/>
  <c r="AC16" i="1"/>
  <c r="AC933" i="1"/>
  <c r="AC869" i="1"/>
  <c r="AC805" i="1"/>
  <c r="AC741" i="1"/>
  <c r="AC365" i="1"/>
  <c r="AC301" i="1"/>
  <c r="AC189" i="1"/>
  <c r="AC125" i="1"/>
  <c r="AC61" i="1"/>
  <c r="AC932" i="1"/>
  <c r="AB932" i="1"/>
  <c r="AC966" i="1"/>
  <c r="AC910" i="1"/>
  <c r="AC838" i="1"/>
  <c r="AC774" i="1"/>
  <c r="AC702" i="1"/>
  <c r="AB702" i="1"/>
  <c r="AC638" i="1"/>
  <c r="AB638" i="1"/>
  <c r="AC278" i="1"/>
  <c r="AC214" i="1"/>
  <c r="AC150" i="1"/>
  <c r="AC975" i="1"/>
  <c r="AC831" i="1"/>
  <c r="AB831" i="1"/>
  <c r="AC767" i="1"/>
  <c r="AB767" i="1"/>
  <c r="AC703" i="1"/>
  <c r="AB703" i="1"/>
  <c r="AC639" i="1"/>
  <c r="AB639" i="1"/>
  <c r="AC567" i="1"/>
  <c r="AC439" i="1"/>
  <c r="AC39" i="1"/>
  <c r="AC880" i="1"/>
  <c r="AC816" i="1"/>
  <c r="AC688" i="1"/>
  <c r="AC624" i="1"/>
  <c r="AC304" i="1"/>
  <c r="AC677" i="1"/>
  <c r="AC613" i="1"/>
  <c r="AC557" i="1"/>
  <c r="AC493" i="1"/>
  <c r="AC429" i="1"/>
  <c r="AC285" i="1"/>
  <c r="AC221" i="1"/>
  <c r="AC13" i="1"/>
  <c r="X990" i="1"/>
  <c r="Z990" i="1" s="1"/>
  <c r="X910" i="1"/>
  <c r="Z910" i="1" s="1"/>
  <c r="X782" i="1"/>
  <c r="Z782" i="1" s="1"/>
  <c r="AD782" i="1" s="1"/>
  <c r="X702" i="1"/>
  <c r="Z702" i="1" s="1"/>
  <c r="AD702" i="1" s="1"/>
  <c r="X622" i="1"/>
  <c r="Z622" i="1" s="1"/>
  <c r="W542" i="1"/>
  <c r="Y542" i="1" s="1"/>
  <c r="AC462" i="1"/>
  <c r="AB462" i="1"/>
  <c r="W430" i="1"/>
  <c r="Y430" i="1" s="1"/>
  <c r="X62" i="1"/>
  <c r="Z62" i="1" s="1"/>
  <c r="W959" i="1"/>
  <c r="Y959" i="1" s="1"/>
  <c r="X834" i="1"/>
  <c r="Z834" i="1" s="1"/>
  <c r="X770" i="1"/>
  <c r="Z770" i="1" s="1"/>
  <c r="X706" i="1"/>
  <c r="Z706" i="1" s="1"/>
  <c r="X642" i="1"/>
  <c r="Z642" i="1" s="1"/>
  <c r="AD642" i="1" s="1"/>
  <c r="W594" i="1"/>
  <c r="Y594" i="1" s="1"/>
  <c r="W274" i="1"/>
  <c r="Y274" i="1" s="1"/>
  <c r="W258" i="1"/>
  <c r="Y258" i="1" s="1"/>
  <c r="W82" i="1"/>
  <c r="Y82" i="1" s="1"/>
  <c r="W50" i="1"/>
  <c r="Y50" i="1" s="1"/>
  <c r="W34" i="1"/>
  <c r="Y34" i="1" s="1"/>
  <c r="W960" i="1"/>
  <c r="Y960" i="1" s="1"/>
  <c r="X995" i="1"/>
  <c r="Z995" i="1" s="1"/>
  <c r="AD995" i="1" s="1"/>
  <c r="X947" i="1"/>
  <c r="Z947" i="1" s="1"/>
  <c r="X931" i="1"/>
  <c r="Z931" i="1" s="1"/>
  <c r="X899" i="1"/>
  <c r="Z899" i="1" s="1"/>
  <c r="X883" i="1"/>
  <c r="Z883" i="1" s="1"/>
  <c r="AD883" i="1" s="1"/>
  <c r="X867" i="1"/>
  <c r="Z867" i="1" s="1"/>
  <c r="X851" i="1"/>
  <c r="Z851" i="1" s="1"/>
  <c r="X835" i="1"/>
  <c r="Z835" i="1" s="1"/>
  <c r="X643" i="1"/>
  <c r="Z643" i="1" s="1"/>
  <c r="AD643" i="1" s="1"/>
  <c r="X627" i="1"/>
  <c r="Z627" i="1" s="1"/>
  <c r="W403" i="1"/>
  <c r="Y403" i="1" s="1"/>
  <c r="W387" i="1"/>
  <c r="Y387" i="1" s="1"/>
  <c r="W371" i="1"/>
  <c r="Y371" i="1" s="1"/>
  <c r="W355" i="1"/>
  <c r="Y355" i="1" s="1"/>
  <c r="W339" i="1"/>
  <c r="Y339" i="1" s="1"/>
  <c r="W323" i="1"/>
  <c r="Y323" i="1" s="1"/>
  <c r="W307" i="1"/>
  <c r="Y307" i="1" s="1"/>
  <c r="W291" i="1"/>
  <c r="Y291" i="1" s="1"/>
  <c r="W275" i="1"/>
  <c r="Y275" i="1" s="1"/>
  <c r="W259" i="1"/>
  <c r="Y259" i="1" s="1"/>
  <c r="W243" i="1"/>
  <c r="Y243" i="1" s="1"/>
  <c r="W227" i="1"/>
  <c r="Y227" i="1" s="1"/>
  <c r="W211" i="1"/>
  <c r="Y211" i="1" s="1"/>
  <c r="W195" i="1"/>
  <c r="Y195" i="1" s="1"/>
  <c r="W179" i="1"/>
  <c r="Y179" i="1" s="1"/>
  <c r="W163" i="1"/>
  <c r="Y163" i="1" s="1"/>
  <c r="W51" i="1"/>
  <c r="Y51" i="1" s="1"/>
  <c r="W35" i="1"/>
  <c r="Y35" i="1" s="1"/>
  <c r="W19" i="1"/>
  <c r="Y19" i="1" s="1"/>
  <c r="W3" i="1"/>
  <c r="Y3" i="1" s="1"/>
  <c r="W892" i="1"/>
  <c r="Y892" i="1" s="1"/>
  <c r="W876" i="1"/>
  <c r="Y876" i="1" s="1"/>
  <c r="W860" i="1"/>
  <c r="Y860" i="1" s="1"/>
  <c r="W844" i="1"/>
  <c r="Y844" i="1" s="1"/>
  <c r="W828" i="1"/>
  <c r="Y828" i="1" s="1"/>
  <c r="W812" i="1"/>
  <c r="Y812" i="1" s="1"/>
  <c r="W796" i="1"/>
  <c r="Y796" i="1" s="1"/>
  <c r="W780" i="1"/>
  <c r="Y780" i="1" s="1"/>
  <c r="W764" i="1"/>
  <c r="Y764" i="1" s="1"/>
  <c r="W748" i="1"/>
  <c r="Y748" i="1" s="1"/>
  <c r="W732" i="1"/>
  <c r="Y732" i="1" s="1"/>
  <c r="W716" i="1"/>
  <c r="Y716" i="1" s="1"/>
  <c r="W700" i="1"/>
  <c r="Y700" i="1" s="1"/>
  <c r="W684" i="1"/>
  <c r="Y684" i="1" s="1"/>
  <c r="W668" i="1"/>
  <c r="Y668" i="1" s="1"/>
  <c r="W652" i="1"/>
  <c r="Y652" i="1" s="1"/>
  <c r="W636" i="1"/>
  <c r="Y636" i="1" s="1"/>
  <c r="W620" i="1"/>
  <c r="Y620" i="1" s="1"/>
  <c r="W604" i="1"/>
  <c r="Y604" i="1" s="1"/>
  <c r="W588" i="1"/>
  <c r="Y588" i="1" s="1"/>
  <c r="X572" i="1"/>
  <c r="Z572" i="1" s="1"/>
  <c r="X556" i="1"/>
  <c r="Z556" i="1" s="1"/>
  <c r="X540" i="1"/>
  <c r="Z540" i="1" s="1"/>
  <c r="AD540" i="1" s="1"/>
  <c r="X524" i="1"/>
  <c r="Z524" i="1" s="1"/>
  <c r="X508" i="1"/>
  <c r="Z508" i="1" s="1"/>
  <c r="X492" i="1"/>
  <c r="Z492" i="1" s="1"/>
  <c r="X476" i="1"/>
  <c r="Z476" i="1" s="1"/>
  <c r="AD476" i="1" s="1"/>
  <c r="X460" i="1"/>
  <c r="Z460" i="1" s="1"/>
  <c r="X444" i="1"/>
  <c r="Z444" i="1" s="1"/>
  <c r="X428" i="1"/>
  <c r="Z428" i="1" s="1"/>
  <c r="X412" i="1"/>
  <c r="Z412" i="1" s="1"/>
  <c r="AD412" i="1" s="1"/>
  <c r="X396" i="1"/>
  <c r="Z396" i="1" s="1"/>
  <c r="W156" i="1"/>
  <c r="Y156" i="1" s="1"/>
  <c r="W140" i="1"/>
  <c r="Y140" i="1" s="1"/>
  <c r="W124" i="1"/>
  <c r="Y124" i="1" s="1"/>
  <c r="W108" i="1"/>
  <c r="Y108" i="1" s="1"/>
  <c r="W92" i="1"/>
  <c r="Y92" i="1" s="1"/>
  <c r="W76" i="1"/>
  <c r="Y76" i="1" s="1"/>
  <c r="W60" i="1"/>
  <c r="Y60" i="1" s="1"/>
  <c r="W44" i="1"/>
  <c r="Y44" i="1" s="1"/>
  <c r="W28" i="1"/>
  <c r="Y28" i="1" s="1"/>
  <c r="W12" i="1"/>
  <c r="Y12" i="1" s="1"/>
  <c r="W956" i="1"/>
  <c r="Y956" i="1" s="1"/>
  <c r="W920" i="1"/>
  <c r="Y920" i="1" s="1"/>
  <c r="X1001" i="1"/>
  <c r="Z1001" i="1" s="1"/>
  <c r="X985" i="1"/>
  <c r="Z985" i="1" s="1"/>
  <c r="X969" i="1"/>
  <c r="Z969" i="1" s="1"/>
  <c r="AD969" i="1" s="1"/>
  <c r="X953" i="1"/>
  <c r="Z953" i="1" s="1"/>
  <c r="X937" i="1"/>
  <c r="Z937" i="1" s="1"/>
  <c r="X921" i="1"/>
  <c r="Z921" i="1" s="1"/>
  <c r="X905" i="1"/>
  <c r="Z905" i="1" s="1"/>
  <c r="AD905" i="1" s="1"/>
  <c r="X889" i="1"/>
  <c r="Z889" i="1" s="1"/>
  <c r="X873" i="1"/>
  <c r="Z873" i="1" s="1"/>
  <c r="X857" i="1"/>
  <c r="Z857" i="1" s="1"/>
  <c r="X841" i="1"/>
  <c r="Z841" i="1" s="1"/>
  <c r="AD841" i="1" s="1"/>
  <c r="X825" i="1"/>
  <c r="Z825" i="1" s="1"/>
  <c r="X809" i="1"/>
  <c r="Z809" i="1" s="1"/>
  <c r="X697" i="1"/>
  <c r="Z697" i="1" s="1"/>
  <c r="X681" i="1"/>
  <c r="Z681" i="1" s="1"/>
  <c r="AD681" i="1" s="1"/>
  <c r="X665" i="1"/>
  <c r="Z665" i="1" s="1"/>
  <c r="X649" i="1"/>
  <c r="Z649" i="1" s="1"/>
  <c r="X633" i="1"/>
  <c r="Z633" i="1" s="1"/>
  <c r="X601" i="1"/>
  <c r="Z601" i="1" s="1"/>
  <c r="AD601" i="1" s="1"/>
  <c r="W569" i="1"/>
  <c r="Y569" i="1" s="1"/>
  <c r="W537" i="1"/>
  <c r="Y537" i="1" s="1"/>
  <c r="W505" i="1"/>
  <c r="Y505" i="1" s="1"/>
  <c r="W473" i="1"/>
  <c r="Y473" i="1" s="1"/>
  <c r="W441" i="1"/>
  <c r="Y441" i="1" s="1"/>
  <c r="W409" i="1"/>
  <c r="Y409" i="1" s="1"/>
  <c r="W377" i="1"/>
  <c r="Y377" i="1" s="1"/>
  <c r="W345" i="1"/>
  <c r="Y345" i="1" s="1"/>
  <c r="W313" i="1"/>
  <c r="Y313" i="1" s="1"/>
  <c r="W265" i="1"/>
  <c r="Y265" i="1" s="1"/>
  <c r="W105" i="1"/>
  <c r="Y105" i="1" s="1"/>
  <c r="W73" i="1"/>
  <c r="Y73" i="1" s="1"/>
  <c r="W41" i="1"/>
  <c r="Y41" i="1" s="1"/>
  <c r="W926" i="1"/>
  <c r="Y926" i="1" s="1"/>
  <c r="W878" i="1"/>
  <c r="Y878" i="1" s="1"/>
  <c r="W862" i="1"/>
  <c r="Y862" i="1" s="1"/>
  <c r="W814" i="1"/>
  <c r="Y814" i="1" s="1"/>
  <c r="W798" i="1"/>
  <c r="Y798" i="1" s="1"/>
  <c r="W718" i="1"/>
  <c r="Y718" i="1" s="1"/>
  <c r="W654" i="1"/>
  <c r="Y654" i="1" s="1"/>
  <c r="W590" i="1"/>
  <c r="Y590" i="1" s="1"/>
  <c r="X526" i="1"/>
  <c r="Z526" i="1" s="1"/>
  <c r="X414" i="1"/>
  <c r="Z414" i="1" s="1"/>
  <c r="X398" i="1"/>
  <c r="Z398" i="1" s="1"/>
  <c r="AD398" i="1" s="1"/>
  <c r="X366" i="1"/>
  <c r="Z366" i="1" s="1"/>
  <c r="X350" i="1"/>
  <c r="Z350" i="1" s="1"/>
  <c r="X334" i="1"/>
  <c r="Z334" i="1" s="1"/>
  <c r="W318" i="1"/>
  <c r="Y318" i="1" s="1"/>
  <c r="W302" i="1"/>
  <c r="Y302" i="1" s="1"/>
  <c r="W286" i="1"/>
  <c r="Y286" i="1" s="1"/>
  <c r="W270" i="1"/>
  <c r="Y270" i="1" s="1"/>
  <c r="W254" i="1"/>
  <c r="Y254" i="1" s="1"/>
  <c r="W238" i="1"/>
  <c r="Y238" i="1" s="1"/>
  <c r="W222" i="1"/>
  <c r="Y222" i="1" s="1"/>
  <c r="W206" i="1"/>
  <c r="Y206" i="1" s="1"/>
  <c r="W190" i="1"/>
  <c r="Y190" i="1" s="1"/>
  <c r="W174" i="1"/>
  <c r="Y174" i="1" s="1"/>
  <c r="W158" i="1"/>
  <c r="Y158" i="1" s="1"/>
  <c r="W142" i="1"/>
  <c r="Y142" i="1" s="1"/>
  <c r="W94" i="1"/>
  <c r="Y94" i="1" s="1"/>
  <c r="W78" i="1"/>
  <c r="Y78" i="1" s="1"/>
  <c r="W30" i="1"/>
  <c r="Y30" i="1" s="1"/>
  <c r="W14" i="1"/>
  <c r="Y14" i="1" s="1"/>
  <c r="X991" i="1"/>
  <c r="Z991" i="1" s="1"/>
  <c r="AD991" i="1" s="1"/>
  <c r="X975" i="1"/>
  <c r="Z975" i="1" s="1"/>
  <c r="X927" i="1"/>
  <c r="Z927" i="1" s="1"/>
  <c r="X911" i="1"/>
  <c r="Z911" i="1" s="1"/>
  <c r="X895" i="1"/>
  <c r="Z895" i="1" s="1"/>
  <c r="AD895" i="1" s="1"/>
  <c r="X879" i="1"/>
  <c r="Z879" i="1" s="1"/>
  <c r="X863" i="1"/>
  <c r="Z863" i="1" s="1"/>
  <c r="X847" i="1"/>
  <c r="Z847" i="1" s="1"/>
  <c r="X831" i="1"/>
  <c r="Z831" i="1" s="1"/>
  <c r="AD831" i="1" s="1"/>
  <c r="X815" i="1"/>
  <c r="Z815" i="1" s="1"/>
  <c r="X799" i="1"/>
  <c r="Z799" i="1" s="1"/>
  <c r="X783" i="1"/>
  <c r="Z783" i="1" s="1"/>
  <c r="X767" i="1"/>
  <c r="Z767" i="1" s="1"/>
  <c r="AD767" i="1" s="1"/>
  <c r="X751" i="1"/>
  <c r="Z751" i="1" s="1"/>
  <c r="X735" i="1"/>
  <c r="Z735" i="1" s="1"/>
  <c r="X719" i="1"/>
  <c r="Z719" i="1" s="1"/>
  <c r="X703" i="1"/>
  <c r="Z703" i="1" s="1"/>
  <c r="AD703" i="1" s="1"/>
  <c r="X687" i="1"/>
  <c r="Z687" i="1" s="1"/>
  <c r="X671" i="1"/>
  <c r="Z671" i="1" s="1"/>
  <c r="X655" i="1"/>
  <c r="Z655" i="1" s="1"/>
  <c r="X639" i="1"/>
  <c r="Z639" i="1" s="1"/>
  <c r="AD639" i="1" s="1"/>
  <c r="X623" i="1"/>
  <c r="Z623" i="1" s="1"/>
  <c r="X607" i="1"/>
  <c r="Z607" i="1" s="1"/>
  <c r="X591" i="1"/>
  <c r="Z591" i="1" s="1"/>
  <c r="W575" i="1"/>
  <c r="Y575" i="1" s="1"/>
  <c r="W559" i="1"/>
  <c r="Y559" i="1" s="1"/>
  <c r="W543" i="1"/>
  <c r="Y543" i="1" s="1"/>
  <c r="W527" i="1"/>
  <c r="Y527" i="1" s="1"/>
  <c r="W511" i="1"/>
  <c r="Y511" i="1" s="1"/>
  <c r="W495" i="1"/>
  <c r="Y495" i="1" s="1"/>
  <c r="W479" i="1"/>
  <c r="Y479" i="1" s="1"/>
  <c r="W463" i="1"/>
  <c r="Y463" i="1" s="1"/>
  <c r="W447" i="1"/>
  <c r="Y447" i="1" s="1"/>
  <c r="W431" i="1"/>
  <c r="Y431" i="1" s="1"/>
  <c r="W415" i="1"/>
  <c r="Y415" i="1" s="1"/>
  <c r="W399" i="1"/>
  <c r="Y399" i="1" s="1"/>
  <c r="W383" i="1"/>
  <c r="Y383" i="1" s="1"/>
  <c r="W367" i="1"/>
  <c r="Y367" i="1" s="1"/>
  <c r="W351" i="1"/>
  <c r="Y351" i="1" s="1"/>
  <c r="W335" i="1"/>
  <c r="Y335" i="1" s="1"/>
  <c r="W319" i="1"/>
  <c r="Y319" i="1" s="1"/>
  <c r="W303" i="1"/>
  <c r="Y303" i="1" s="1"/>
  <c r="W287" i="1"/>
  <c r="Y287" i="1" s="1"/>
  <c r="W271" i="1"/>
  <c r="Y271" i="1" s="1"/>
  <c r="W255" i="1"/>
  <c r="Y255" i="1" s="1"/>
  <c r="W239" i="1"/>
  <c r="Y239" i="1" s="1"/>
  <c r="W223" i="1"/>
  <c r="Y223" i="1" s="1"/>
  <c r="W207" i="1"/>
  <c r="Y207" i="1" s="1"/>
  <c r="W191" i="1"/>
  <c r="Y191" i="1" s="1"/>
  <c r="W175" i="1"/>
  <c r="Y175" i="1" s="1"/>
  <c r="W159" i="1"/>
  <c r="Y159" i="1" s="1"/>
  <c r="W143" i="1"/>
  <c r="Y143" i="1" s="1"/>
  <c r="W127" i="1"/>
  <c r="Y127" i="1" s="1"/>
  <c r="W111" i="1"/>
  <c r="Y111" i="1" s="1"/>
  <c r="W95" i="1"/>
  <c r="Y95" i="1" s="1"/>
  <c r="W79" i="1"/>
  <c r="Y79" i="1" s="1"/>
  <c r="W63" i="1"/>
  <c r="Y63" i="1" s="1"/>
  <c r="W47" i="1"/>
  <c r="Y47" i="1" s="1"/>
  <c r="W31" i="1"/>
  <c r="Y31" i="1" s="1"/>
  <c r="W15" i="1"/>
  <c r="Y15" i="1" s="1"/>
  <c r="W904" i="1"/>
  <c r="Y904" i="1" s="1"/>
  <c r="W888" i="1"/>
  <c r="Y888" i="1" s="1"/>
  <c r="W872" i="1"/>
  <c r="Y872" i="1" s="1"/>
  <c r="W856" i="1"/>
  <c r="Y856" i="1" s="1"/>
  <c r="W840" i="1"/>
  <c r="Y840" i="1" s="1"/>
  <c r="W824" i="1"/>
  <c r="Y824" i="1" s="1"/>
  <c r="W808" i="1"/>
  <c r="Y808" i="1" s="1"/>
  <c r="W792" i="1"/>
  <c r="Y792" i="1" s="1"/>
  <c r="W776" i="1"/>
  <c r="Y776" i="1" s="1"/>
  <c r="W760" i="1"/>
  <c r="Y760" i="1" s="1"/>
  <c r="W744" i="1"/>
  <c r="Y744" i="1" s="1"/>
  <c r="W728" i="1"/>
  <c r="Y728" i="1" s="1"/>
  <c r="W712" i="1"/>
  <c r="Y712" i="1" s="1"/>
  <c r="W696" i="1"/>
  <c r="Y696" i="1" s="1"/>
  <c r="W680" i="1"/>
  <c r="Y680" i="1" s="1"/>
  <c r="W664" i="1"/>
  <c r="Y664" i="1" s="1"/>
  <c r="W648" i="1"/>
  <c r="Y648" i="1" s="1"/>
  <c r="W632" i="1"/>
  <c r="Y632" i="1" s="1"/>
  <c r="W616" i="1"/>
  <c r="Y616" i="1" s="1"/>
  <c r="W600" i="1"/>
  <c r="Y600" i="1" s="1"/>
  <c r="W584" i="1"/>
  <c r="Y584" i="1" s="1"/>
  <c r="X568" i="1"/>
  <c r="Z568" i="1" s="1"/>
  <c r="X552" i="1"/>
  <c r="Z552" i="1" s="1"/>
  <c r="X536" i="1"/>
  <c r="Z536" i="1" s="1"/>
  <c r="X520" i="1"/>
  <c r="Z520" i="1" s="1"/>
  <c r="X504" i="1"/>
  <c r="Z504" i="1" s="1"/>
  <c r="X488" i="1"/>
  <c r="Z488" i="1" s="1"/>
  <c r="X472" i="1"/>
  <c r="Z472" i="1" s="1"/>
  <c r="X456" i="1"/>
  <c r="Z456" i="1" s="1"/>
  <c r="X440" i="1"/>
  <c r="Z440" i="1" s="1"/>
  <c r="X424" i="1"/>
  <c r="Z424" i="1" s="1"/>
  <c r="X408" i="1"/>
  <c r="Z408" i="1" s="1"/>
  <c r="X392" i="1"/>
  <c r="Z392" i="1" s="1"/>
  <c r="X376" i="1"/>
  <c r="Z376" i="1" s="1"/>
  <c r="X360" i="1"/>
  <c r="Z360" i="1" s="1"/>
  <c r="X344" i="1"/>
  <c r="Z344" i="1" s="1"/>
  <c r="X328" i="1"/>
  <c r="Z328" i="1" s="1"/>
  <c r="W312" i="1"/>
  <c r="Y312" i="1" s="1"/>
  <c r="W296" i="1"/>
  <c r="Y296" i="1" s="1"/>
  <c r="W280" i="1"/>
  <c r="Y280" i="1" s="1"/>
  <c r="W264" i="1"/>
  <c r="Y264" i="1" s="1"/>
  <c r="W248" i="1"/>
  <c r="Y248" i="1" s="1"/>
  <c r="W232" i="1"/>
  <c r="Y232" i="1" s="1"/>
  <c r="W216" i="1"/>
  <c r="Y216" i="1" s="1"/>
  <c r="W200" i="1"/>
  <c r="Y200" i="1" s="1"/>
  <c r="W184" i="1"/>
  <c r="Y184" i="1" s="1"/>
  <c r="W168" i="1"/>
  <c r="Y168" i="1" s="1"/>
  <c r="W152" i="1"/>
  <c r="Y152" i="1" s="1"/>
  <c r="W136" i="1"/>
  <c r="Y136" i="1" s="1"/>
  <c r="W120" i="1"/>
  <c r="Y120" i="1" s="1"/>
  <c r="W104" i="1"/>
  <c r="Y104" i="1" s="1"/>
  <c r="W88" i="1"/>
  <c r="Y88" i="1" s="1"/>
  <c r="W72" i="1"/>
  <c r="Y72" i="1" s="1"/>
  <c r="W56" i="1"/>
  <c r="Y56" i="1" s="1"/>
  <c r="W40" i="1"/>
  <c r="Y40" i="1" s="1"/>
  <c r="W24" i="1"/>
  <c r="Y24" i="1" s="1"/>
  <c r="W8" i="1"/>
  <c r="Y8" i="1" s="1"/>
  <c r="W948" i="1"/>
  <c r="Y948" i="1" s="1"/>
  <c r="W916" i="1"/>
  <c r="Y916" i="1" s="1"/>
  <c r="X997" i="1"/>
  <c r="Z997" i="1" s="1"/>
  <c r="X981" i="1"/>
  <c r="Z981" i="1" s="1"/>
  <c r="X965" i="1"/>
  <c r="Z965" i="1" s="1"/>
  <c r="X949" i="1"/>
  <c r="Z949" i="1" s="1"/>
  <c r="X933" i="1"/>
  <c r="Z933" i="1" s="1"/>
  <c r="X917" i="1"/>
  <c r="Z917" i="1" s="1"/>
  <c r="X901" i="1"/>
  <c r="Z901" i="1" s="1"/>
  <c r="X885" i="1"/>
  <c r="Z885" i="1" s="1"/>
  <c r="X869" i="1"/>
  <c r="Z869" i="1" s="1"/>
  <c r="X853" i="1"/>
  <c r="Z853" i="1" s="1"/>
  <c r="X837" i="1"/>
  <c r="Z837" i="1" s="1"/>
  <c r="X821" i="1"/>
  <c r="Z821" i="1" s="1"/>
  <c r="X805" i="1"/>
  <c r="Z805" i="1" s="1"/>
  <c r="X789" i="1"/>
  <c r="Z789" i="1" s="1"/>
  <c r="X773" i="1"/>
  <c r="Z773" i="1" s="1"/>
  <c r="X757" i="1"/>
  <c r="Z757" i="1" s="1"/>
  <c r="X741" i="1"/>
  <c r="Z741" i="1" s="1"/>
  <c r="X725" i="1"/>
  <c r="Z725" i="1" s="1"/>
  <c r="X709" i="1"/>
  <c r="Z709" i="1" s="1"/>
  <c r="X693" i="1"/>
  <c r="Z693" i="1" s="1"/>
  <c r="X677" i="1"/>
  <c r="Z677" i="1" s="1"/>
  <c r="AD677" i="1" s="1"/>
  <c r="X661" i="1"/>
  <c r="Z661" i="1" s="1"/>
  <c r="X645" i="1"/>
  <c r="Z645" i="1" s="1"/>
  <c r="X629" i="1"/>
  <c r="Z629" i="1" s="1"/>
  <c r="X613" i="1"/>
  <c r="Z613" i="1" s="1"/>
  <c r="X597" i="1"/>
  <c r="Z597" i="1" s="1"/>
  <c r="W581" i="1"/>
  <c r="Y581" i="1" s="1"/>
  <c r="W565" i="1"/>
  <c r="Y565" i="1" s="1"/>
  <c r="W549" i="1"/>
  <c r="Y549" i="1" s="1"/>
  <c r="W533" i="1"/>
  <c r="Y533" i="1" s="1"/>
  <c r="W517" i="1"/>
  <c r="Y517" i="1" s="1"/>
  <c r="W501" i="1"/>
  <c r="Y501" i="1" s="1"/>
  <c r="W485" i="1"/>
  <c r="Y485" i="1" s="1"/>
  <c r="W469" i="1"/>
  <c r="Y469" i="1" s="1"/>
  <c r="W453" i="1"/>
  <c r="Y453" i="1" s="1"/>
  <c r="W437" i="1"/>
  <c r="Y437" i="1" s="1"/>
  <c r="W421" i="1"/>
  <c r="Y421" i="1" s="1"/>
  <c r="W405" i="1"/>
  <c r="Y405" i="1" s="1"/>
  <c r="W389" i="1"/>
  <c r="Y389" i="1" s="1"/>
  <c r="W373" i="1"/>
  <c r="Y373" i="1" s="1"/>
  <c r="W357" i="1"/>
  <c r="Y357" i="1" s="1"/>
  <c r="W341" i="1"/>
  <c r="Y341" i="1" s="1"/>
  <c r="W325" i="1"/>
  <c r="Y325" i="1" s="1"/>
  <c r="W309" i="1"/>
  <c r="Y309" i="1" s="1"/>
  <c r="W293" i="1"/>
  <c r="Y293" i="1" s="1"/>
  <c r="W277" i="1"/>
  <c r="Y277" i="1" s="1"/>
  <c r="W261" i="1"/>
  <c r="Y261" i="1" s="1"/>
  <c r="W245" i="1"/>
  <c r="Y245" i="1" s="1"/>
  <c r="W229" i="1"/>
  <c r="Y229" i="1" s="1"/>
  <c r="W213" i="1"/>
  <c r="Y213" i="1" s="1"/>
  <c r="W197" i="1"/>
  <c r="Y197" i="1" s="1"/>
  <c r="W181" i="1"/>
  <c r="Y181" i="1" s="1"/>
  <c r="W165" i="1"/>
  <c r="Y165" i="1" s="1"/>
  <c r="W149" i="1"/>
  <c r="Y149" i="1" s="1"/>
  <c r="W133" i="1"/>
  <c r="Y133" i="1" s="1"/>
  <c r="W117" i="1"/>
  <c r="Y117" i="1" s="1"/>
  <c r="W101" i="1"/>
  <c r="Y101" i="1" s="1"/>
  <c r="W85" i="1"/>
  <c r="Y85" i="1" s="1"/>
  <c r="W69" i="1"/>
  <c r="Y69" i="1" s="1"/>
  <c r="W53" i="1"/>
  <c r="Y53" i="1" s="1"/>
  <c r="W37" i="1"/>
  <c r="Y37" i="1" s="1"/>
  <c r="W21" i="1"/>
  <c r="Y21" i="1" s="1"/>
  <c r="W5" i="1"/>
  <c r="Y5" i="1" s="1"/>
  <c r="W914" i="1"/>
  <c r="Y914" i="1" s="1"/>
  <c r="W866" i="1"/>
  <c r="Y866" i="1" s="1"/>
  <c r="X1000" i="1"/>
  <c r="Z1000" i="1" s="1"/>
  <c r="X976" i="1"/>
  <c r="Z976" i="1" s="1"/>
  <c r="X928" i="1"/>
  <c r="Z928" i="1" s="1"/>
  <c r="X986" i="1"/>
  <c r="Z986" i="1" s="1"/>
  <c r="X970" i="1"/>
  <c r="Z970" i="1" s="1"/>
  <c r="X954" i="1"/>
  <c r="Z954" i="1" s="1"/>
  <c r="X938" i="1"/>
  <c r="Z938" i="1" s="1"/>
  <c r="X890" i="1"/>
  <c r="Z890" i="1" s="1"/>
  <c r="X874" i="1"/>
  <c r="Z874" i="1" s="1"/>
  <c r="X858" i="1"/>
  <c r="Z858" i="1" s="1"/>
  <c r="X842" i="1"/>
  <c r="Z842" i="1" s="1"/>
  <c r="X602" i="1"/>
  <c r="Z602" i="1" s="1"/>
  <c r="X586" i="1"/>
  <c r="Z586" i="1" s="1"/>
  <c r="W570" i="1"/>
  <c r="Y570" i="1" s="1"/>
  <c r="W554" i="1"/>
  <c r="Y554" i="1" s="1"/>
  <c r="W538" i="1"/>
  <c r="Y538" i="1" s="1"/>
  <c r="W522" i="1"/>
  <c r="Y522" i="1" s="1"/>
  <c r="W506" i="1"/>
  <c r="Y506" i="1" s="1"/>
  <c r="W490" i="1"/>
  <c r="Y490" i="1" s="1"/>
  <c r="W474" i="1"/>
  <c r="Y474" i="1" s="1"/>
  <c r="W458" i="1"/>
  <c r="Y458" i="1" s="1"/>
  <c r="W442" i="1"/>
  <c r="Y442" i="1" s="1"/>
  <c r="W426" i="1"/>
  <c r="Y426" i="1" s="1"/>
  <c r="W410" i="1"/>
  <c r="Y410" i="1" s="1"/>
  <c r="W394" i="1"/>
  <c r="Y394" i="1" s="1"/>
  <c r="W378" i="1"/>
  <c r="Y378" i="1" s="1"/>
  <c r="W362" i="1"/>
  <c r="Y362" i="1" s="1"/>
  <c r="W346" i="1"/>
  <c r="Y346" i="1" s="1"/>
  <c r="W330" i="1"/>
  <c r="Y330" i="1" s="1"/>
  <c r="X314" i="1"/>
  <c r="Z314" i="1" s="1"/>
  <c r="X298" i="1"/>
  <c r="Z298" i="1" s="1"/>
  <c r="X282" i="1"/>
  <c r="Z282" i="1" s="1"/>
  <c r="X234" i="1"/>
  <c r="Z234" i="1" s="1"/>
  <c r="X218" i="1"/>
  <c r="Z218" i="1" s="1"/>
  <c r="X202" i="1"/>
  <c r="Z202" i="1" s="1"/>
  <c r="X186" i="1"/>
  <c r="Z186" i="1" s="1"/>
  <c r="X170" i="1"/>
  <c r="Z170" i="1" s="1"/>
  <c r="X154" i="1"/>
  <c r="Z154" i="1" s="1"/>
  <c r="X138" i="1"/>
  <c r="Z138" i="1" s="1"/>
  <c r="X122" i="1"/>
  <c r="Z122" i="1" s="1"/>
  <c r="X106" i="1"/>
  <c r="Z106" i="1" s="1"/>
  <c r="X90" i="1"/>
  <c r="Z90" i="1" s="1"/>
  <c r="X74" i="1"/>
  <c r="Z74" i="1" s="1"/>
  <c r="X58" i="1"/>
  <c r="Z58" i="1" s="1"/>
  <c r="W843" i="1"/>
  <c r="Y843" i="1" s="1"/>
  <c r="W827" i="1"/>
  <c r="Y827" i="1" s="1"/>
  <c r="W811" i="1"/>
  <c r="Y811" i="1" s="1"/>
  <c r="W795" i="1"/>
  <c r="Y795" i="1" s="1"/>
  <c r="W779" i="1"/>
  <c r="Y779" i="1" s="1"/>
  <c r="W763" i="1"/>
  <c r="Y763" i="1" s="1"/>
  <c r="W747" i="1"/>
  <c r="Y747" i="1" s="1"/>
  <c r="W731" i="1"/>
  <c r="Y731" i="1" s="1"/>
  <c r="W715" i="1"/>
  <c r="Y715" i="1" s="1"/>
  <c r="W699" i="1"/>
  <c r="Y699" i="1" s="1"/>
  <c r="W683" i="1"/>
  <c r="Y683" i="1" s="1"/>
  <c r="W667" i="1"/>
  <c r="Y667" i="1" s="1"/>
  <c r="W651" i="1"/>
  <c r="Y651" i="1" s="1"/>
  <c r="W635" i="1"/>
  <c r="Y635" i="1" s="1"/>
  <c r="W619" i="1"/>
  <c r="Y619" i="1" s="1"/>
  <c r="W603" i="1"/>
  <c r="Y603" i="1" s="1"/>
  <c r="W587" i="1"/>
  <c r="Y587" i="1" s="1"/>
  <c r="X571" i="1"/>
  <c r="Z571" i="1" s="1"/>
  <c r="X555" i="1"/>
  <c r="Z555" i="1" s="1"/>
  <c r="X539" i="1"/>
  <c r="Z539" i="1" s="1"/>
  <c r="X523" i="1"/>
  <c r="Z523" i="1" s="1"/>
  <c r="X507" i="1"/>
  <c r="Z507" i="1" s="1"/>
  <c r="X491" i="1"/>
  <c r="Z491" i="1" s="1"/>
  <c r="X475" i="1"/>
  <c r="Z475" i="1" s="1"/>
  <c r="X459" i="1"/>
  <c r="Z459" i="1" s="1"/>
  <c r="X443" i="1"/>
  <c r="Z443" i="1" s="1"/>
  <c r="X427" i="1"/>
  <c r="Z427" i="1" s="1"/>
  <c r="X411" i="1"/>
  <c r="Z411" i="1" s="1"/>
  <c r="X395" i="1"/>
  <c r="Z395" i="1" s="1"/>
  <c r="X171" i="1"/>
  <c r="Z171" i="1" s="1"/>
  <c r="X155" i="1"/>
  <c r="Z155" i="1" s="1"/>
  <c r="X139" i="1"/>
  <c r="Z139" i="1" s="1"/>
  <c r="X123" i="1"/>
  <c r="Z123" i="1" s="1"/>
  <c r="X107" i="1"/>
  <c r="Z107" i="1" s="1"/>
  <c r="X91" i="1"/>
  <c r="Z91" i="1" s="1"/>
  <c r="X75" i="1"/>
  <c r="Z75" i="1" s="1"/>
  <c r="X852" i="1"/>
  <c r="Z852" i="1" s="1"/>
  <c r="X836" i="1"/>
  <c r="Z836" i="1" s="1"/>
  <c r="X820" i="1"/>
  <c r="Z820" i="1" s="1"/>
  <c r="X804" i="1"/>
  <c r="Z804" i="1" s="1"/>
  <c r="X788" i="1"/>
  <c r="Z788" i="1" s="1"/>
  <c r="X772" i="1"/>
  <c r="Z772" i="1" s="1"/>
  <c r="X756" i="1"/>
  <c r="Z756" i="1" s="1"/>
  <c r="X740" i="1"/>
  <c r="Z740" i="1" s="1"/>
  <c r="X724" i="1"/>
  <c r="Z724" i="1" s="1"/>
  <c r="X708" i="1"/>
  <c r="Z708" i="1" s="1"/>
  <c r="X692" i="1"/>
  <c r="Z692" i="1" s="1"/>
  <c r="W436" i="1"/>
  <c r="Y436" i="1" s="1"/>
  <c r="W420" i="1"/>
  <c r="Y420" i="1" s="1"/>
  <c r="W404" i="1"/>
  <c r="Y404" i="1" s="1"/>
  <c r="W388" i="1"/>
  <c r="Y388" i="1" s="1"/>
  <c r="W372" i="1"/>
  <c r="Y372" i="1" s="1"/>
  <c r="W356" i="1"/>
  <c r="Y356" i="1" s="1"/>
  <c r="W340" i="1"/>
  <c r="Y340" i="1" s="1"/>
  <c r="W324" i="1"/>
  <c r="Y324" i="1" s="1"/>
  <c r="X308" i="1"/>
  <c r="Z308" i="1" s="1"/>
  <c r="X292" i="1"/>
  <c r="Z292" i="1" s="1"/>
  <c r="X276" i="1"/>
  <c r="Z276" i="1" s="1"/>
  <c r="X260" i="1"/>
  <c r="Z260" i="1" s="1"/>
  <c r="X244" i="1"/>
  <c r="Z244" i="1" s="1"/>
  <c r="X228" i="1"/>
  <c r="Z228" i="1" s="1"/>
  <c r="X212" i="1"/>
  <c r="Z212" i="1" s="1"/>
  <c r="X196" i="1"/>
  <c r="Z196" i="1" s="1"/>
  <c r="X180" i="1"/>
  <c r="Z180" i="1" s="1"/>
  <c r="X164" i="1"/>
  <c r="Z164" i="1" s="1"/>
  <c r="X148" i="1"/>
  <c r="Z148" i="1" s="1"/>
  <c r="W977" i="1"/>
  <c r="Y977" i="1" s="1"/>
  <c r="W961" i="1"/>
  <c r="Y961" i="1" s="1"/>
  <c r="W945" i="1"/>
  <c r="Y945" i="1" s="1"/>
  <c r="W929" i="1"/>
  <c r="Y929" i="1" s="1"/>
  <c r="W865" i="1"/>
  <c r="Y865" i="1" s="1"/>
  <c r="W849" i="1"/>
  <c r="Y849" i="1" s="1"/>
  <c r="W833" i="1"/>
  <c r="Y833" i="1" s="1"/>
  <c r="W817" i="1"/>
  <c r="Y817" i="1" s="1"/>
  <c r="W801" i="1"/>
  <c r="Y801" i="1" s="1"/>
  <c r="W785" i="1"/>
  <c r="Y785" i="1" s="1"/>
  <c r="W769" i="1"/>
  <c r="Y769" i="1" s="1"/>
  <c r="W753" i="1"/>
  <c r="Y753" i="1" s="1"/>
  <c r="W737" i="1"/>
  <c r="Y737" i="1" s="1"/>
  <c r="W721" i="1"/>
  <c r="Y721" i="1" s="1"/>
  <c r="W705" i="1"/>
  <c r="Y705" i="1" s="1"/>
  <c r="W689" i="1"/>
  <c r="Y689" i="1" s="1"/>
  <c r="W673" i="1"/>
  <c r="Y673" i="1" s="1"/>
  <c r="X545" i="1"/>
  <c r="Z545" i="1" s="1"/>
  <c r="X417" i="1"/>
  <c r="Z417" i="1" s="1"/>
  <c r="X305" i="1"/>
  <c r="Z305" i="1" s="1"/>
  <c r="X289" i="1"/>
  <c r="Z289" i="1" s="1"/>
  <c r="X241" i="1"/>
  <c r="Z241" i="1" s="1"/>
  <c r="X209" i="1"/>
  <c r="Z209" i="1" s="1"/>
  <c r="X193" i="1"/>
  <c r="Z193" i="1" s="1"/>
  <c r="X177" i="1"/>
  <c r="Z177" i="1" s="1"/>
  <c r="X145" i="1"/>
  <c r="Z145" i="1" s="1"/>
  <c r="X65" i="1"/>
  <c r="Z65" i="1" s="1"/>
  <c r="X992" i="1"/>
  <c r="Z992" i="1" s="1"/>
  <c r="X952" i="1"/>
  <c r="Z952" i="1" s="1"/>
  <c r="X924" i="1"/>
  <c r="Z924" i="1" s="1"/>
  <c r="X982" i="1"/>
  <c r="Z982" i="1" s="1"/>
  <c r="X966" i="1"/>
  <c r="Z966" i="1" s="1"/>
  <c r="AD966" i="1" s="1"/>
  <c r="X950" i="1"/>
  <c r="Z950" i="1" s="1"/>
  <c r="X934" i="1"/>
  <c r="Z934" i="1" s="1"/>
  <c r="X918" i="1"/>
  <c r="Z918" i="1" s="1"/>
  <c r="X902" i="1"/>
  <c r="Z902" i="1" s="1"/>
  <c r="X886" i="1"/>
  <c r="Z886" i="1" s="1"/>
  <c r="X870" i="1"/>
  <c r="Z870" i="1" s="1"/>
  <c r="X854" i="1"/>
  <c r="Z854" i="1" s="1"/>
  <c r="X838" i="1"/>
  <c r="Z838" i="1" s="1"/>
  <c r="AD838" i="1" s="1"/>
  <c r="X822" i="1"/>
  <c r="Z822" i="1" s="1"/>
  <c r="X806" i="1"/>
  <c r="Z806" i="1" s="1"/>
  <c r="X790" i="1"/>
  <c r="Z790" i="1" s="1"/>
  <c r="X774" i="1"/>
  <c r="Z774" i="1" s="1"/>
  <c r="X758" i="1"/>
  <c r="Z758" i="1" s="1"/>
  <c r="X742" i="1"/>
  <c r="Z742" i="1" s="1"/>
  <c r="X726" i="1"/>
  <c r="Z726" i="1" s="1"/>
  <c r="X710" i="1"/>
  <c r="Z710" i="1" s="1"/>
  <c r="X694" i="1"/>
  <c r="Z694" i="1" s="1"/>
  <c r="X678" i="1"/>
  <c r="Z678" i="1" s="1"/>
  <c r="X662" i="1"/>
  <c r="Z662" i="1" s="1"/>
  <c r="X646" i="1"/>
  <c r="Z646" i="1" s="1"/>
  <c r="X630" i="1"/>
  <c r="Z630" i="1" s="1"/>
  <c r="X614" i="1"/>
  <c r="Z614" i="1" s="1"/>
  <c r="X598" i="1"/>
  <c r="Z598" i="1" s="1"/>
  <c r="W582" i="1"/>
  <c r="Y582" i="1" s="1"/>
  <c r="W566" i="1"/>
  <c r="Y566" i="1" s="1"/>
  <c r="W550" i="1"/>
  <c r="Y550" i="1" s="1"/>
  <c r="W534" i="1"/>
  <c r="Y534" i="1" s="1"/>
  <c r="W518" i="1"/>
  <c r="Y518" i="1" s="1"/>
  <c r="W502" i="1"/>
  <c r="Y502" i="1" s="1"/>
  <c r="W486" i="1"/>
  <c r="Y486" i="1" s="1"/>
  <c r="W470" i="1"/>
  <c r="Y470" i="1" s="1"/>
  <c r="W422" i="1"/>
  <c r="Y422" i="1" s="1"/>
  <c r="W406" i="1"/>
  <c r="Y406" i="1" s="1"/>
  <c r="W390" i="1"/>
  <c r="Y390" i="1" s="1"/>
  <c r="W374" i="1"/>
  <c r="Y374" i="1" s="1"/>
  <c r="W358" i="1"/>
  <c r="Y358" i="1" s="1"/>
  <c r="W342" i="1"/>
  <c r="Y342" i="1" s="1"/>
  <c r="W326" i="1"/>
  <c r="Y326" i="1" s="1"/>
  <c r="X310" i="1"/>
  <c r="Z310" i="1" s="1"/>
  <c r="X294" i="1"/>
  <c r="Z294" i="1" s="1"/>
  <c r="X278" i="1"/>
  <c r="Z278" i="1" s="1"/>
  <c r="AD278" i="1" s="1"/>
  <c r="X262" i="1"/>
  <c r="Z262" i="1" s="1"/>
  <c r="X246" i="1"/>
  <c r="Z246" i="1" s="1"/>
  <c r="X230" i="1"/>
  <c r="Z230" i="1" s="1"/>
  <c r="X214" i="1"/>
  <c r="Z214" i="1" s="1"/>
  <c r="X198" i="1"/>
  <c r="Z198" i="1" s="1"/>
  <c r="X182" i="1"/>
  <c r="Z182" i="1" s="1"/>
  <c r="X166" i="1"/>
  <c r="Z166" i="1" s="1"/>
  <c r="X150" i="1"/>
  <c r="Z150" i="1" s="1"/>
  <c r="AD150" i="1" s="1"/>
  <c r="X134" i="1"/>
  <c r="Z134" i="1" s="1"/>
  <c r="X118" i="1"/>
  <c r="Z118" i="1" s="1"/>
  <c r="X102" i="1"/>
  <c r="Z102" i="1" s="1"/>
  <c r="X86" i="1"/>
  <c r="Z86" i="1" s="1"/>
  <c r="X70" i="1"/>
  <c r="Z70" i="1" s="1"/>
  <c r="X54" i="1"/>
  <c r="Z54" i="1" s="1"/>
  <c r="X38" i="1"/>
  <c r="Z38" i="1" s="1"/>
  <c r="X22" i="1"/>
  <c r="Z22" i="1" s="1"/>
  <c r="X6" i="1"/>
  <c r="Z6" i="1" s="1"/>
  <c r="X964" i="1"/>
  <c r="Z964" i="1" s="1"/>
  <c r="W999" i="1"/>
  <c r="Y999" i="1" s="1"/>
  <c r="W983" i="1"/>
  <c r="Y983" i="1" s="1"/>
  <c r="W967" i="1"/>
  <c r="Y967" i="1" s="1"/>
  <c r="W951" i="1"/>
  <c r="Y951" i="1" s="1"/>
  <c r="W935" i="1"/>
  <c r="Y935" i="1" s="1"/>
  <c r="W919" i="1"/>
  <c r="Y919" i="1" s="1"/>
  <c r="W903" i="1"/>
  <c r="Y903" i="1" s="1"/>
  <c r="W887" i="1"/>
  <c r="Y887" i="1" s="1"/>
  <c r="W871" i="1"/>
  <c r="Y871" i="1" s="1"/>
  <c r="W855" i="1"/>
  <c r="Y855" i="1" s="1"/>
  <c r="W839" i="1"/>
  <c r="Y839" i="1" s="1"/>
  <c r="W823" i="1"/>
  <c r="Y823" i="1" s="1"/>
  <c r="W807" i="1"/>
  <c r="Y807" i="1" s="1"/>
  <c r="W791" i="1"/>
  <c r="Y791" i="1" s="1"/>
  <c r="W775" i="1"/>
  <c r="Y775" i="1" s="1"/>
  <c r="W759" i="1"/>
  <c r="Y759" i="1" s="1"/>
  <c r="W743" i="1"/>
  <c r="Y743" i="1" s="1"/>
  <c r="W727" i="1"/>
  <c r="Y727" i="1" s="1"/>
  <c r="W711" i="1"/>
  <c r="Y711" i="1" s="1"/>
  <c r="W695" i="1"/>
  <c r="Y695" i="1" s="1"/>
  <c r="W679" i="1"/>
  <c r="Y679" i="1" s="1"/>
  <c r="W663" i="1"/>
  <c r="Y663" i="1" s="1"/>
  <c r="W647" i="1"/>
  <c r="Y647" i="1" s="1"/>
  <c r="W631" i="1"/>
  <c r="Y631" i="1" s="1"/>
  <c r="W615" i="1"/>
  <c r="Y615" i="1" s="1"/>
  <c r="W599" i="1"/>
  <c r="Y599" i="1" s="1"/>
  <c r="X583" i="1"/>
  <c r="Z583" i="1" s="1"/>
  <c r="X567" i="1"/>
  <c r="Z567" i="1" s="1"/>
  <c r="AD567" i="1" s="1"/>
  <c r="X551" i="1"/>
  <c r="Z551" i="1" s="1"/>
  <c r="X535" i="1"/>
  <c r="Z535" i="1" s="1"/>
  <c r="X519" i="1"/>
  <c r="Z519" i="1" s="1"/>
  <c r="X503" i="1"/>
  <c r="Z503" i="1" s="1"/>
  <c r="X487" i="1"/>
  <c r="Z487" i="1" s="1"/>
  <c r="X471" i="1"/>
  <c r="Z471" i="1" s="1"/>
  <c r="X455" i="1"/>
  <c r="Z455" i="1" s="1"/>
  <c r="X439" i="1"/>
  <c r="Z439" i="1" s="1"/>
  <c r="X423" i="1"/>
  <c r="Z423" i="1" s="1"/>
  <c r="X407" i="1"/>
  <c r="Z407" i="1" s="1"/>
  <c r="X391" i="1"/>
  <c r="Z391" i="1" s="1"/>
  <c r="X375" i="1"/>
  <c r="Z375" i="1" s="1"/>
  <c r="X359" i="1"/>
  <c r="Z359" i="1" s="1"/>
  <c r="X343" i="1"/>
  <c r="Z343" i="1" s="1"/>
  <c r="X327" i="1"/>
  <c r="Z327" i="1" s="1"/>
  <c r="X311" i="1"/>
  <c r="Z311" i="1" s="1"/>
  <c r="X295" i="1"/>
  <c r="Z295" i="1" s="1"/>
  <c r="X279" i="1"/>
  <c r="Z279" i="1" s="1"/>
  <c r="X263" i="1"/>
  <c r="Z263" i="1" s="1"/>
  <c r="X247" i="1"/>
  <c r="Z247" i="1" s="1"/>
  <c r="X231" i="1"/>
  <c r="Z231" i="1" s="1"/>
  <c r="X215" i="1"/>
  <c r="Z215" i="1" s="1"/>
  <c r="X199" i="1"/>
  <c r="Z199" i="1" s="1"/>
  <c r="X183" i="1"/>
  <c r="Z183" i="1" s="1"/>
  <c r="X167" i="1"/>
  <c r="Z167" i="1" s="1"/>
  <c r="X151" i="1"/>
  <c r="Z151" i="1" s="1"/>
  <c r="X135" i="1"/>
  <c r="Z135" i="1" s="1"/>
  <c r="X119" i="1"/>
  <c r="Z119" i="1" s="1"/>
  <c r="X103" i="1"/>
  <c r="Z103" i="1" s="1"/>
  <c r="X87" i="1"/>
  <c r="Z87" i="1" s="1"/>
  <c r="X71" i="1"/>
  <c r="Z71" i="1" s="1"/>
  <c r="X55" i="1"/>
  <c r="Z55" i="1" s="1"/>
  <c r="X39" i="1"/>
  <c r="Z39" i="1" s="1"/>
  <c r="AD39" i="1" s="1"/>
  <c r="X23" i="1"/>
  <c r="Z23" i="1" s="1"/>
  <c r="X7" i="1"/>
  <c r="Z7" i="1" s="1"/>
  <c r="X896" i="1"/>
  <c r="Z896" i="1" s="1"/>
  <c r="X880" i="1"/>
  <c r="Z880" i="1" s="1"/>
  <c r="X864" i="1"/>
  <c r="Z864" i="1" s="1"/>
  <c r="X848" i="1"/>
  <c r="Z848" i="1" s="1"/>
  <c r="X832" i="1"/>
  <c r="Z832" i="1" s="1"/>
  <c r="X816" i="1"/>
  <c r="Z816" i="1" s="1"/>
  <c r="AD816" i="1" s="1"/>
  <c r="X800" i="1"/>
  <c r="Z800" i="1" s="1"/>
  <c r="X784" i="1"/>
  <c r="Z784" i="1" s="1"/>
  <c r="X768" i="1"/>
  <c r="Z768" i="1" s="1"/>
  <c r="X752" i="1"/>
  <c r="Z752" i="1" s="1"/>
  <c r="X736" i="1"/>
  <c r="Z736" i="1" s="1"/>
  <c r="X720" i="1"/>
  <c r="Z720" i="1" s="1"/>
  <c r="X704" i="1"/>
  <c r="Z704" i="1" s="1"/>
  <c r="X688" i="1"/>
  <c r="Z688" i="1" s="1"/>
  <c r="X672" i="1"/>
  <c r="Z672" i="1" s="1"/>
  <c r="X656" i="1"/>
  <c r="Z656" i="1" s="1"/>
  <c r="X640" i="1"/>
  <c r="Z640" i="1" s="1"/>
  <c r="X624" i="1"/>
  <c r="Z624" i="1" s="1"/>
  <c r="AD624" i="1" s="1"/>
  <c r="X608" i="1"/>
  <c r="Z608" i="1" s="1"/>
  <c r="X592" i="1"/>
  <c r="Z592" i="1" s="1"/>
  <c r="W576" i="1"/>
  <c r="Y576" i="1" s="1"/>
  <c r="W560" i="1"/>
  <c r="Y560" i="1" s="1"/>
  <c r="W544" i="1"/>
  <c r="Y544" i="1" s="1"/>
  <c r="W528" i="1"/>
  <c r="Y528" i="1" s="1"/>
  <c r="W512" i="1"/>
  <c r="Y512" i="1" s="1"/>
  <c r="W496" i="1"/>
  <c r="Y496" i="1" s="1"/>
  <c r="W480" i="1"/>
  <c r="Y480" i="1" s="1"/>
  <c r="W464" i="1"/>
  <c r="Y464" i="1" s="1"/>
  <c r="W448" i="1"/>
  <c r="Y448" i="1" s="1"/>
  <c r="W432" i="1"/>
  <c r="Y432" i="1" s="1"/>
  <c r="W416" i="1"/>
  <c r="Y416" i="1" s="1"/>
  <c r="W400" i="1"/>
  <c r="Y400" i="1" s="1"/>
  <c r="W384" i="1"/>
  <c r="Y384" i="1" s="1"/>
  <c r="W368" i="1"/>
  <c r="Y368" i="1" s="1"/>
  <c r="W352" i="1"/>
  <c r="Y352" i="1" s="1"/>
  <c r="W336" i="1"/>
  <c r="Y336" i="1" s="1"/>
  <c r="X320" i="1"/>
  <c r="Z320" i="1" s="1"/>
  <c r="X304" i="1"/>
  <c r="Z304" i="1" s="1"/>
  <c r="X288" i="1"/>
  <c r="Z288" i="1" s="1"/>
  <c r="X272" i="1"/>
  <c r="Z272" i="1" s="1"/>
  <c r="X256" i="1"/>
  <c r="Z256" i="1" s="1"/>
  <c r="X240" i="1"/>
  <c r="Z240" i="1" s="1"/>
  <c r="X224" i="1"/>
  <c r="Z224" i="1" s="1"/>
  <c r="X208" i="1"/>
  <c r="Z208" i="1" s="1"/>
  <c r="X192" i="1"/>
  <c r="Z192" i="1" s="1"/>
  <c r="X176" i="1"/>
  <c r="Z176" i="1" s="1"/>
  <c r="X160" i="1"/>
  <c r="Z160" i="1" s="1"/>
  <c r="X144" i="1"/>
  <c r="Z144" i="1" s="1"/>
  <c r="X128" i="1"/>
  <c r="Z128" i="1" s="1"/>
  <c r="X112" i="1"/>
  <c r="Z112" i="1" s="1"/>
  <c r="X96" i="1"/>
  <c r="Z96" i="1" s="1"/>
  <c r="X80" i="1"/>
  <c r="Z80" i="1" s="1"/>
  <c r="X64" i="1"/>
  <c r="Z64" i="1" s="1"/>
  <c r="X48" i="1"/>
  <c r="Z48" i="1" s="1"/>
  <c r="X32" i="1"/>
  <c r="Z32" i="1" s="1"/>
  <c r="X16" i="1"/>
  <c r="Z16" i="1" s="1"/>
  <c r="X980" i="1"/>
  <c r="Z980" i="1" s="1"/>
  <c r="X940" i="1"/>
  <c r="Z940" i="1" s="1"/>
  <c r="X908" i="1"/>
  <c r="Z908" i="1" s="1"/>
  <c r="W989" i="1"/>
  <c r="Y989" i="1" s="1"/>
  <c r="W973" i="1"/>
  <c r="Y973" i="1" s="1"/>
  <c r="W957" i="1"/>
  <c r="Y957" i="1" s="1"/>
  <c r="W941" i="1"/>
  <c r="Y941" i="1" s="1"/>
  <c r="W925" i="1"/>
  <c r="Y925" i="1" s="1"/>
  <c r="W909" i="1"/>
  <c r="Y909" i="1" s="1"/>
  <c r="W893" i="1"/>
  <c r="Y893" i="1" s="1"/>
  <c r="W877" i="1"/>
  <c r="Y877" i="1" s="1"/>
  <c r="W861" i="1"/>
  <c r="Y861" i="1" s="1"/>
  <c r="W845" i="1"/>
  <c r="Y845" i="1" s="1"/>
  <c r="W829" i="1"/>
  <c r="Y829" i="1" s="1"/>
  <c r="W813" i="1"/>
  <c r="Y813" i="1" s="1"/>
  <c r="W797" i="1"/>
  <c r="Y797" i="1" s="1"/>
  <c r="W781" i="1"/>
  <c r="Y781" i="1" s="1"/>
  <c r="W765" i="1"/>
  <c r="Y765" i="1" s="1"/>
  <c r="W749" i="1"/>
  <c r="Y749" i="1" s="1"/>
  <c r="W733" i="1"/>
  <c r="Y733" i="1" s="1"/>
  <c r="W717" i="1"/>
  <c r="Y717" i="1" s="1"/>
  <c r="W701" i="1"/>
  <c r="Y701" i="1" s="1"/>
  <c r="W685" i="1"/>
  <c r="Y685" i="1" s="1"/>
  <c r="W669" i="1"/>
  <c r="Y669" i="1" s="1"/>
  <c r="W653" i="1"/>
  <c r="Y653" i="1" s="1"/>
  <c r="W637" i="1"/>
  <c r="Y637" i="1" s="1"/>
  <c r="W621" i="1"/>
  <c r="Y621" i="1" s="1"/>
  <c r="W605" i="1"/>
  <c r="Y605" i="1" s="1"/>
  <c r="W589" i="1"/>
  <c r="Y589" i="1" s="1"/>
  <c r="X573" i="1"/>
  <c r="Z573" i="1" s="1"/>
  <c r="X557" i="1"/>
  <c r="Z557" i="1" s="1"/>
  <c r="AD557" i="1" s="1"/>
  <c r="X541" i="1"/>
  <c r="Z541" i="1" s="1"/>
  <c r="X525" i="1"/>
  <c r="Z525" i="1" s="1"/>
  <c r="X509" i="1"/>
  <c r="Z509" i="1" s="1"/>
  <c r="X493" i="1"/>
  <c r="Z493" i="1" s="1"/>
  <c r="X477" i="1"/>
  <c r="Z477" i="1" s="1"/>
  <c r="X461" i="1"/>
  <c r="Z461" i="1" s="1"/>
  <c r="X445" i="1"/>
  <c r="Z445" i="1" s="1"/>
  <c r="X429" i="1"/>
  <c r="Z429" i="1" s="1"/>
  <c r="AD429" i="1" s="1"/>
  <c r="X413" i="1"/>
  <c r="Z413" i="1" s="1"/>
  <c r="X397" i="1"/>
  <c r="Z397" i="1" s="1"/>
  <c r="X381" i="1"/>
  <c r="Z381" i="1" s="1"/>
  <c r="X365" i="1"/>
  <c r="Z365" i="1" s="1"/>
  <c r="X349" i="1"/>
  <c r="Z349" i="1" s="1"/>
  <c r="X333" i="1"/>
  <c r="Z333" i="1" s="1"/>
  <c r="X317" i="1"/>
  <c r="Z317" i="1" s="1"/>
  <c r="X301" i="1"/>
  <c r="Z301" i="1" s="1"/>
  <c r="X285" i="1"/>
  <c r="Z285" i="1" s="1"/>
  <c r="X269" i="1"/>
  <c r="Z269" i="1" s="1"/>
  <c r="X253" i="1"/>
  <c r="Z253" i="1" s="1"/>
  <c r="X237" i="1"/>
  <c r="Z237" i="1" s="1"/>
  <c r="X221" i="1"/>
  <c r="Z221" i="1" s="1"/>
  <c r="AD221" i="1" s="1"/>
  <c r="X205" i="1"/>
  <c r="Z205" i="1" s="1"/>
  <c r="X189" i="1"/>
  <c r="Z189" i="1" s="1"/>
  <c r="AD189" i="1" s="1"/>
  <c r="X173" i="1"/>
  <c r="Z173" i="1" s="1"/>
  <c r="X157" i="1"/>
  <c r="Z157" i="1" s="1"/>
  <c r="X141" i="1"/>
  <c r="Z141" i="1" s="1"/>
  <c r="X125" i="1"/>
  <c r="Z125" i="1" s="1"/>
  <c r="X109" i="1"/>
  <c r="Z109" i="1" s="1"/>
  <c r="X93" i="1"/>
  <c r="Z93" i="1" s="1"/>
  <c r="X77" i="1"/>
  <c r="Z77" i="1" s="1"/>
  <c r="X61" i="1"/>
  <c r="Z61" i="1" s="1"/>
  <c r="AD61" i="1" s="1"/>
  <c r="X45" i="1"/>
  <c r="Z45" i="1" s="1"/>
  <c r="X29" i="1"/>
  <c r="Z29" i="1" s="1"/>
  <c r="X13" i="1"/>
  <c r="Z13" i="1" s="1"/>
  <c r="AD93" i="1" l="1"/>
  <c r="AB93" i="1"/>
  <c r="AD349" i="1"/>
  <c r="AB349" i="1"/>
  <c r="AC605" i="1"/>
  <c r="AB605" i="1"/>
  <c r="AC925" i="1"/>
  <c r="AB925" i="1"/>
  <c r="AD16" i="1"/>
  <c r="AB16" i="1"/>
  <c r="AD80" i="1"/>
  <c r="AB80" i="1"/>
  <c r="AD144" i="1"/>
  <c r="AB144" i="1"/>
  <c r="AD208" i="1"/>
  <c r="AB208" i="1"/>
  <c r="AD272" i="1"/>
  <c r="AB272" i="1"/>
  <c r="AC336" i="1"/>
  <c r="AB336" i="1"/>
  <c r="AC400" i="1"/>
  <c r="AB400" i="1"/>
  <c r="AC464" i="1"/>
  <c r="AB464" i="1"/>
  <c r="AC528" i="1"/>
  <c r="AB528" i="1"/>
  <c r="AD592" i="1"/>
  <c r="AB592" i="1"/>
  <c r="AD656" i="1"/>
  <c r="AB656" i="1"/>
  <c r="AD720" i="1"/>
  <c r="AB720" i="1"/>
  <c r="AD784" i="1"/>
  <c r="AB784" i="1"/>
  <c r="AD848" i="1"/>
  <c r="AB848" i="1"/>
  <c r="AD7" i="1"/>
  <c r="AB7" i="1"/>
  <c r="AD71" i="1"/>
  <c r="AB71" i="1"/>
  <c r="AD135" i="1"/>
  <c r="AB135" i="1"/>
  <c r="AD199" i="1"/>
  <c r="AB199" i="1"/>
  <c r="AD263" i="1"/>
  <c r="AB263" i="1"/>
  <c r="AD327" i="1"/>
  <c r="AB327" i="1"/>
  <c r="AD391" i="1"/>
  <c r="AB391" i="1"/>
  <c r="AD455" i="1"/>
  <c r="AB455" i="1"/>
  <c r="AD519" i="1"/>
  <c r="AB519" i="1"/>
  <c r="AD583" i="1"/>
  <c r="AB583" i="1"/>
  <c r="AC647" i="1"/>
  <c r="AB647" i="1"/>
  <c r="AC711" i="1"/>
  <c r="AB711" i="1"/>
  <c r="AC775" i="1"/>
  <c r="AB775" i="1"/>
  <c r="AC839" i="1"/>
  <c r="AB839" i="1"/>
  <c r="AC903" i="1"/>
  <c r="AB903" i="1"/>
  <c r="AC967" i="1"/>
  <c r="AB967" i="1"/>
  <c r="AD6" i="1"/>
  <c r="AB6" i="1"/>
  <c r="AD70" i="1"/>
  <c r="AB70" i="1"/>
  <c r="AD134" i="1"/>
  <c r="AB134" i="1"/>
  <c r="AD198" i="1"/>
  <c r="AB198" i="1"/>
  <c r="AD262" i="1"/>
  <c r="AB262" i="1"/>
  <c r="AC326" i="1"/>
  <c r="AB326" i="1"/>
  <c r="AC390" i="1"/>
  <c r="AB390" i="1"/>
  <c r="AC486" i="1"/>
  <c r="AB486" i="1"/>
  <c r="AC550" i="1"/>
  <c r="AB550" i="1"/>
  <c r="AD614" i="1"/>
  <c r="AB614" i="1"/>
  <c r="AD678" i="1"/>
  <c r="AB678" i="1"/>
  <c r="AD742" i="1"/>
  <c r="AB742" i="1"/>
  <c r="AD806" i="1"/>
  <c r="AB806" i="1"/>
  <c r="AD870" i="1"/>
  <c r="AB870" i="1"/>
  <c r="AD934" i="1"/>
  <c r="AB934" i="1"/>
  <c r="AD924" i="1"/>
  <c r="AB924" i="1"/>
  <c r="AD145" i="1"/>
  <c r="AB145" i="1"/>
  <c r="AD241" i="1"/>
  <c r="AB241" i="1"/>
  <c r="AD545" i="1"/>
  <c r="AB545" i="1"/>
  <c r="AC721" i="1"/>
  <c r="AB721" i="1"/>
  <c r="AC785" i="1"/>
  <c r="AB785" i="1"/>
  <c r="AC849" i="1"/>
  <c r="AB849" i="1"/>
  <c r="AC961" i="1"/>
  <c r="AB961" i="1"/>
  <c r="AD180" i="1"/>
  <c r="AB180" i="1"/>
  <c r="AD244" i="1"/>
  <c r="AB244" i="1"/>
  <c r="AD308" i="1"/>
  <c r="AB308" i="1"/>
  <c r="AC372" i="1"/>
  <c r="AB372" i="1"/>
  <c r="AC436" i="1"/>
  <c r="AB436" i="1"/>
  <c r="AD740" i="1"/>
  <c r="AB740" i="1"/>
  <c r="AD804" i="1"/>
  <c r="AB804" i="1"/>
  <c r="AD75" i="1"/>
  <c r="AB75" i="1"/>
  <c r="AD139" i="1"/>
  <c r="AB139" i="1"/>
  <c r="AD411" i="1"/>
  <c r="AB411" i="1"/>
  <c r="AD475" i="1"/>
  <c r="AB475" i="1"/>
  <c r="AD539" i="1"/>
  <c r="AB539" i="1"/>
  <c r="AC603" i="1"/>
  <c r="AB603" i="1"/>
  <c r="AC667" i="1"/>
  <c r="AB667" i="1"/>
  <c r="AC731" i="1"/>
  <c r="AB731" i="1"/>
  <c r="AC795" i="1"/>
  <c r="AB795" i="1"/>
  <c r="AD58" i="1"/>
  <c r="AB58" i="1"/>
  <c r="AD122" i="1"/>
  <c r="AB122" i="1"/>
  <c r="AD186" i="1"/>
  <c r="AB186" i="1"/>
  <c r="AD282" i="1"/>
  <c r="AB282" i="1"/>
  <c r="AC346" i="1"/>
  <c r="AB346" i="1"/>
  <c r="AC410" i="1"/>
  <c r="AB410" i="1"/>
  <c r="AC474" i="1"/>
  <c r="AB474" i="1"/>
  <c r="AC538" i="1"/>
  <c r="AB538" i="1"/>
  <c r="AD602" i="1"/>
  <c r="AB602" i="1"/>
  <c r="AD890" i="1"/>
  <c r="AB890" i="1"/>
  <c r="AD986" i="1"/>
  <c r="AB986" i="1"/>
  <c r="AC866" i="1"/>
  <c r="AB866" i="1"/>
  <c r="AC37" i="1"/>
  <c r="AB37" i="1"/>
  <c r="AC101" i="1"/>
  <c r="AB101" i="1"/>
  <c r="AC165" i="1"/>
  <c r="AB165" i="1"/>
  <c r="AC229" i="1"/>
  <c r="AB229" i="1"/>
  <c r="AC293" i="1"/>
  <c r="AB293" i="1"/>
  <c r="AC357" i="1"/>
  <c r="AB357" i="1"/>
  <c r="AC421" i="1"/>
  <c r="AB421" i="1"/>
  <c r="AC485" i="1"/>
  <c r="AB485" i="1"/>
  <c r="AC549" i="1"/>
  <c r="AB549" i="1"/>
  <c r="AD613" i="1"/>
  <c r="AB613" i="1"/>
  <c r="AD741" i="1"/>
  <c r="AB741" i="1"/>
  <c r="AD805" i="1"/>
  <c r="AB805" i="1"/>
  <c r="AD869" i="1"/>
  <c r="AB869" i="1"/>
  <c r="AD933" i="1"/>
  <c r="AB933" i="1"/>
  <c r="AD997" i="1"/>
  <c r="AB997" i="1"/>
  <c r="AC24" i="1"/>
  <c r="AB24" i="1"/>
  <c r="AC88" i="1"/>
  <c r="AB88" i="1"/>
  <c r="AC152" i="1"/>
  <c r="AB152" i="1"/>
  <c r="AC216" i="1"/>
  <c r="AB216" i="1"/>
  <c r="AC280" i="1"/>
  <c r="AB280" i="1"/>
  <c r="AD344" i="1"/>
  <c r="AB344" i="1"/>
  <c r="AD408" i="1"/>
  <c r="AB408" i="1"/>
  <c r="AD472" i="1"/>
  <c r="AB472" i="1"/>
  <c r="AD536" i="1"/>
  <c r="AB536" i="1"/>
  <c r="AC600" i="1"/>
  <c r="AB600" i="1"/>
  <c r="AC664" i="1"/>
  <c r="AB664" i="1"/>
  <c r="AC728" i="1"/>
  <c r="AB728" i="1"/>
  <c r="AC792" i="1"/>
  <c r="AB792" i="1"/>
  <c r="AC856" i="1"/>
  <c r="AB856" i="1"/>
  <c r="AC15" i="1"/>
  <c r="AB15" i="1"/>
  <c r="AC79" i="1"/>
  <c r="AB79" i="1"/>
  <c r="AC143" i="1"/>
  <c r="AB143" i="1"/>
  <c r="AC207" i="1"/>
  <c r="AB207" i="1"/>
  <c r="AC271" i="1"/>
  <c r="AB271" i="1"/>
  <c r="AC335" i="1"/>
  <c r="AB335" i="1"/>
  <c r="AC399" i="1"/>
  <c r="AB399" i="1"/>
  <c r="AC463" i="1"/>
  <c r="AB463" i="1"/>
  <c r="AC527" i="1"/>
  <c r="AB527" i="1"/>
  <c r="AD591" i="1"/>
  <c r="AB591" i="1"/>
  <c r="AD655" i="1"/>
  <c r="AB655" i="1"/>
  <c r="AD719" i="1"/>
  <c r="AB719" i="1"/>
  <c r="AD783" i="1"/>
  <c r="AB783" i="1"/>
  <c r="AD847" i="1"/>
  <c r="AB847" i="1"/>
  <c r="AD911" i="1"/>
  <c r="AB911" i="1"/>
  <c r="AC14" i="1"/>
  <c r="AB14" i="1"/>
  <c r="AC142" i="1"/>
  <c r="AB142" i="1"/>
  <c r="AC206" i="1"/>
  <c r="AB206" i="1"/>
  <c r="AC270" i="1"/>
  <c r="AB270" i="1"/>
  <c r="AD334" i="1"/>
  <c r="AB334" i="1"/>
  <c r="AD414" i="1"/>
  <c r="AB414" i="1"/>
  <c r="AC718" i="1"/>
  <c r="AB718" i="1"/>
  <c r="AC878" i="1"/>
  <c r="AB878" i="1"/>
  <c r="AC105" i="1"/>
  <c r="AB105" i="1"/>
  <c r="AC377" i="1"/>
  <c r="AB377" i="1"/>
  <c r="AC505" i="1"/>
  <c r="AB505" i="1"/>
  <c r="AD633" i="1"/>
  <c r="AB633" i="1"/>
  <c r="AD697" i="1"/>
  <c r="AB697" i="1"/>
  <c r="AD857" i="1"/>
  <c r="AB857" i="1"/>
  <c r="AD921" i="1"/>
  <c r="AB921" i="1"/>
  <c r="AD985" i="1"/>
  <c r="AB985" i="1"/>
  <c r="AC12" i="1"/>
  <c r="AB12" i="1"/>
  <c r="AC76" i="1"/>
  <c r="AB76" i="1"/>
  <c r="AC140" i="1"/>
  <c r="AB140" i="1"/>
  <c r="AD428" i="1"/>
  <c r="AB428" i="1"/>
  <c r="AD492" i="1"/>
  <c r="AB492" i="1"/>
  <c r="AD556" i="1"/>
  <c r="AB556" i="1"/>
  <c r="AC620" i="1"/>
  <c r="AB620" i="1"/>
  <c r="AC684" i="1"/>
  <c r="AB684" i="1"/>
  <c r="AC748" i="1"/>
  <c r="AB748" i="1"/>
  <c r="AC812" i="1"/>
  <c r="AB812" i="1"/>
  <c r="AC876" i="1"/>
  <c r="AB876" i="1"/>
  <c r="AC35" i="1"/>
  <c r="AB35" i="1"/>
  <c r="AC195" i="1"/>
  <c r="AB195" i="1"/>
  <c r="AC259" i="1"/>
  <c r="AB259" i="1"/>
  <c r="AC323" i="1"/>
  <c r="AB323" i="1"/>
  <c r="AC387" i="1"/>
  <c r="AB387" i="1"/>
  <c r="AD835" i="1"/>
  <c r="AB835" i="1"/>
  <c r="AD899" i="1"/>
  <c r="AB899" i="1"/>
  <c r="AC960" i="1"/>
  <c r="AB960" i="1"/>
  <c r="AC258" i="1"/>
  <c r="AB258" i="1"/>
  <c r="AD706" i="1"/>
  <c r="AB706" i="1"/>
  <c r="AD62" i="1"/>
  <c r="AB62" i="1"/>
  <c r="AC542" i="1"/>
  <c r="AB542" i="1"/>
  <c r="AD910" i="1"/>
  <c r="AB910" i="1"/>
  <c r="AB677" i="1"/>
  <c r="AB567" i="1"/>
  <c r="AB966" i="1"/>
  <c r="AB61" i="1"/>
  <c r="AD29" i="1"/>
  <c r="AB29" i="1"/>
  <c r="AD285" i="1"/>
  <c r="AB285" i="1"/>
  <c r="AD541" i="1"/>
  <c r="AB541" i="1"/>
  <c r="AC797" i="1"/>
  <c r="AB797" i="1"/>
  <c r="AD45" i="1"/>
  <c r="AB45" i="1"/>
  <c r="AD237" i="1"/>
  <c r="AB237" i="1"/>
  <c r="AC621" i="1"/>
  <c r="AB621" i="1"/>
  <c r="AC813" i="1"/>
  <c r="AB813" i="1"/>
  <c r="AD908" i="1"/>
  <c r="AB908" i="1"/>
  <c r="AD160" i="1"/>
  <c r="AB160" i="1"/>
  <c r="AC352" i="1"/>
  <c r="AB352" i="1"/>
  <c r="AC480" i="1"/>
  <c r="AB480" i="1"/>
  <c r="AC544" i="1"/>
  <c r="AB544" i="1"/>
  <c r="AD608" i="1"/>
  <c r="AB608" i="1"/>
  <c r="AD672" i="1"/>
  <c r="AB672" i="1"/>
  <c r="AD736" i="1"/>
  <c r="AB736" i="1"/>
  <c r="AD800" i="1"/>
  <c r="AB800" i="1"/>
  <c r="AD864" i="1"/>
  <c r="AB864" i="1"/>
  <c r="AD23" i="1"/>
  <c r="AB23" i="1"/>
  <c r="AD87" i="1"/>
  <c r="AB87" i="1"/>
  <c r="AD151" i="1"/>
  <c r="AB151" i="1"/>
  <c r="AD215" i="1"/>
  <c r="AB215" i="1"/>
  <c r="AD279" i="1"/>
  <c r="AB279" i="1"/>
  <c r="AD343" i="1"/>
  <c r="AB343" i="1"/>
  <c r="AD407" i="1"/>
  <c r="AB407" i="1"/>
  <c r="AD471" i="1"/>
  <c r="AB471" i="1"/>
  <c r="AD535" i="1"/>
  <c r="AB535" i="1"/>
  <c r="AC599" i="1"/>
  <c r="AB599" i="1"/>
  <c r="AC663" i="1"/>
  <c r="AB663" i="1"/>
  <c r="AC727" i="1"/>
  <c r="AB727" i="1"/>
  <c r="AC791" i="1"/>
  <c r="AB791" i="1"/>
  <c r="AC855" i="1"/>
  <c r="AB855" i="1"/>
  <c r="AC919" i="1"/>
  <c r="AB919" i="1"/>
  <c r="AC983" i="1"/>
  <c r="AB983" i="1"/>
  <c r="AD22" i="1"/>
  <c r="AB22" i="1"/>
  <c r="AD86" i="1"/>
  <c r="AB86" i="1"/>
  <c r="AD214" i="1"/>
  <c r="AB214" i="1"/>
  <c r="AC342" i="1"/>
  <c r="AB342" i="1"/>
  <c r="AC406" i="1"/>
  <c r="AB406" i="1"/>
  <c r="AC502" i="1"/>
  <c r="AB502" i="1"/>
  <c r="AC566" i="1"/>
  <c r="AB566" i="1"/>
  <c r="AD630" i="1"/>
  <c r="AB630" i="1"/>
  <c r="AD694" i="1"/>
  <c r="AB694" i="1"/>
  <c r="AD758" i="1"/>
  <c r="AB758" i="1"/>
  <c r="AD822" i="1"/>
  <c r="AB822" i="1"/>
  <c r="AD886" i="1"/>
  <c r="AB886" i="1"/>
  <c r="AD950" i="1"/>
  <c r="AB950" i="1"/>
  <c r="AD952" i="1"/>
  <c r="AB952" i="1"/>
  <c r="AD177" i="1"/>
  <c r="AB177" i="1"/>
  <c r="AD289" i="1"/>
  <c r="AB289" i="1"/>
  <c r="AC673" i="1"/>
  <c r="AB673" i="1"/>
  <c r="AC737" i="1"/>
  <c r="AB737" i="1"/>
  <c r="AC801" i="1"/>
  <c r="AB801" i="1"/>
  <c r="AC865" i="1"/>
  <c r="AB865" i="1"/>
  <c r="AC977" i="1"/>
  <c r="AB977" i="1"/>
  <c r="AD196" i="1"/>
  <c r="AB196" i="1"/>
  <c r="AD260" i="1"/>
  <c r="AB260" i="1"/>
  <c r="AC324" i="1"/>
  <c r="AB324" i="1"/>
  <c r="AC388" i="1"/>
  <c r="AB388" i="1"/>
  <c r="AD692" i="1"/>
  <c r="AB692" i="1"/>
  <c r="AD756" i="1"/>
  <c r="AB756" i="1"/>
  <c r="AD820" i="1"/>
  <c r="AB820" i="1"/>
  <c r="AD91" i="1"/>
  <c r="AB91" i="1"/>
  <c r="AD155" i="1"/>
  <c r="AB155" i="1"/>
  <c r="AD427" i="1"/>
  <c r="AB427" i="1"/>
  <c r="AD491" i="1"/>
  <c r="AB491" i="1"/>
  <c r="AD555" i="1"/>
  <c r="AB555" i="1"/>
  <c r="AC619" i="1"/>
  <c r="AB619" i="1"/>
  <c r="AC683" i="1"/>
  <c r="AB683" i="1"/>
  <c r="AC747" i="1"/>
  <c r="AB747" i="1"/>
  <c r="AC811" i="1"/>
  <c r="AB811" i="1"/>
  <c r="AD74" i="1"/>
  <c r="AB74" i="1"/>
  <c r="AD138" i="1"/>
  <c r="AB138" i="1"/>
  <c r="AD202" i="1"/>
  <c r="AB202" i="1"/>
  <c r="AD298" i="1"/>
  <c r="AB298" i="1"/>
  <c r="AC362" i="1"/>
  <c r="AB362" i="1"/>
  <c r="AC426" i="1"/>
  <c r="AB426" i="1"/>
  <c r="AC490" i="1"/>
  <c r="AB490" i="1"/>
  <c r="AC554" i="1"/>
  <c r="AB554" i="1"/>
  <c r="AD842" i="1"/>
  <c r="AB842" i="1"/>
  <c r="AD938" i="1"/>
  <c r="AB938" i="1"/>
  <c r="AD928" i="1"/>
  <c r="AB928" i="1"/>
  <c r="AC914" i="1"/>
  <c r="AB914" i="1"/>
  <c r="AC53" i="1"/>
  <c r="AB53" i="1"/>
  <c r="AC117" i="1"/>
  <c r="AB117" i="1"/>
  <c r="AC181" i="1"/>
  <c r="AB181" i="1"/>
  <c r="AC245" i="1"/>
  <c r="AB245" i="1"/>
  <c r="AC309" i="1"/>
  <c r="AB309" i="1"/>
  <c r="AC373" i="1"/>
  <c r="AB373" i="1"/>
  <c r="AC437" i="1"/>
  <c r="AB437" i="1"/>
  <c r="AC501" i="1"/>
  <c r="AB501" i="1"/>
  <c r="AC565" i="1"/>
  <c r="AB565" i="1"/>
  <c r="AD629" i="1"/>
  <c r="AB629" i="1"/>
  <c r="AD693" i="1"/>
  <c r="AB693" i="1"/>
  <c r="AD757" i="1"/>
  <c r="AB757" i="1"/>
  <c r="AD821" i="1"/>
  <c r="AB821" i="1"/>
  <c r="AD885" i="1"/>
  <c r="AB885" i="1"/>
  <c r="AD949" i="1"/>
  <c r="AB949" i="1"/>
  <c r="AC916" i="1"/>
  <c r="AB916" i="1"/>
  <c r="AC40" i="1"/>
  <c r="AB40" i="1"/>
  <c r="AC104" i="1"/>
  <c r="AB104" i="1"/>
  <c r="AC168" i="1"/>
  <c r="AB168" i="1"/>
  <c r="AC232" i="1"/>
  <c r="AB232" i="1"/>
  <c r="AC296" i="1"/>
  <c r="AB296" i="1"/>
  <c r="AD360" i="1"/>
  <c r="AB360" i="1"/>
  <c r="AD424" i="1"/>
  <c r="AB424" i="1"/>
  <c r="AD488" i="1"/>
  <c r="AB488" i="1"/>
  <c r="AD552" i="1"/>
  <c r="AB552" i="1"/>
  <c r="AC616" i="1"/>
  <c r="AB616" i="1"/>
  <c r="AC680" i="1"/>
  <c r="AB680" i="1"/>
  <c r="AC744" i="1"/>
  <c r="AB744" i="1"/>
  <c r="AC808" i="1"/>
  <c r="AB808" i="1"/>
  <c r="AC872" i="1"/>
  <c r="AB872" i="1"/>
  <c r="AC31" i="1"/>
  <c r="AB31" i="1"/>
  <c r="AC95" i="1"/>
  <c r="AB95" i="1"/>
  <c r="AC159" i="1"/>
  <c r="AB159" i="1"/>
  <c r="AC223" i="1"/>
  <c r="AB223" i="1"/>
  <c r="AC287" i="1"/>
  <c r="AB287" i="1"/>
  <c r="AC351" i="1"/>
  <c r="AB351" i="1"/>
  <c r="AC415" i="1"/>
  <c r="AB415" i="1"/>
  <c r="AC479" i="1"/>
  <c r="AB479" i="1"/>
  <c r="AC543" i="1"/>
  <c r="AB543" i="1"/>
  <c r="AD607" i="1"/>
  <c r="AB607" i="1"/>
  <c r="AD671" i="1"/>
  <c r="AB671" i="1"/>
  <c r="AD735" i="1"/>
  <c r="AB735" i="1"/>
  <c r="AD799" i="1"/>
  <c r="AB799" i="1"/>
  <c r="AD863" i="1"/>
  <c r="AB863" i="1"/>
  <c r="AD927" i="1"/>
  <c r="AB927" i="1"/>
  <c r="AC30" i="1"/>
  <c r="AB30" i="1"/>
  <c r="AC158" i="1"/>
  <c r="AB158" i="1"/>
  <c r="AC222" i="1"/>
  <c r="AB222" i="1"/>
  <c r="AC286" i="1"/>
  <c r="AB286" i="1"/>
  <c r="AD350" i="1"/>
  <c r="AB350" i="1"/>
  <c r="AD526" i="1"/>
  <c r="AB526" i="1"/>
  <c r="AC798" i="1"/>
  <c r="AB798" i="1"/>
  <c r="AC926" i="1"/>
  <c r="AB926" i="1"/>
  <c r="AC265" i="1"/>
  <c r="AB265" i="1"/>
  <c r="AC409" i="1"/>
  <c r="AB409" i="1"/>
  <c r="AC537" i="1"/>
  <c r="AB537" i="1"/>
  <c r="AD649" i="1"/>
  <c r="AB649" i="1"/>
  <c r="AD809" i="1"/>
  <c r="AB809" i="1"/>
  <c r="AD873" i="1"/>
  <c r="AB873" i="1"/>
  <c r="AD937" i="1"/>
  <c r="AB937" i="1"/>
  <c r="AD1001" i="1"/>
  <c r="AB1001" i="1"/>
  <c r="AC28" i="1"/>
  <c r="AB28" i="1"/>
  <c r="AC92" i="1"/>
  <c r="AB92" i="1"/>
  <c r="AC156" i="1"/>
  <c r="AB156" i="1"/>
  <c r="AD444" i="1"/>
  <c r="AB444" i="1"/>
  <c r="AD508" i="1"/>
  <c r="AB508" i="1"/>
  <c r="AD572" i="1"/>
  <c r="AB572" i="1"/>
  <c r="AC636" i="1"/>
  <c r="AB636" i="1"/>
  <c r="AC700" i="1"/>
  <c r="AB700" i="1"/>
  <c r="AC764" i="1"/>
  <c r="AB764" i="1"/>
  <c r="AC828" i="1"/>
  <c r="AB828" i="1"/>
  <c r="AC892" i="1"/>
  <c r="AB892" i="1"/>
  <c r="AC51" i="1"/>
  <c r="AB51" i="1"/>
  <c r="AC211" i="1"/>
  <c r="AB211" i="1"/>
  <c r="AC275" i="1"/>
  <c r="AB275" i="1"/>
  <c r="AC339" i="1"/>
  <c r="AB339" i="1"/>
  <c r="AC403" i="1"/>
  <c r="AB403" i="1"/>
  <c r="AD851" i="1"/>
  <c r="AB851" i="1"/>
  <c r="AD931" i="1"/>
  <c r="AB931" i="1"/>
  <c r="AC34" i="1"/>
  <c r="AB34" i="1"/>
  <c r="AC274" i="1"/>
  <c r="AB274" i="1"/>
  <c r="AD770" i="1"/>
  <c r="AB770" i="1"/>
  <c r="AC430" i="1"/>
  <c r="AB430" i="1"/>
  <c r="AD622" i="1"/>
  <c r="AB622" i="1"/>
  <c r="AD990" i="1"/>
  <c r="AB990" i="1"/>
  <c r="AB557" i="1"/>
  <c r="AB39" i="1"/>
  <c r="AB838" i="1"/>
  <c r="AD110" i="1"/>
  <c r="AB110" i="1"/>
  <c r="AD157" i="1"/>
  <c r="AB157" i="1"/>
  <c r="AD413" i="1"/>
  <c r="AB413" i="1"/>
  <c r="AC669" i="1"/>
  <c r="AB669" i="1"/>
  <c r="AC861" i="1"/>
  <c r="AB861" i="1"/>
  <c r="AD109" i="1"/>
  <c r="AB109" i="1"/>
  <c r="AD301" i="1"/>
  <c r="AB301" i="1"/>
  <c r="AD493" i="1"/>
  <c r="AB493" i="1"/>
  <c r="AC685" i="1"/>
  <c r="AB685" i="1"/>
  <c r="AC877" i="1"/>
  <c r="AB877" i="1"/>
  <c r="AD32" i="1"/>
  <c r="AB32" i="1"/>
  <c r="AD224" i="1"/>
  <c r="AB224" i="1"/>
  <c r="AC416" i="1"/>
  <c r="AB416" i="1"/>
  <c r="AD125" i="1"/>
  <c r="AB125" i="1"/>
  <c r="AD253" i="1"/>
  <c r="AB253" i="1"/>
  <c r="AD381" i="1"/>
  <c r="AB381" i="1"/>
  <c r="AD509" i="1"/>
  <c r="AB509" i="1"/>
  <c r="AC637" i="1"/>
  <c r="AB637" i="1"/>
  <c r="AC765" i="1"/>
  <c r="AB765" i="1"/>
  <c r="AC893" i="1"/>
  <c r="AB893" i="1"/>
  <c r="AD940" i="1"/>
  <c r="AB940" i="1"/>
  <c r="AD112" i="1"/>
  <c r="AB112" i="1"/>
  <c r="AD240" i="1"/>
  <c r="AB240" i="1"/>
  <c r="AC368" i="1"/>
  <c r="AB368" i="1"/>
  <c r="AC496" i="1"/>
  <c r="AB496" i="1"/>
  <c r="AD752" i="1"/>
  <c r="AB752" i="1"/>
  <c r="AD880" i="1"/>
  <c r="AB880" i="1"/>
  <c r="AD103" i="1"/>
  <c r="AB103" i="1"/>
  <c r="AD231" i="1"/>
  <c r="AB231" i="1"/>
  <c r="AD359" i="1"/>
  <c r="AB359" i="1"/>
  <c r="AD487" i="1"/>
  <c r="AB487" i="1"/>
  <c r="AC615" i="1"/>
  <c r="AB615" i="1"/>
  <c r="AC679" i="1"/>
  <c r="AB679" i="1"/>
  <c r="AC743" i="1"/>
  <c r="AB743" i="1"/>
  <c r="AC807" i="1"/>
  <c r="AB807" i="1"/>
  <c r="AC871" i="1"/>
  <c r="AB871" i="1"/>
  <c r="AC935" i="1"/>
  <c r="AB935" i="1"/>
  <c r="AC999" i="1"/>
  <c r="AB999" i="1"/>
  <c r="AD38" i="1"/>
  <c r="AB38" i="1"/>
  <c r="AD102" i="1"/>
  <c r="AB102" i="1"/>
  <c r="AD166" i="1"/>
  <c r="AB166" i="1"/>
  <c r="AD230" i="1"/>
  <c r="AB230" i="1"/>
  <c r="AD294" i="1"/>
  <c r="AB294" i="1"/>
  <c r="AC358" i="1"/>
  <c r="AB358" i="1"/>
  <c r="AC422" i="1"/>
  <c r="AB422" i="1"/>
  <c r="AC518" i="1"/>
  <c r="AB518" i="1"/>
  <c r="AC582" i="1"/>
  <c r="AB582" i="1"/>
  <c r="AD646" i="1"/>
  <c r="AB646" i="1"/>
  <c r="AD710" i="1"/>
  <c r="AB710" i="1"/>
  <c r="AD774" i="1"/>
  <c r="AB774" i="1"/>
  <c r="AD902" i="1"/>
  <c r="AB902" i="1"/>
  <c r="AD992" i="1"/>
  <c r="AB992" i="1"/>
  <c r="AD193" i="1"/>
  <c r="AB193" i="1"/>
  <c r="AD305" i="1"/>
  <c r="AB305" i="1"/>
  <c r="AC689" i="1"/>
  <c r="AB689" i="1"/>
  <c r="AC753" i="1"/>
  <c r="AB753" i="1"/>
  <c r="AC817" i="1"/>
  <c r="AB817" i="1"/>
  <c r="AC929" i="1"/>
  <c r="AB929" i="1"/>
  <c r="AD148" i="1"/>
  <c r="AB148" i="1"/>
  <c r="AD212" i="1"/>
  <c r="AB212" i="1"/>
  <c r="AD276" i="1"/>
  <c r="AB276" i="1"/>
  <c r="AC340" i="1"/>
  <c r="AB340" i="1"/>
  <c r="AC404" i="1"/>
  <c r="AB404" i="1"/>
  <c r="AD708" i="1"/>
  <c r="AB708" i="1"/>
  <c r="AD772" i="1"/>
  <c r="AB772" i="1"/>
  <c r="AD836" i="1"/>
  <c r="AB836" i="1"/>
  <c r="AD107" i="1"/>
  <c r="AB107" i="1"/>
  <c r="AD171" i="1"/>
  <c r="AB171" i="1"/>
  <c r="AD443" i="1"/>
  <c r="AB443" i="1"/>
  <c r="AD507" i="1"/>
  <c r="AB507" i="1"/>
  <c r="AD571" i="1"/>
  <c r="AB571" i="1"/>
  <c r="AC635" i="1"/>
  <c r="AB635" i="1"/>
  <c r="AC699" i="1"/>
  <c r="AB699" i="1"/>
  <c r="AC763" i="1"/>
  <c r="AB763" i="1"/>
  <c r="AC827" i="1"/>
  <c r="AB827" i="1"/>
  <c r="AD90" i="1"/>
  <c r="AB90" i="1"/>
  <c r="AD154" i="1"/>
  <c r="AB154" i="1"/>
  <c r="AD218" i="1"/>
  <c r="AB218" i="1"/>
  <c r="AD314" i="1"/>
  <c r="AB314" i="1"/>
  <c r="AC378" i="1"/>
  <c r="AB378" i="1"/>
  <c r="AC442" i="1"/>
  <c r="AB442" i="1"/>
  <c r="AC506" i="1"/>
  <c r="AB506" i="1"/>
  <c r="AC570" i="1"/>
  <c r="AB570" i="1"/>
  <c r="AD858" i="1"/>
  <c r="AB858" i="1"/>
  <c r="AD954" i="1"/>
  <c r="AB954" i="1"/>
  <c r="AD976" i="1"/>
  <c r="AB976" i="1"/>
  <c r="AC5" i="1"/>
  <c r="AB5" i="1"/>
  <c r="AC69" i="1"/>
  <c r="AB69" i="1"/>
  <c r="AC133" i="1"/>
  <c r="AB133" i="1"/>
  <c r="AC197" i="1"/>
  <c r="AB197" i="1"/>
  <c r="AC261" i="1"/>
  <c r="AB261" i="1"/>
  <c r="AC325" i="1"/>
  <c r="AB325" i="1"/>
  <c r="AC389" i="1"/>
  <c r="AB389" i="1"/>
  <c r="AC453" i="1"/>
  <c r="AB453" i="1"/>
  <c r="AC517" i="1"/>
  <c r="AB517" i="1"/>
  <c r="AC581" i="1"/>
  <c r="AB581" i="1"/>
  <c r="AD645" i="1"/>
  <c r="AB645" i="1"/>
  <c r="AD709" i="1"/>
  <c r="AB709" i="1"/>
  <c r="AD773" i="1"/>
  <c r="AB773" i="1"/>
  <c r="AD837" i="1"/>
  <c r="AB837" i="1"/>
  <c r="AD901" i="1"/>
  <c r="AB901" i="1"/>
  <c r="AD965" i="1"/>
  <c r="AB965" i="1"/>
  <c r="AC948" i="1"/>
  <c r="AB948" i="1"/>
  <c r="AC56" i="1"/>
  <c r="AB56" i="1"/>
  <c r="AC120" i="1"/>
  <c r="AB120" i="1"/>
  <c r="AC184" i="1"/>
  <c r="AB184" i="1"/>
  <c r="AC248" i="1"/>
  <c r="AB248" i="1"/>
  <c r="AC312" i="1"/>
  <c r="AB312" i="1"/>
  <c r="AD376" i="1"/>
  <c r="AB376" i="1"/>
  <c r="AD440" i="1"/>
  <c r="AB440" i="1"/>
  <c r="AD504" i="1"/>
  <c r="AB504" i="1"/>
  <c r="AD568" i="1"/>
  <c r="AB568" i="1"/>
  <c r="AC632" i="1"/>
  <c r="AB632" i="1"/>
  <c r="AC696" i="1"/>
  <c r="AB696" i="1"/>
  <c r="AC760" i="1"/>
  <c r="AB760" i="1"/>
  <c r="AC824" i="1"/>
  <c r="AB824" i="1"/>
  <c r="AC888" i="1"/>
  <c r="AB888" i="1"/>
  <c r="AC47" i="1"/>
  <c r="AB47" i="1"/>
  <c r="AC111" i="1"/>
  <c r="AB111" i="1"/>
  <c r="AC175" i="1"/>
  <c r="AB175" i="1"/>
  <c r="AC239" i="1"/>
  <c r="AB239" i="1"/>
  <c r="AC303" i="1"/>
  <c r="AB303" i="1"/>
  <c r="AC367" i="1"/>
  <c r="AB367" i="1"/>
  <c r="AC431" i="1"/>
  <c r="AB431" i="1"/>
  <c r="AC495" i="1"/>
  <c r="AB495" i="1"/>
  <c r="AC559" i="1"/>
  <c r="AB559" i="1"/>
  <c r="AD623" i="1"/>
  <c r="AB623" i="1"/>
  <c r="AD687" i="1"/>
  <c r="AB687" i="1"/>
  <c r="AD751" i="1"/>
  <c r="AB751" i="1"/>
  <c r="AD815" i="1"/>
  <c r="AB815" i="1"/>
  <c r="AD879" i="1"/>
  <c r="AB879" i="1"/>
  <c r="AD975" i="1"/>
  <c r="AB975" i="1"/>
  <c r="AC78" i="1"/>
  <c r="AB78" i="1"/>
  <c r="AC174" i="1"/>
  <c r="AB174" i="1"/>
  <c r="AC238" i="1"/>
  <c r="AB238" i="1"/>
  <c r="AC302" i="1"/>
  <c r="AB302" i="1"/>
  <c r="AD366" i="1"/>
  <c r="AB366" i="1"/>
  <c r="AC590" i="1"/>
  <c r="AB590" i="1"/>
  <c r="AC814" i="1"/>
  <c r="AB814" i="1"/>
  <c r="AC41" i="1"/>
  <c r="AB41" i="1"/>
  <c r="AC313" i="1"/>
  <c r="AB313" i="1"/>
  <c r="AC441" i="1"/>
  <c r="AB441" i="1"/>
  <c r="AC569" i="1"/>
  <c r="AB569" i="1"/>
  <c r="AD665" i="1"/>
  <c r="AB665" i="1"/>
  <c r="AD825" i="1"/>
  <c r="AB825" i="1"/>
  <c r="AD889" i="1"/>
  <c r="AB889" i="1"/>
  <c r="AD953" i="1"/>
  <c r="AB953" i="1"/>
  <c r="AC920" i="1"/>
  <c r="AB920" i="1"/>
  <c r="AC44" i="1"/>
  <c r="AB44" i="1"/>
  <c r="AC108" i="1"/>
  <c r="AB108" i="1"/>
  <c r="AD396" i="1"/>
  <c r="AB396" i="1"/>
  <c r="AD460" i="1"/>
  <c r="AB460" i="1"/>
  <c r="AD524" i="1"/>
  <c r="AB524" i="1"/>
  <c r="AC588" i="1"/>
  <c r="AB588" i="1"/>
  <c r="AC652" i="1"/>
  <c r="AB652" i="1"/>
  <c r="AC716" i="1"/>
  <c r="AB716" i="1"/>
  <c r="AC780" i="1"/>
  <c r="AB780" i="1"/>
  <c r="AC844" i="1"/>
  <c r="AB844" i="1"/>
  <c r="AC3" i="1"/>
  <c r="AB3" i="1"/>
  <c r="AC163" i="1"/>
  <c r="AB163" i="1"/>
  <c r="AC227" i="1"/>
  <c r="AB227" i="1"/>
  <c r="AC291" i="1"/>
  <c r="AB291" i="1"/>
  <c r="AC355" i="1"/>
  <c r="AB355" i="1"/>
  <c r="AD627" i="1"/>
  <c r="AB627" i="1"/>
  <c r="AD867" i="1"/>
  <c r="AB867" i="1"/>
  <c r="AD947" i="1"/>
  <c r="AB947" i="1"/>
  <c r="AC50" i="1"/>
  <c r="AB50" i="1"/>
  <c r="AC594" i="1"/>
  <c r="AB594" i="1"/>
  <c r="AD834" i="1"/>
  <c r="AB834" i="1"/>
  <c r="AB429" i="1"/>
  <c r="AB816" i="1"/>
  <c r="AB278" i="1"/>
  <c r="AD477" i="1"/>
  <c r="AB477" i="1"/>
  <c r="AC733" i="1"/>
  <c r="AB733" i="1"/>
  <c r="AC989" i="1"/>
  <c r="AB989" i="1"/>
  <c r="AD173" i="1"/>
  <c r="AB173" i="1"/>
  <c r="AD365" i="1"/>
  <c r="AB365" i="1"/>
  <c r="AC749" i="1"/>
  <c r="AB749" i="1"/>
  <c r="AC941" i="1"/>
  <c r="AB941" i="1"/>
  <c r="AD96" i="1"/>
  <c r="AB96" i="1"/>
  <c r="AD288" i="1"/>
  <c r="AB288" i="1"/>
  <c r="AD317" i="1"/>
  <c r="AB317" i="1"/>
  <c r="AD445" i="1"/>
  <c r="AB445" i="1"/>
  <c r="AD573" i="1"/>
  <c r="AB573" i="1"/>
  <c r="AC701" i="1"/>
  <c r="AB701" i="1"/>
  <c r="AC829" i="1"/>
  <c r="AB829" i="1"/>
  <c r="AC957" i="1"/>
  <c r="AB957" i="1"/>
  <c r="AD48" i="1"/>
  <c r="AB48" i="1"/>
  <c r="AD176" i="1"/>
  <c r="AB176" i="1"/>
  <c r="AD304" i="1"/>
  <c r="AB304" i="1"/>
  <c r="AC432" i="1"/>
  <c r="AB432" i="1"/>
  <c r="AC560" i="1"/>
  <c r="AB560" i="1"/>
  <c r="AD688" i="1"/>
  <c r="AB688" i="1"/>
  <c r="AD167" i="1"/>
  <c r="AB167" i="1"/>
  <c r="AD295" i="1"/>
  <c r="AB295" i="1"/>
  <c r="AD423" i="1"/>
  <c r="AB423" i="1"/>
  <c r="AD551" i="1"/>
  <c r="AB551" i="1"/>
  <c r="AD13" i="1"/>
  <c r="AB13" i="1"/>
  <c r="AD77" i="1"/>
  <c r="AB77" i="1"/>
  <c r="AD141" i="1"/>
  <c r="AB141" i="1"/>
  <c r="AD205" i="1"/>
  <c r="AB205" i="1"/>
  <c r="AD269" i="1"/>
  <c r="AB269" i="1"/>
  <c r="AD333" i="1"/>
  <c r="AB333" i="1"/>
  <c r="AD397" i="1"/>
  <c r="AB397" i="1"/>
  <c r="AD461" i="1"/>
  <c r="AB461" i="1"/>
  <c r="AD525" i="1"/>
  <c r="AB525" i="1"/>
  <c r="AC589" i="1"/>
  <c r="AB589" i="1"/>
  <c r="AC653" i="1"/>
  <c r="AB653" i="1"/>
  <c r="AC717" i="1"/>
  <c r="AB717" i="1"/>
  <c r="AC781" i="1"/>
  <c r="AB781" i="1"/>
  <c r="AC845" i="1"/>
  <c r="AB845" i="1"/>
  <c r="AC909" i="1"/>
  <c r="AB909" i="1"/>
  <c r="AC973" i="1"/>
  <c r="AB973" i="1"/>
  <c r="AD980" i="1"/>
  <c r="AB980" i="1"/>
  <c r="AD64" i="1"/>
  <c r="AB64" i="1"/>
  <c r="AD128" i="1"/>
  <c r="AB128" i="1"/>
  <c r="AD192" i="1"/>
  <c r="AB192" i="1"/>
  <c r="AD256" i="1"/>
  <c r="AB256" i="1"/>
  <c r="AD320" i="1"/>
  <c r="AB320" i="1"/>
  <c r="AC384" i="1"/>
  <c r="AB384" i="1"/>
  <c r="AC448" i="1"/>
  <c r="AB448" i="1"/>
  <c r="AC512" i="1"/>
  <c r="AB512" i="1"/>
  <c r="AC576" i="1"/>
  <c r="AB576" i="1"/>
  <c r="AD640" i="1"/>
  <c r="AB640" i="1"/>
  <c r="AD704" i="1"/>
  <c r="AB704" i="1"/>
  <c r="AD768" i="1"/>
  <c r="AB768" i="1"/>
  <c r="AD832" i="1"/>
  <c r="AB832" i="1"/>
  <c r="AD896" i="1"/>
  <c r="AB896" i="1"/>
  <c r="AD55" i="1"/>
  <c r="AB55" i="1"/>
  <c r="AD119" i="1"/>
  <c r="AB119" i="1"/>
  <c r="AD183" i="1"/>
  <c r="AB183" i="1"/>
  <c r="AD247" i="1"/>
  <c r="AB247" i="1"/>
  <c r="AD311" i="1"/>
  <c r="AB311" i="1"/>
  <c r="AD375" i="1"/>
  <c r="AB375" i="1"/>
  <c r="AD439" i="1"/>
  <c r="AB439" i="1"/>
  <c r="AD503" i="1"/>
  <c r="AB503" i="1"/>
  <c r="AC631" i="1"/>
  <c r="AB631" i="1"/>
  <c r="AC695" i="1"/>
  <c r="AB695" i="1"/>
  <c r="AC759" i="1"/>
  <c r="AB759" i="1"/>
  <c r="AC823" i="1"/>
  <c r="AB823" i="1"/>
  <c r="AC887" i="1"/>
  <c r="AB887" i="1"/>
  <c r="AC951" i="1"/>
  <c r="AB951" i="1"/>
  <c r="AD964" i="1"/>
  <c r="AB964" i="1"/>
  <c r="AD54" i="1"/>
  <c r="AB54" i="1"/>
  <c r="AD118" i="1"/>
  <c r="AB118" i="1"/>
  <c r="AD182" i="1"/>
  <c r="AB182" i="1"/>
  <c r="AD246" i="1"/>
  <c r="AB246" i="1"/>
  <c r="AD310" i="1"/>
  <c r="AB310" i="1"/>
  <c r="AC374" i="1"/>
  <c r="AB374" i="1"/>
  <c r="AC470" i="1"/>
  <c r="AB470" i="1"/>
  <c r="AC534" i="1"/>
  <c r="AB534" i="1"/>
  <c r="AD598" i="1"/>
  <c r="AB598" i="1"/>
  <c r="AD662" i="1"/>
  <c r="AB662" i="1"/>
  <c r="AD726" i="1"/>
  <c r="AB726" i="1"/>
  <c r="AD790" i="1"/>
  <c r="AB790" i="1"/>
  <c r="AD854" i="1"/>
  <c r="AB854" i="1"/>
  <c r="AD918" i="1"/>
  <c r="AB918" i="1"/>
  <c r="AD982" i="1"/>
  <c r="AB982" i="1"/>
  <c r="AD65" i="1"/>
  <c r="AB65" i="1"/>
  <c r="AD209" i="1"/>
  <c r="AB209" i="1"/>
  <c r="AD417" i="1"/>
  <c r="AB417" i="1"/>
  <c r="AC705" i="1"/>
  <c r="AB705" i="1"/>
  <c r="AC769" i="1"/>
  <c r="AB769" i="1"/>
  <c r="AC833" i="1"/>
  <c r="AB833" i="1"/>
  <c r="AC945" i="1"/>
  <c r="AB945" i="1"/>
  <c r="AD164" i="1"/>
  <c r="AB164" i="1"/>
  <c r="AD228" i="1"/>
  <c r="AB228" i="1"/>
  <c r="AD292" i="1"/>
  <c r="AB292" i="1"/>
  <c r="AC356" i="1"/>
  <c r="AB356" i="1"/>
  <c r="AC420" i="1"/>
  <c r="AB420" i="1"/>
  <c r="AD724" i="1"/>
  <c r="AB724" i="1"/>
  <c r="AD788" i="1"/>
  <c r="AB788" i="1"/>
  <c r="AD852" i="1"/>
  <c r="AB852" i="1"/>
  <c r="AD123" i="1"/>
  <c r="AB123" i="1"/>
  <c r="AD395" i="1"/>
  <c r="AB395" i="1"/>
  <c r="AD459" i="1"/>
  <c r="AB459" i="1"/>
  <c r="AD523" i="1"/>
  <c r="AB523" i="1"/>
  <c r="AC587" i="1"/>
  <c r="AB587" i="1"/>
  <c r="AC651" i="1"/>
  <c r="AB651" i="1"/>
  <c r="AC715" i="1"/>
  <c r="AB715" i="1"/>
  <c r="AC779" i="1"/>
  <c r="AB779" i="1"/>
  <c r="AC843" i="1"/>
  <c r="AB843" i="1"/>
  <c r="AD106" i="1"/>
  <c r="AB106" i="1"/>
  <c r="AD170" i="1"/>
  <c r="AB170" i="1"/>
  <c r="AD234" i="1"/>
  <c r="AB234" i="1"/>
  <c r="AC330" i="1"/>
  <c r="AB330" i="1"/>
  <c r="AC394" i="1"/>
  <c r="AB394" i="1"/>
  <c r="AC458" i="1"/>
  <c r="AB458" i="1"/>
  <c r="AC522" i="1"/>
  <c r="AB522" i="1"/>
  <c r="AD586" i="1"/>
  <c r="AB586" i="1"/>
  <c r="AD874" i="1"/>
  <c r="AB874" i="1"/>
  <c r="AD970" i="1"/>
  <c r="AB970" i="1"/>
  <c r="AD1000" i="1"/>
  <c r="AB1000" i="1"/>
  <c r="AC21" i="1"/>
  <c r="AB21" i="1"/>
  <c r="AC85" i="1"/>
  <c r="AB85" i="1"/>
  <c r="AC149" i="1"/>
  <c r="AB149" i="1"/>
  <c r="AC213" i="1"/>
  <c r="AB213" i="1"/>
  <c r="AC277" i="1"/>
  <c r="AB277" i="1"/>
  <c r="AC341" i="1"/>
  <c r="AB341" i="1"/>
  <c r="AC405" i="1"/>
  <c r="AB405" i="1"/>
  <c r="AC469" i="1"/>
  <c r="AB469" i="1"/>
  <c r="AC533" i="1"/>
  <c r="AB533" i="1"/>
  <c r="AD597" i="1"/>
  <c r="AB597" i="1"/>
  <c r="AD661" i="1"/>
  <c r="AB661" i="1"/>
  <c r="AD725" i="1"/>
  <c r="AB725" i="1"/>
  <c r="AD789" i="1"/>
  <c r="AB789" i="1"/>
  <c r="AD853" i="1"/>
  <c r="AB853" i="1"/>
  <c r="AD917" i="1"/>
  <c r="AB917" i="1"/>
  <c r="AD981" i="1"/>
  <c r="AB981" i="1"/>
  <c r="AC8" i="1"/>
  <c r="AB8" i="1"/>
  <c r="AC72" i="1"/>
  <c r="AB72" i="1"/>
  <c r="AC136" i="1"/>
  <c r="AB136" i="1"/>
  <c r="AC200" i="1"/>
  <c r="AB200" i="1"/>
  <c r="AC264" i="1"/>
  <c r="AB264" i="1"/>
  <c r="AD328" i="1"/>
  <c r="AB328" i="1"/>
  <c r="AD392" i="1"/>
  <c r="AB392" i="1"/>
  <c r="AD456" i="1"/>
  <c r="AB456" i="1"/>
  <c r="AD520" i="1"/>
  <c r="AB520" i="1"/>
  <c r="AC584" i="1"/>
  <c r="AB584" i="1"/>
  <c r="AC648" i="1"/>
  <c r="AB648" i="1"/>
  <c r="AC712" i="1"/>
  <c r="AB712" i="1"/>
  <c r="AC776" i="1"/>
  <c r="AB776" i="1"/>
  <c r="AC840" i="1"/>
  <c r="AB840" i="1"/>
  <c r="AC904" i="1"/>
  <c r="AB904" i="1"/>
  <c r="AC63" i="1"/>
  <c r="AB63" i="1"/>
  <c r="AC127" i="1"/>
  <c r="AB127" i="1"/>
  <c r="AC191" i="1"/>
  <c r="AB191" i="1"/>
  <c r="AC255" i="1"/>
  <c r="AB255" i="1"/>
  <c r="AC319" i="1"/>
  <c r="AB319" i="1"/>
  <c r="AC383" i="1"/>
  <c r="AB383" i="1"/>
  <c r="AB221" i="1"/>
  <c r="AB624" i="1"/>
  <c r="AB150" i="1"/>
  <c r="AB189" i="1"/>
  <c r="AD690" i="1"/>
  <c r="AB690" i="1"/>
  <c r="AC578" i="1"/>
  <c r="AB578" i="1"/>
  <c r="AB322" i="1"/>
  <c r="AB18" i="1"/>
  <c r="AC382" i="1"/>
  <c r="AB382" i="1"/>
  <c r="AB750" i="1"/>
  <c r="AC979" i="1"/>
  <c r="AB979" i="1"/>
  <c r="AB786" i="1"/>
  <c r="AB962" i="1"/>
  <c r="AC915" i="1"/>
  <c r="AB915" i="1"/>
  <c r="AB722" i="1"/>
  <c r="AC494" i="1"/>
  <c r="AB494" i="1"/>
  <c r="AB998" i="1"/>
  <c r="AB734" i="1"/>
  <c r="AB895" i="1"/>
  <c r="AB846" i="1"/>
  <c r="AC510" i="1"/>
  <c r="AB510" i="1"/>
  <c r="AC963" i="1"/>
  <c r="AB963" i="1"/>
  <c r="AB626" i="1"/>
  <c r="AB754" i="1"/>
  <c r="AC478" i="1"/>
  <c r="AB478" i="1"/>
  <c r="AC574" i="1"/>
  <c r="AB574" i="1"/>
  <c r="AB996" i="1"/>
  <c r="AC943" i="1"/>
  <c r="AB943" i="1"/>
  <c r="AB126" i="1"/>
  <c r="AB830" i="1"/>
  <c r="AB958" i="1"/>
  <c r="AC994" i="1"/>
  <c r="AB994" i="1"/>
  <c r="AB905" i="1"/>
  <c r="AB66" i="1"/>
  <c r="AB610" i="1"/>
  <c r="AB930" i="1"/>
  <c r="AB738" i="1"/>
  <c r="AB850" i="1"/>
  <c r="AC447" i="1"/>
  <c r="AB447" i="1"/>
  <c r="AC511" i="1"/>
  <c r="AB511" i="1"/>
  <c r="AC575" i="1"/>
  <c r="AB575" i="1"/>
  <c r="AC94" i="1"/>
  <c r="AB94" i="1"/>
  <c r="AC190" i="1"/>
  <c r="AB190" i="1"/>
  <c r="AC254" i="1"/>
  <c r="AB254" i="1"/>
  <c r="AC318" i="1"/>
  <c r="AB318" i="1"/>
  <c r="AC654" i="1"/>
  <c r="AB654" i="1"/>
  <c r="AC862" i="1"/>
  <c r="AB862" i="1"/>
  <c r="AC73" i="1"/>
  <c r="AB73" i="1"/>
  <c r="AC345" i="1"/>
  <c r="AB345" i="1"/>
  <c r="AC473" i="1"/>
  <c r="AB473" i="1"/>
  <c r="AC956" i="1"/>
  <c r="AB956" i="1"/>
  <c r="AC60" i="1"/>
  <c r="AB60" i="1"/>
  <c r="AC124" i="1"/>
  <c r="AB124" i="1"/>
  <c r="AC604" i="1"/>
  <c r="AB604" i="1"/>
  <c r="AC668" i="1"/>
  <c r="AB668" i="1"/>
  <c r="AC732" i="1"/>
  <c r="AB732" i="1"/>
  <c r="AC796" i="1"/>
  <c r="AB796" i="1"/>
  <c r="AC860" i="1"/>
  <c r="AB860" i="1"/>
  <c r="AC19" i="1"/>
  <c r="AB19" i="1"/>
  <c r="AC179" i="1"/>
  <c r="AB179" i="1"/>
  <c r="AC243" i="1"/>
  <c r="AB243" i="1"/>
  <c r="AC307" i="1"/>
  <c r="AB307" i="1"/>
  <c r="AC371" i="1"/>
  <c r="AB371" i="1"/>
  <c r="AC82" i="1"/>
  <c r="AB82" i="1"/>
  <c r="AC959" i="1"/>
  <c r="AB959" i="1"/>
  <c r="AC558" i="1"/>
  <c r="AB558" i="1"/>
  <c r="AB991" i="1"/>
  <c r="AB766" i="1"/>
  <c r="AB841" i="1"/>
  <c r="AB883" i="1"/>
  <c r="AB476" i="1"/>
  <c r="AB670" i="1"/>
  <c r="AB942" i="1"/>
  <c r="AB782" i="1"/>
</calcChain>
</file>

<file path=xl/sharedStrings.xml><?xml version="1.0" encoding="utf-8"?>
<sst xmlns="http://schemas.openxmlformats.org/spreadsheetml/2006/main" count="2056" uniqueCount="1351">
  <si>
    <t>submission__id</t>
  </si>
  <si>
    <t>submission__name</t>
  </si>
  <si>
    <t>submission__gcode</t>
  </si>
  <si>
    <t>submission__print_time(s)</t>
  </si>
  <si>
    <t>simulation__print_time(s)</t>
  </si>
  <si>
    <t>simulation__print_time_with_acceleration(s)</t>
  </si>
  <si>
    <t>simulation__layers_printed</t>
  </si>
  <si>
    <t>simulation__layers_visited</t>
  </si>
  <si>
    <t>simulation__xy_distance(mm)</t>
  </si>
  <si>
    <t>simulation__extrusion(mm)</t>
  </si>
  <si>
    <t>simulation__avg_speed(mm/s)</t>
  </si>
  <si>
    <t>simulation__avg_print_speed(mm/s)</t>
  </si>
  <si>
    <t>simulation__avg_travel_speed(mm/s)</t>
  </si>
  <si>
    <t>simulation__gcode_lines</t>
  </si>
  <si>
    <t>simulation__mass(cm3)</t>
  </si>
  <si>
    <t>simulation__avg_layer_height(mm)</t>
  </si>
  <si>
    <t>NVlogo-Whistle-positive-X2.stl</t>
  </si>
  <si>
    <t>gcode/2016/08/22/NVlogo-Whistle-positive-X2_FvXAK7W_reoriented.gcode</t>
  </si>
  <si>
    <t>owlkeychain.stl</t>
  </si>
  <si>
    <t>gcode/2016/12/15/owlkeychain_reoriented.gcode</t>
  </si>
  <si>
    <t>complete assembly - quarter note-1.STL</t>
  </si>
  <si>
    <t>gcode/2016/06/20/complete_assembly_-_quarter_note-1_reoriented.gcode</t>
  </si>
  <si>
    <t>PP0057-RevA_Encoder-Cover.stl</t>
  </si>
  <si>
    <t>gcode/2016/09/08/PP0057-RevA_Encoder-Cover_reoriented.gcode</t>
  </si>
  <si>
    <t>gcode/2016/09/20/NVlogo-Whistle-positive-X2_uu6ykNV_reoriented.gcode</t>
  </si>
  <si>
    <t>Inner_Cover.stl</t>
  </si>
  <si>
    <t>gcode/2016/08/04/Inner_Cover_reoriented.gcode</t>
  </si>
  <si>
    <t>Park.S.Triangle_Ruler_3x4in.stl</t>
  </si>
  <si>
    <t>gcode/2016/12/12/Park.S.Triangle_Ruler_3x4in_reoriented.gcode</t>
  </si>
  <si>
    <t>gcode/2016/09/20/NVlogo-Whistle-positive-X2_3csxnZb_reoriented.gcode</t>
  </si>
  <si>
    <t>battery_holder_ftc_edited.stl</t>
  </si>
  <si>
    <t>gcode/2016/11/16/battery_holder_ftc_edited_reoriented.gcode</t>
  </si>
  <si>
    <t>spike_head_sylvester.stl</t>
  </si>
  <si>
    <t>gcode/2016/09/14/spike_head_sylvester_reoriented.gcode</t>
  </si>
  <si>
    <t>gcode/2016/08/26/NVlogo-Whistle-positive-X2_fF7NCdK_reoriented_VOEA6sm.gcode</t>
  </si>
  <si>
    <t>Cut Ulna and Radius.stl</t>
  </si>
  <si>
    <t>gcode/2016/08/04/Cut_Ulna_and_Radius_reoriented.gcode</t>
  </si>
  <si>
    <t>gcode/2016/09/20/NVlogo-Whistle-positive-X2_eLrCR6Q_reoriented.gcode</t>
  </si>
  <si>
    <t>pisa_tower_4.stl</t>
  </si>
  <si>
    <t>gcode/2016/10/06/pisa_tower_4_VgMErEf_reoriented.gcode</t>
  </si>
  <si>
    <t>MergedTriggerButton.stl</t>
  </si>
  <si>
    <t>gcode/2016/12/01/MergedTriggerButton_reoriented.gcode</t>
  </si>
  <si>
    <t>Reciprocating Y Plate - Printable Model.STL</t>
  </si>
  <si>
    <t>gcode/2016/07/14/Reciprocating_Y_Plate_-_Printable_Model_reoriented.gcode</t>
  </si>
  <si>
    <t>Batknife.stl</t>
  </si>
  <si>
    <t>gcode/2016/12/06/Batknife_reoriented.gcode</t>
  </si>
  <si>
    <t>shayas_house (1).stl</t>
  </si>
  <si>
    <t>gcode/2016/09/19/shayas_house_1_reoriented.gcode</t>
  </si>
  <si>
    <t>gcode/2016/10/06/NVlogo-Whistle-positive-X2_upypGYH_reoriented.gcode</t>
  </si>
  <si>
    <t>PAE1-2(PAE1-2_X 188.stl)</t>
  </si>
  <si>
    <t>gcode/2016/12/02/PAE1_X_188_UQHjLvk_reoriented_6lNW4lf.gcode</t>
  </si>
  <si>
    <t>PAE1(PAE1_Z 180-20.stl)</t>
  </si>
  <si>
    <t>gcode/2016/11/18/Z_180-20_reoriented_4UlGrRQ.gcode</t>
  </si>
  <si>
    <t>Ukulele Base Plug.STL</t>
  </si>
  <si>
    <t>gcode/2016/07/12/Ukulele_Base_Plug_G5PMr5L_reoriented.gcode</t>
  </si>
  <si>
    <t>turtle shield other corner.stl</t>
  </si>
  <si>
    <t>gcode/2016/07/22/turtle_shield_other_corner_reoriented.gcode</t>
  </si>
  <si>
    <t>gcode/2016/10/17/PP0057-RevA_Encoder-Cover_reoriented.gcode</t>
  </si>
  <si>
    <t>facefrontowl.stl</t>
  </si>
  <si>
    <t>gcode/2016/12/13/facefrontowl_reoriented.gcode</t>
  </si>
  <si>
    <t>Example_cube.stl</t>
  </si>
  <si>
    <t>gcode/2016/12/09/Example_cube_reoriented_kOXwlrV.gcode</t>
  </si>
  <si>
    <t>ornament snowflake alec laurino.stl</t>
  </si>
  <si>
    <t>gcode/2016/11/17/ornament_snowflake_alec_laurino_reoriented.gcode</t>
  </si>
  <si>
    <t>Golf Tee.STL</t>
  </si>
  <si>
    <t>gcode/2016/06/16/Golf_Tee_reoriented.gcode</t>
  </si>
  <si>
    <t>msgkeychainv2_20140821-10340-b65mfh-0.stl</t>
  </si>
  <si>
    <t>gcode/2016/07/15/msgkeychainv2_20140821-10340-b65mfh-0_reoriented.gcode</t>
  </si>
  <si>
    <t>PP0050-RevB_Guide-Tube-Mount.stl</t>
  </si>
  <si>
    <t>gcode/2016/10/17/PP0050-RevB_Guide-Tube-Mount_reoriented.gcode</t>
  </si>
  <si>
    <t>gcode/2016/07/12/NVlogo-Whistle-positive-X2_r3uo1Ds_reoriented.gcode</t>
  </si>
  <si>
    <t>mighty_esboo-kup.stl</t>
  </si>
  <si>
    <t>gcode/2016/12/01/mighty_esboo-kup_reoriented.gcode</t>
  </si>
  <si>
    <t>59356587.stl</t>
  </si>
  <si>
    <t>gcode/2016/10/06/59356587_la4kRbO_reoriented_f7Rsx90.gcode</t>
  </si>
  <si>
    <t>ethanol.STL</t>
  </si>
  <si>
    <t>gcode/2016/09/28/ethanol_reoriented_xdE59tR.gcode</t>
  </si>
  <si>
    <t>556842.STL</t>
  </si>
  <si>
    <t>gcode/2016/11/16/556842_reoriented.gcode</t>
  </si>
  <si>
    <t>Spindle_Whorl.stl</t>
  </si>
  <si>
    <t>gcode/2016/10/01/Spindle_Whorl_reoriented.gcode</t>
  </si>
  <si>
    <t>gcode/2016/10/19/NVlogo-Whistle-positive-X2_e801SQa_reoriented_u50Bygo.gcode</t>
  </si>
  <si>
    <t>gcode/2016/12/21/NVlogo-Whistle-positive-X2_5e6ZisM_reoriented.gcode</t>
  </si>
  <si>
    <t>fantastic_wolt-albar-2.stl</t>
  </si>
  <si>
    <t>gcode/2016/10/20/fantastic_wolt-albar-2_reoriented.gcode</t>
  </si>
  <si>
    <t>PP0018-RevC_Spool-Mount-Base.stl</t>
  </si>
  <si>
    <t>gcode/2016/11/28/PP0018-RevC_Spool-Mount-Base_reoriented.gcode</t>
  </si>
  <si>
    <t>l5d14xya7rV (13).stl</t>
  </si>
  <si>
    <t>gcode/2016/10/12/l5d14xya7rV_13_7imiqaw_reoriented.gcode</t>
  </si>
  <si>
    <t>gcode/2016/10/20/NVlogo-Whistle-positive-X2_e801SQa_reoriented_hgpEBmX.gcode</t>
  </si>
  <si>
    <t>Jarias_back_of_the_house (repaired).stl</t>
  </si>
  <si>
    <t>gcode/2016/12/14/Jarias_back_of_the_house_repaired_reoriented.gcode</t>
  </si>
  <si>
    <t>Cool Lahdi (6).stl</t>
  </si>
  <si>
    <t>gcode/2016/11/24/Cool_Lahdi_6_reoriented_FHBjPqA.gcode</t>
  </si>
  <si>
    <t>gcode/2016/10/20/NVlogo-Whistle-positive-X2_e801SQa_reoriented_jq56XDV.gcode</t>
  </si>
  <si>
    <t>RemovablePlate_2mm.STL</t>
  </si>
  <si>
    <t>gcode/2016/12/09/RemovablePlate_2mm_r4sKoh8_reoriented.gcode</t>
  </si>
  <si>
    <t>tall thumb.STL</t>
  </si>
  <si>
    <t>gcode/2016/10/29/tall_thumb_reoriented.gcode</t>
  </si>
  <si>
    <t>gcode/2016/11/24/Cool_Lahdi_6_reoriented_EzL1YXO.gcode</t>
  </si>
  <si>
    <t>Optimization(1x3 Box)</t>
  </si>
  <si>
    <t>gcode/2016/09/29/1x3_Box_reoriented_OwSXgvx.gcode</t>
  </si>
  <si>
    <t>PP0053-RevA_Blower-Duct.stl</t>
  </si>
  <si>
    <t>gcode/2016/10/21/PP0053-RevA_Blower-Duct_reoriented.gcode</t>
  </si>
  <si>
    <t>PP0044-RevC_Camera-Mount.stl</t>
  </si>
  <si>
    <t>gcode/2016/06/15/PP0044-RevC_Camera-Mount_reoriented.gcode</t>
  </si>
  <si>
    <t>top.stl</t>
  </si>
  <si>
    <t>gcode/2016/12/06/top_reoriented.gcode</t>
  </si>
  <si>
    <t>Squid Solid.STL</t>
  </si>
  <si>
    <t>gcode/2016/12/21/Squid_Solid_reoriented.gcode</t>
  </si>
  <si>
    <t>gcode/2016/10/15/NVlogo-Whistle-positive-X2_BmM5J10_reoriented.gcode</t>
  </si>
  <si>
    <t>X-Stage.STL</t>
  </si>
  <si>
    <t>gcode/2016/11/28/X-Stage_reoriented.gcode</t>
  </si>
  <si>
    <t>wheel 2in diameter shaft.STL</t>
  </si>
  <si>
    <t>gcode/2016/06/16/wheel_2in_diameter_shaft_reoriented.gcode</t>
  </si>
  <si>
    <t>Catapult Kinematics(Base)</t>
  </si>
  <si>
    <t>gcode/2016/09/16/Base_SUoNvvz_reoriented.gcode</t>
  </si>
  <si>
    <t>connector_prong_with_hooks.STL</t>
  </si>
  <si>
    <t>gcode/2016/06/14/connector_prong_with_hooks_pLo142T_reoriented.gcode</t>
  </si>
  <si>
    <t>eli test1.stl</t>
  </si>
  <si>
    <t>gcode/2016/11/14/eli_test1_reoriented.gcode</t>
  </si>
  <si>
    <t>PP0054-RevA_Ramp-Guide.stl</t>
  </si>
  <si>
    <t>gcode/2016/09/26/PP0054-RevA_Ramp-Guide_reoriented.gcode</t>
  </si>
  <si>
    <t>Frame_Back.stl</t>
  </si>
  <si>
    <t>gcode/2016/12/09/Frame_Back_reoriented.gcode</t>
  </si>
  <si>
    <t>hk00039-009-0-1_bar-clamp_twist-on.stl</t>
  </si>
  <si>
    <t>gcode/2016/10/27/hk00039-009-0-1_bar-clamp_twist-on_reoriented_o0GnoiV.gcode</t>
  </si>
  <si>
    <t>JPBkeys.stl</t>
  </si>
  <si>
    <t>gcode/2016/11/30/JPBkeys_pRxZxQe_reoriented.gcode</t>
  </si>
  <si>
    <t>spinner.stl</t>
  </si>
  <si>
    <t>gcode/2016/11/10/spinner_reoriented.gcode</t>
  </si>
  <si>
    <t>snake rope.STL</t>
  </si>
  <si>
    <t>gcode/2016/10/03/snake_rope_reoriented.gcode</t>
  </si>
  <si>
    <t>Ethanol.STL</t>
  </si>
  <si>
    <t>gcode/2016/09/27/Ethanol_g9J6L6q_reoriented.gcode</t>
  </si>
  <si>
    <t>gcode/2016/08/10/PP0018-RevC_Spool-Mount-Base_LQuv0s8_reoriented.gcode</t>
  </si>
  <si>
    <t>gcode/2016/08/29/NVlogo-Whistle-positive-X2_fF7NCdK_reoriented.gcode</t>
  </si>
  <si>
    <t>PP0044-RevD_Camera-Mount.stl</t>
  </si>
  <si>
    <t>gcode/2016/12/02/PP0044-RevD_Camera-Mount_reoriented.gcode</t>
  </si>
  <si>
    <t>Part2-Boss-Extrude29.STL</t>
  </si>
  <si>
    <t>gcode/2016/08/17/Part2-Boss-Extrude29_fFaHGhW_reoriented.gcode</t>
  </si>
  <si>
    <t>PAE1(PAE1_Z 240-20.stl)</t>
  </si>
  <si>
    <t>gcode/2016/11/18/Z_240-20_reoriented.gcode</t>
  </si>
  <si>
    <t>mighty_kup (1).stl</t>
  </si>
  <si>
    <t>gcode/2016/09/20/mighty_kup_1_reoriented_ZGA8FeN.gcode</t>
  </si>
  <si>
    <t>gcode/2016/09/28/ethanol_e38Ft6C_reoriented.gcode</t>
  </si>
  <si>
    <t>PP0070-Rev01_Foam-Mount-A.stl</t>
  </si>
  <si>
    <t>gcode/2016/12/13/PP0070-Rev01_Foam-Mount-A_reoriented.gcode</t>
  </si>
  <si>
    <t>gcode/2016/09/20/NVlogo-Whistle-positive-X2_OmfyxCQ_reoriented.gcode</t>
  </si>
  <si>
    <t>Top_part.stl</t>
  </si>
  <si>
    <t>gcode/2016/12/21/Top_part_reoriented.gcode</t>
  </si>
  <si>
    <t>rider kirby.STL</t>
  </si>
  <si>
    <t>gcode/2016/11/18/rider_kirby_reoriented.gcode</t>
  </si>
  <si>
    <t>DEREAILLEUR 2.STL</t>
  </si>
  <si>
    <t>gcode/2016/12/19/DEREAILLEUR_2_reoriented.gcode</t>
  </si>
  <si>
    <t>gcode/2016/06/15/NVlogo-Whistle-positive-X2_reoriented.gcode</t>
  </si>
  <si>
    <t>brave_trug.stl</t>
  </si>
  <si>
    <t>gcode/2016/09/23/brave_trug_reoriented.gcode</t>
  </si>
  <si>
    <t>PAE1(PAE1_Z 60-20.stl)</t>
  </si>
  <si>
    <t>gcode/2016/11/18/Z_60-20_reoriented.gcode</t>
  </si>
  <si>
    <t>LFS_Elephant.STL</t>
  </si>
  <si>
    <t>gcode/2016/09/16/LFS_Elephant_reoriented.gcode</t>
  </si>
  <si>
    <t>gcode/2016/08/31/NVlogo-Whistle-positive-X2_XoYlNQd_reoriented.gcode</t>
  </si>
  <si>
    <t>Baseball Wall Holder.STL</t>
  </si>
  <si>
    <t>gcode/2016/07/18/Baseball_Wall_Holder_reoriented.gcode</t>
  </si>
  <si>
    <t>king_george_iii_jillian_m (retry).stl</t>
  </si>
  <si>
    <t>gcode/2016/12/09/king_george_iii_jillian_m_retry_FltcKq0_reoriented.gcode</t>
  </si>
  <si>
    <t>gcode/2016/11/30/PAE1_X_188_UQHjLvk_reoriented_D8zpRDt.gcode</t>
  </si>
  <si>
    <t>gcode/2016/10/19/NVlogo-Whistle-positive-X2_e801SQa_reoriented_Tr0iOQ9.gcode</t>
  </si>
  <si>
    <t>gcode/2016/11/03/NVlogo-Whistle-positive-X2_e801SQa_reoriented_LlO2nCh.gcode</t>
  </si>
  <si>
    <t>PART 3.STL</t>
  </si>
  <si>
    <t>gcode/2016/10/18/PART_3_reoriented.gcode</t>
  </si>
  <si>
    <t>MacawLowerJawSTL.stl</t>
  </si>
  <si>
    <t>gcode/2016/06/16/MacawLowerJawSTL_reoriented.gcode</t>
  </si>
  <si>
    <t>1,5 by 0,5 by 8in bar.STL</t>
  </si>
  <si>
    <t>gcode/2016/07/08/15_by_05_by_8in_bar_reoriented.gcode</t>
  </si>
  <si>
    <t>adapter stand.STL</t>
  </si>
  <si>
    <t>gcode/2016/09/12/adapter_stand_reoriented.gcode</t>
  </si>
  <si>
    <t>gcode/2016/09/18/PP0044-RevD_Camera-Mount_reoriented.gcode</t>
  </si>
  <si>
    <t>josue_casa.stl</t>
  </si>
  <si>
    <t>gcode/2016/06/21/josue_casa_reoriented.gcode</t>
  </si>
  <si>
    <t>gcode/2016/08/29/NVlogo-Whistle-positive-X2_fF7NCdK_reoriented_3mZbmzo.gcode</t>
  </si>
  <si>
    <t>gcode/2016/12/10/PP0070-Rev01_Foam-Mount-A_reoriented.gcode</t>
  </si>
  <si>
    <t>madison_rook.stl</t>
  </si>
  <si>
    <t>gcode/2016/11/28/madison_rook_reoriented.gcode</t>
  </si>
  <si>
    <t>CutePudgy Owl.stl</t>
  </si>
  <si>
    <t>gcode/2016/12/15/CutePudgy_Owl_VHhBlQm_reoriented.gcode</t>
  </si>
  <si>
    <t>gcode/2016/09/20/NVlogo-Whistle-positive-X2_reoriented.gcode</t>
  </si>
  <si>
    <t>madison defelice snowflake 1 (1).stl</t>
  </si>
  <si>
    <t>gcode/2016/11/30/madison_defelice_snowflake_1_1_reoriented.gcode</t>
  </si>
  <si>
    <t>PP0055-RevA_Case-Cable-Mount-PRINT.stl</t>
  </si>
  <si>
    <t>gcode/2016/07/15/PP0055-RevA_Case-Cable-Mount-PRINT_SQPeKpT_reoriented.gcode</t>
  </si>
  <si>
    <t>gcode/2016/08/31/NVlogo-Whistle-positive-X2_kOtRudN_reoriented.gcode</t>
  </si>
  <si>
    <t>benjamin_naval_fleet (5).stl</t>
  </si>
  <si>
    <t>gcode/2016/07/21/benjamin_naval_fleet_5_reoriented.gcode</t>
  </si>
  <si>
    <t>fantabulous_jofo-allis.stl</t>
  </si>
  <si>
    <t>gcode/2016/11/22/fantabulous_jofo-allis_reoriented.gcode</t>
  </si>
  <si>
    <t>Handle.STL</t>
  </si>
  <si>
    <t>gcode/2016/10/19/Handle_kWsa03N_reoriented.gcode</t>
  </si>
  <si>
    <t>gcode/2016/09/20/NVlogo-Whistle-positive-X2_zZobmyp_reoriented.gcode</t>
  </si>
  <si>
    <t>3 inch straws.STL</t>
  </si>
  <si>
    <t>gcode/2016/06/24/3_inch_straws_Etum2mJ_reoriented.gcode</t>
  </si>
  <si>
    <t>Pilot Arc Guard.STL</t>
  </si>
  <si>
    <t>gcode/2016/09/02/Pilot_Arc_Guard_reoriented_UDH4T59.gcode</t>
  </si>
  <si>
    <t>Golf Kit(Golf Tee.STL)</t>
  </si>
  <si>
    <t>gcode/2016/11/11/Golf_Tee_reoriented.gcode</t>
  </si>
  <si>
    <t>gcode/2016/10/06/NVlogo-Whistle-positive-X2_BmM5J10_reoriented.gcode</t>
  </si>
  <si>
    <t>gcode/2016/07/18/NVlogo-Whistle-positive-X2_Rm3CwHR_reoriented.gcode</t>
  </si>
  <si>
    <t>P.stl</t>
  </si>
  <si>
    <t>gcode/2016/12/15/P_reoriented.gcode</t>
  </si>
  <si>
    <t>bucket handle.stl</t>
  </si>
  <si>
    <t>gcode/2016/07/29/3D-printable_sand_play_set_Bucket_Handle_By_CT3D.xyz__reoriented.gcode</t>
  </si>
  <si>
    <t>PAE1-2(PAE1-2_Z 30-20.stl)</t>
  </si>
  <si>
    <t>gcode/2016/12/02/PAE1_Z_30-20_nJrrofB_reoriented.gcode</t>
  </si>
  <si>
    <t>smashing_fulffy-2.stl</t>
  </si>
  <si>
    <t>gcode/2016/10/12/smashing_fulffy-2_cRVfcia_reoriented_OXhqDFO.gcode</t>
  </si>
  <si>
    <t>FingerCast.stl</t>
  </si>
  <si>
    <t>gcode/2016/09/26/FingerCast_reoriented.gcode</t>
  </si>
  <si>
    <t>PP0049-RevA_Purge-Collector.stl</t>
  </si>
  <si>
    <t>gcode/2016/08/12/PP0049-RevA_Purge-Collector_reoriented.gcode</t>
  </si>
  <si>
    <t>gcode/2016/11/02/NVlogo-Whistle-positive-X2_reoriented_YFSUyhK.gcode</t>
  </si>
  <si>
    <t>HeaterMold (1).stl</t>
  </si>
  <si>
    <t>gcode/2016/12/12/HeaterMold_1_reoriented.gcode</t>
  </si>
  <si>
    <t>full water adder v0.stl</t>
  </si>
  <si>
    <t>gcode/2016/07/10/full_water_adder_v0_reoriented.gcode</t>
  </si>
  <si>
    <t>gcode/2016/11/02/NVlogo-Whistle-positive-X2_reoriented_uDAbWqO.gcode</t>
  </si>
  <si>
    <t>portal_bookstandv2-Stand.stl</t>
  </si>
  <si>
    <t>gcode/2016/08/09/portal_bookstandv2-Stand_VLm4xeP_reoriented.gcode</t>
  </si>
  <si>
    <t>stem_isaiah.stl</t>
  </si>
  <si>
    <t>gcode/2016/07/29/stem_isaiah_reoriented.gcode</t>
  </si>
  <si>
    <t>enrouleur_rond_ecouteurs_v1.STL</t>
  </si>
  <si>
    <t>gcode/2016/09/23/enrouleur_rond_ecouteurs_v1_reoriented.gcode</t>
  </si>
  <si>
    <t>PP0041-RevA_Removal-Carriage-PRINT.stl</t>
  </si>
  <si>
    <t>gcode/2016/08/25/PP0041-RevA_Removal-Carriage-PRINT_reoriented.gcode</t>
  </si>
  <si>
    <t>small_dc_hobby_motor_mount.stl</t>
  </si>
  <si>
    <t>gcode/2016/10/21/small_dc_hobby_motor_mount_reoriented.gcode</t>
  </si>
  <si>
    <t>10t gear.STL</t>
  </si>
  <si>
    <t>gcode/2016/08/01/10t_gear_ZWE1hEd_reoriented.gcode</t>
  </si>
  <si>
    <t>Top_11-2-2016.STL</t>
  </si>
  <si>
    <t>gcode/2016/11/02/Top_11-2-2016_reoriented.gcode</t>
  </si>
  <si>
    <t>gcode/2016/08/22/NVlogo-Whistle-positive-X2_tA6mOSb_reoriented.gcode</t>
  </si>
  <si>
    <t>Egg Drop Competition(5 inch straws.STL)</t>
  </si>
  <si>
    <t>gcode/2016/09/28/5_inch_straws_reoriented_FptdaeZ.gcode</t>
  </si>
  <si>
    <t>PAE1-2(PAE1-2_Y 50.stl)</t>
  </si>
  <si>
    <t>gcode/2016/12/18/PAE1_Y_50_reoriented_HFvW7cr.gcode</t>
  </si>
  <si>
    <t>STOP_BLOCK.STL</t>
  </si>
  <si>
    <t>gcode/2016/12/06/STOP_BLOCK_reoriented.gcode</t>
  </si>
  <si>
    <t>gcode/2016/10/17/PP0049-RevA_Purge-Collector_reoriented.gcode</t>
  </si>
  <si>
    <t>gcode/2016/12/21/NVlogo-Whistle-positive-X2_ahmTXyk_reoriented.gcode</t>
  </si>
  <si>
    <t>middle_frame_top.stl</t>
  </si>
  <si>
    <t>gcode/2016/09/26/middle_frame_top_reoriented.gcode</t>
  </si>
  <si>
    <t>FoosballAC.stl</t>
  </si>
  <si>
    <t>gcode/2016/12/02/FoosballAC_reoriented.gcode</t>
  </si>
  <si>
    <t>gcode/2016/10/11/smashing_fulffy-2_cRVfcia_reoriented_vOqhW8s.gcode</t>
  </si>
  <si>
    <t>gcode/2016/07/12/NVlogo-Whistle-positive-X2_PrL77Gq_reoriented.gcode</t>
  </si>
  <si>
    <t>wheel connector plug.STL</t>
  </si>
  <si>
    <t>gcode/2016/06/18/wheel_connector_plug_reoriented_ehGRXnG.gcode</t>
  </si>
  <si>
    <t>spectacularspectaclesandykrisava.stl</t>
  </si>
  <si>
    <t>gcode/2016/12/02/spectacularspectaclesandykrisava_reoriented.gcode</t>
  </si>
  <si>
    <t>gcode/2016/08/15/PP0049-RevA_Purge-Collector_reoriented.gcode</t>
  </si>
  <si>
    <t>super_bombul.stl</t>
  </si>
  <si>
    <t>gcode/2016/09/23/super_bombul_reoriented.gcode</t>
  </si>
  <si>
    <t>pikachu_1gen_flowalistik.STL</t>
  </si>
  <si>
    <t>gcode/2016/11/29/pikachu_1gen_flowalistik_ElgCGwd_reoriented_IQJvPbw.gcode</t>
  </si>
  <si>
    <t>j3ce sarah toy hack.stl</t>
  </si>
  <si>
    <t>gcode/2016/12/02/j3ce_sarah_toy_hack_reoriented.gcode</t>
  </si>
  <si>
    <t>PrayingHands.stl</t>
  </si>
  <si>
    <t>gcode/2016/11/30/PrayingHands_reoriented.gcode</t>
  </si>
  <si>
    <t>gcode/2016/08/22/NVlogo-Whistle-positive-X2_fF7NCdK_reoriented.gcode</t>
  </si>
  <si>
    <t>TShelf.stl</t>
  </si>
  <si>
    <t>gcode/2016/06/30/TShelf_reoriented.gcode</t>
  </si>
  <si>
    <t>PAE1(PAE1_Y 100.stl)</t>
  </si>
  <si>
    <t>gcode/2016/11/18/Y_100_reoriented_GEu5h6K.gcode</t>
  </si>
  <si>
    <t>Ethanolv3.STL</t>
  </si>
  <si>
    <t>gcode/2016/09/28/Ethanolv3_WsuukyP_reoriented.gcode</t>
  </si>
  <si>
    <t>gcode/2016/08/26/NVlogo-Whistle-positive-X2_fF7NCdK_reoriented_jpccBnr.gcode</t>
  </si>
  <si>
    <t>wheel connector plug_v2.STL</t>
  </si>
  <si>
    <t>gcode/2016/06/20/wheel_connector_plug_v2_reoriented.gcode</t>
  </si>
  <si>
    <t>BX liner holders, 1.187, 1.187.STL</t>
  </si>
  <si>
    <t>gcode/2016/11/08/BX_liner_holders_1.187_1.187_Rt6NqGa_reoriented.gcode</t>
  </si>
  <si>
    <t>gcode/2016/10/17/smashing_fulffy-2_cRVfcia_reoriented.gcode</t>
  </si>
  <si>
    <t>PP0043-RevA_Removal-Motor-Mount-PRINT.stl</t>
  </si>
  <si>
    <t>gcode/2016/10/27/PP0043-RevA_Removal-Motor-Mount-PRINT_reoriented.gcode</t>
  </si>
  <si>
    <t>gcode/2016/11/01/NVlogo-Whistle-positive-X2_reoriented.gcode</t>
  </si>
  <si>
    <t>PP0047-RevA_Purge-Collector-Mount.stl</t>
  </si>
  <si>
    <t>gcode/2016/11/28/PP0047-RevA_Purge-Collector-Mount_reoriented.gcode</t>
  </si>
  <si>
    <t>mech7 double angle small dial.STL</t>
  </si>
  <si>
    <t>gcode/2016/10/13/mech7_double_angle_small_dial_reoriented.gcode</t>
  </si>
  <si>
    <t>Arc Length(Arc Length Roller)</t>
  </si>
  <si>
    <t>gcode/2016/09/21/Arc_Length_reoriented.gcode</t>
  </si>
  <si>
    <t>gcode/2016/11/30/PAE1_X_188_UQHjLvk_reoriented.gcode</t>
  </si>
  <si>
    <t>Part 5.0.STL</t>
  </si>
  <si>
    <t>gcode/2016/10/25/Part_5.0_reoriented.gcode</t>
  </si>
  <si>
    <t>gcode/2016/08/16/PP0049-RevA_Purge-Collector_reoriented.gcode</t>
  </si>
  <si>
    <t>gcode/2016/08/19/PP0050-RevB_Guide-Tube-Mount_t53tGYS_reoriented.gcode</t>
  </si>
  <si>
    <t>gcode/2016/09/20/Pilot_Arc_Guard_reoriented_GM8SEJ0.gcode</t>
  </si>
  <si>
    <t>PAE1(PAE1_Y 10.stl)</t>
  </si>
  <si>
    <t>gcode/2016/11/19/Y_10_reoriented.gcode</t>
  </si>
  <si>
    <t>bottom slot rotator prongs.STL</t>
  </si>
  <si>
    <t>gcode/2016/06/16/bottom_slot_rotator_prongs_reoriented_sJu0i0z.gcode</t>
  </si>
  <si>
    <t>handle_right_angled.STL</t>
  </si>
  <si>
    <t>gcode/2016/12/07/handle_right_angled_reoriented.gcode</t>
  </si>
  <si>
    <t>Ukulele Nut.STL</t>
  </si>
  <si>
    <t>gcode/2016/08/14/Ukulele_Nut_reoriented.gcode</t>
  </si>
  <si>
    <t>terrific_allis-amberis.stl</t>
  </si>
  <si>
    <t>gcode/2016/10/04/terrific_allis-amberis_reoriented.gcode</t>
  </si>
  <si>
    <t>vujifilm.stl</t>
  </si>
  <si>
    <t>gcode/2016/06/21/vujifilm_reoriented.gcode</t>
  </si>
  <si>
    <t>greenChar.stl</t>
  </si>
  <si>
    <t>gcode/2016/09/30/greenChar_431MsOw_reoriented.gcode</t>
  </si>
  <si>
    <t>NV Whistle.stl</t>
  </si>
  <si>
    <t>gcode/2016/12/13/NV_Whistle_reoriented.gcode</t>
  </si>
  <si>
    <t>j3ms aras toy hack.stl</t>
  </si>
  <si>
    <t>gcode/2016/12/09/j3ms_aras_toy_hack_reoriented.gcode</t>
  </si>
  <si>
    <t>dagger.stl</t>
  </si>
  <si>
    <t>gcode/2016/10/27/dagger_reoriented.gcode</t>
  </si>
  <si>
    <t>Egg Drop Competition(Square.STL)</t>
  </si>
  <si>
    <t>gcode/2016/09/28/Square_reoriented_xmt6q3F.gcode</t>
  </si>
  <si>
    <t>Ukulele Headstock.STL</t>
  </si>
  <si>
    <t>gcode/2016/07/14/Ukulele_Headstock_7sYZVOx_reoriented.gcode</t>
  </si>
  <si>
    <t>batchPrint.stl</t>
  </si>
  <si>
    <t>gcode/2016/12/11/batchPrint_reoriented.gcode</t>
  </si>
  <si>
    <t>Piano_leg.stl</t>
  </si>
  <si>
    <t>gcode/2016/11/29/Piano_leg_reoriented.gcode</t>
  </si>
  <si>
    <t>PP0041-RevA_Removal-Carriage-PATENT.stl</t>
  </si>
  <si>
    <t>gcode/2016/12/21/PP0041-RevA_Removal-Carriage-PATENT_reoriented.gcode</t>
  </si>
  <si>
    <t>gcode/2016/10/28/PP0055-RevA_Case-Cable-Mount-PRINT_reoriented.gcode</t>
  </si>
  <si>
    <t>gcode/2016/07/20/NVlogo-Whistle-positive-X2_udOvY5z_reoriented.gcode</t>
  </si>
  <si>
    <t>Lily McKenzie</t>
  </si>
  <si>
    <t>gcode/2016/12/01/lily_k_mckenzie_-_necklace_-_blue_reoriented.gcode</t>
  </si>
  <si>
    <t>PAE1-2(PAE1-2_Y 200.stl)</t>
  </si>
  <si>
    <t>gcode/2016/12/05/PAE1_Y_200_reoriented_9bFaxT5.gcode</t>
  </si>
  <si>
    <t>Tool Cover.STL</t>
  </si>
  <si>
    <t>gcode/2016/09/29/Tool_Cover_reoriented.gcode</t>
  </si>
  <si>
    <t>Amazing Turing (2).stl</t>
  </si>
  <si>
    <t>gcode/2016/12/13/Amazing_Turing_2_reoriented.gcode</t>
  </si>
  <si>
    <t>thumbtack mag.STL</t>
  </si>
  <si>
    <t>gcode/2016/10/06/thumbtack_mag_reoriented.gcode</t>
  </si>
  <si>
    <t>Triangle_B+5.STL</t>
  </si>
  <si>
    <t>gcode/2016/12/12/Triangle_B5_reoriented.gcode</t>
  </si>
  <si>
    <t>PAE1-2(PAE1-2_X 10.stl)</t>
  </si>
  <si>
    <t>gcode/2016/12/08/PAE1_X_10_reoriented_2xBBbX5.gcode</t>
  </si>
  <si>
    <t>gcode/2016/09/30/NVlogo-Whistle-positive-X2_reoriented.gcode</t>
  </si>
  <si>
    <t>STL_G - ascii (repaired) (repaired).stl</t>
  </si>
  <si>
    <t>gcode/2016/11/08/STL_G_-_ascii_repaired_repaired_reoriented_3UqU5Zi.gcode</t>
  </si>
  <si>
    <t>gcode/2016/11/02/NVlogo-Whistle-positive-X2_reoriented_5AE2tEI.gcode</t>
  </si>
  <si>
    <t>saturn.stl</t>
  </si>
  <si>
    <t>gcode/2016/07/12/saturn_reoriented.gcode</t>
  </si>
  <si>
    <t>MIT_Dome.stl</t>
  </si>
  <si>
    <t>gcode/2016/09/23/MIT_Dome_reoriented_c1W2Nf1.gcode</t>
  </si>
  <si>
    <t>Liran_U_#2.stl</t>
  </si>
  <si>
    <t>gcode/2016/06/16/Liran_U_2_reoriented.gcode</t>
  </si>
  <si>
    <t>gcode/2016/09/26/PP0050-RevB_Guide-Tube-Mount_reoriented.gcode</t>
  </si>
  <si>
    <t>collar.STL</t>
  </si>
  <si>
    <t>gcode/2016/07/07/collar_reoriented.gcode</t>
  </si>
  <si>
    <t>penholder.stl</t>
  </si>
  <si>
    <t>gcode/2016/06/23/penholder_reoriented.gcode</t>
  </si>
  <si>
    <t>gcode/2016/10/27/PP0053-RevA_Blower-Duct_reoriented.gcode</t>
  </si>
  <si>
    <t>foot.STL</t>
  </si>
  <si>
    <t>gcode/2016/06/16/foot_reoriented.gcode</t>
  </si>
  <si>
    <t>gcode/2016/10/07/PP0054-RevA_Ramp-Guide_reoriented.gcode</t>
  </si>
  <si>
    <t>mech7 double angle.STL</t>
  </si>
  <si>
    <t>gcode/2016/10/13/mech7_double_angle_reoriented.gcode</t>
  </si>
  <si>
    <t>Nicholas_Tang_Project_1.stl</t>
  </si>
  <si>
    <t>gcode/2016/10/12/Nicholas_Tang_Project_1_reoriented.gcode</t>
  </si>
  <si>
    <t>top-cut-2.STL</t>
  </si>
  <si>
    <t>gcode/2016/12/11/top-cut-2_reoriented.gcode</t>
  </si>
  <si>
    <t>front wheel spacer v5.stl</t>
  </si>
  <si>
    <t>gcode/2016/06/13/front_wheel_spacer_v5_3IzCXhK_reoriented.gcode</t>
  </si>
  <si>
    <t>Baseball Holder.STL</t>
  </si>
  <si>
    <t>gcode/2016/07/18/Baseball_Holder_reoriented.gcode</t>
  </si>
  <si>
    <t>yahtzee_cup_v2.STL</t>
  </si>
  <si>
    <t>gcode/2016/08/11/yahtzee_cup_v2_BL8j7e7_reoriented.gcode</t>
  </si>
  <si>
    <t>Newton's Cradle(Stand)</t>
  </si>
  <si>
    <t>gcode/2016/11/03/Stand_reoriented.gcode</t>
  </si>
  <si>
    <t>556279.STL</t>
  </si>
  <si>
    <t>gcode/2016/10/06/556279_reoriented.gcode</t>
  </si>
  <si>
    <t>gcode/2016/10/06/NVlogo-Whistle-positive-X2_LRed8pk_reoriented.gcode</t>
  </si>
  <si>
    <t>amazing_bigery (7).stl</t>
  </si>
  <si>
    <t>gcode/2016/11/30/amazing_bigery_7_reoriented.gcode</t>
  </si>
  <si>
    <t>Pawn.stl</t>
  </si>
  <si>
    <t>gcode/2016/10/26/Pawn_reoriented_iDTceCC.gcode</t>
  </si>
  <si>
    <t>Music Notes(treble clef.STL)</t>
  </si>
  <si>
    <t>gcode/2016/07/29/treble_clef_reoriented_3bk4VOG.gcode</t>
  </si>
  <si>
    <t>gcode/2016/10/19/NVlogo-Whistle-positive-X2_e801SQa_reoriented.gcode</t>
  </si>
  <si>
    <t>gcode/2016/12/22/NVlogo-Whistle-positive-X2_reoriented.gcode</t>
  </si>
  <si>
    <t>gcode/2016/10/06/NVlogo-Whistle-positive-X2_vTX2WJH_reoriented.gcode</t>
  </si>
  <si>
    <t>dominique_delbene (1).stl</t>
  </si>
  <si>
    <t>gcode/2016/12/09/dominique_delbene_1_reoriented.gcode</t>
  </si>
  <si>
    <t>bab_tester.stl</t>
  </si>
  <si>
    <t>gcode/2016/07/29/bab_tester_reoriented.gcode</t>
  </si>
  <si>
    <t>Press Top Fixture Holder END.STL</t>
  </si>
  <si>
    <t>gcode/2016/06/15/Press_Top_Fixture_Holder_END_reoriented_opTw8Ax.gcode</t>
  </si>
  <si>
    <t>NVlogo-Whistle-positive (2).stl</t>
  </si>
  <si>
    <t>gcode/2016/12/15/NVlogo-Whistle-positive_2_reoriented.gcode</t>
  </si>
  <si>
    <t>gcode/2016/12/06/NVlogo-Whistle-positive-X2_e801SQa_reoriented.gcode</t>
  </si>
  <si>
    <t>Part2-Boss-Extrude22.STL</t>
  </si>
  <si>
    <t>gcode/2016/08/17/Part2-Boss-Extrude22_X4OeAlQ_reoriented.gcode</t>
  </si>
  <si>
    <t>elevatoroutoforder.stl</t>
  </si>
  <si>
    <t>gcode/2016/09/09/elevatoroutoforder_reoriented.gcode</t>
  </si>
  <si>
    <t>ignite_674.stl</t>
  </si>
  <si>
    <t>gcode/2016/11/29/ignite_674_reoriented.gcode</t>
  </si>
  <si>
    <t>PP0038-RevB_Filament-Tube-Bender.stl</t>
  </si>
  <si>
    <t>gcode/2016/08/22/PP0038-RevB_Filament-Tube-Bender_reoriented.gcode</t>
  </si>
  <si>
    <t>bulkhead machin fixture.STL</t>
  </si>
  <si>
    <t>gcode/2016/10/18/bulkhead_machin_fixture_reoriented.gcode</t>
  </si>
  <si>
    <t>simpleRing.STL</t>
  </si>
  <si>
    <t>gcode/2016/12/15/simpleRing_kiDA721_reoriented.gcode</t>
  </si>
  <si>
    <t>PP0045&amp;PP0058-RevB&amp;A_Foam-Mount-PRINT.stl</t>
  </si>
  <si>
    <t>gcode/2016/09/11/PP0045PP0058-RevBA_Foam-Mount-PRINT_reoriented.gcode</t>
  </si>
  <si>
    <t>g2.STL</t>
  </si>
  <si>
    <t>gcode/2016/10/24/g2_reoriented.gcode</t>
  </si>
  <si>
    <t>Virus.stl</t>
  </si>
  <si>
    <t>gcode/2016/06/23/Virus_reoriented.gcode</t>
  </si>
  <si>
    <t>Heap.STL</t>
  </si>
  <si>
    <t>gcode/2016/10/18/Heap_reoriented.gcode</t>
  </si>
  <si>
    <t>rian.stl</t>
  </si>
  <si>
    <t>gcode/2016/06/25/rian_reoriented.gcode</t>
  </si>
  <si>
    <t>3.STL</t>
  </si>
  <si>
    <t>gcode/2016/10/24/3_reoriented.gcode</t>
  </si>
  <si>
    <t>40761-BetrayalCharacterDialsWindowed.stl</t>
  </si>
  <si>
    <t>gcode/2016/07/25/_quotWindowed_Claws_quot__3D_Printed_Character_Tracks_for_Betrayal_at_the_House_on_the_Hillbd13f2097ac567be6fe074791c840761-BetrayalCharacterDialsWindowed_reoriented.gcode</t>
  </si>
  <si>
    <t>Part4.STL</t>
  </si>
  <si>
    <t>gcode/2016/10/17/Part4_reoriented.gcode</t>
  </si>
  <si>
    <t>Piece 5-6.STL</t>
  </si>
  <si>
    <t>gcode/2016/10/12/Piece_5-6_reoriented.gcode</t>
  </si>
  <si>
    <t>PAE1-2(PAE1-2_Y 10.stl)</t>
  </si>
  <si>
    <t>gcode/2016/12/08/PAE1_Y_10_QWQvbRu_reoriented_My15wEV.gcode</t>
  </si>
  <si>
    <t>Top Wheelz Rod.STL</t>
  </si>
  <si>
    <t>gcode/2016/07/27/Top_Wheelz_Rod_reoriented.gcode</t>
  </si>
  <si>
    <t>PP0052-RevA_Blower-Mount.stl</t>
  </si>
  <si>
    <t>gcode/2016/07/13/PP0052-RevA_Blower-Mount_LbSaPNs_reoriented.gcode</t>
  </si>
  <si>
    <t>gcode/2016/12/16/Y_100_reoriented.gcode</t>
  </si>
  <si>
    <t>Dice.stl</t>
  </si>
  <si>
    <t>gcode/2016/07/26/Dice_reoriented.gcode</t>
  </si>
  <si>
    <t>house_project_vismaad.stl</t>
  </si>
  <si>
    <t>gcode/2016/09/19/house_project_vismaad_reoriented.gcode</t>
  </si>
  <si>
    <t>gcode/2016/08/05/NVlogo-Whistle-positive_2_reoriented.gcode</t>
  </si>
  <si>
    <t>Cap.STL</t>
  </si>
  <si>
    <t>gcode/2016/11/20/Cap_TAuijrJ_reoriented.gcode</t>
  </si>
  <si>
    <t>PAE1(PAE1_X 10.stl)</t>
  </si>
  <si>
    <t>gcode/2016/11/29/X_10_reoriented_RXgCuhV.gcode</t>
  </si>
  <si>
    <t>The Tomb of the Unknown Soldier(Tomb of Unknown Soldier )</t>
  </si>
  <si>
    <t>gcode/2016/09/16/tomb_of_unknown_soldier_fixed_reoriented.gcode</t>
  </si>
  <si>
    <t>gcode/2016/11/03/NVlogo-Whistle-positive-X2_e801SQa_reoriented.gcode</t>
  </si>
  <si>
    <t>mug.stl</t>
  </si>
  <si>
    <t>gcode/2016/10/31/mug_reoriented.gcode</t>
  </si>
  <si>
    <t>gcode/2016/07/18/NVlogo-Whistle-positive-X2_DXVr2Xb_reoriented.gcode</t>
  </si>
  <si>
    <t>RemovablePlate_0.5mm.STL</t>
  </si>
  <si>
    <t>gcode/2016/12/09/RemovablePlate_0.5mm_FWbqHcI_reoriented.gcode</t>
  </si>
  <si>
    <t>PP0080-RevA_Encoder-Bearing-Mount.stl</t>
  </si>
  <si>
    <t>gcode/2016/12/15/PP0080-RevA_Encoder-Bearing-Mount_reoriented.gcode</t>
  </si>
  <si>
    <t>gcode/2016/08/26/NVlogo-Whistle-positive-X2_fF7NCdK_reoriented_EZ51kGD.gcode</t>
  </si>
  <si>
    <t>PP0046-RevA_Extruder-Cable-Mount.stl</t>
  </si>
  <si>
    <t>gcode/2016/07/11/PP0046-RevA_Extruder-Cable-Mount_reoriented.gcode</t>
  </si>
  <si>
    <t>gcode/2016/11/18/X_10_reoriented_olCmdP6.gcode</t>
  </si>
  <si>
    <t>gcode/2016/12/21/NVlogo-Whistle-positive-X2_HBbekL1_reoriented.gcode</t>
  </si>
  <si>
    <t>V2 Main Chassis 2.stl</t>
  </si>
  <si>
    <t>gcode/2016/12/05/V2_Main_Chassis_2_uwfByxY_reoriented.gcode</t>
  </si>
  <si>
    <t>snowflake christopher stronach.stl</t>
  </si>
  <si>
    <t>gcode/2016/11/09/snowflake_christopher_stronach_reoriented.gcode</t>
  </si>
  <si>
    <t>Name Plate Hook.STL</t>
  </si>
  <si>
    <t>gcode/2016/11/17/Name_Plate_Hook_vG2qePB_reoriented.gcode</t>
  </si>
  <si>
    <t>shiny_fulffy-curcan.stl</t>
  </si>
  <si>
    <t>gcode/2016/11/08/shiny_fulffy-curcan_reoriented_sY2COLc.gcode</t>
  </si>
  <si>
    <t>adacus as SUAN-PAN #2.STL</t>
  </si>
  <si>
    <t>gcode/2016/09/16/adacus_as_SUAN-PAN_2_reoriented.gcode</t>
  </si>
  <si>
    <t>gcode/2016/09/06/Pilot_Arc_Guard_reoriented_5YcRS5E.gcode</t>
  </si>
  <si>
    <t>gcode/2016/10/28/PP0057-RevA_Encoder-Cover_reoriented.gcode</t>
  </si>
  <si>
    <t>ignite_674 (1).stl</t>
  </si>
  <si>
    <t>gcode/2016/11/29/ignite_674_1_etmNSSa_reoriented_cTw3Q8D.gcode</t>
  </si>
  <si>
    <t>penadapter.stl</t>
  </si>
  <si>
    <t>gcode/2016/06/16/penadapter_reoriented.gcode</t>
  </si>
  <si>
    <t>gcode/2016/07/13/NVlogo-Whistle-positive-X2_reoriented.gcode</t>
  </si>
  <si>
    <t>Inch - Internal spur gear 6DP 48T 20PA .75FW ---S48S9.5OD 1.0AF.STL</t>
  </si>
  <si>
    <t>gcode/2016/06/29/Inch_-_Internal_spur_gear_6DP_48T_20PA_.75FW_---S48S9.5OD_1.0AF_reoriented.gcode</t>
  </si>
  <si>
    <t>gcode/2016/12/15/CutePudgy_Owl_reoriented.gcode</t>
  </si>
  <si>
    <t>V2 Main Chassis 4.stl</t>
  </si>
  <si>
    <t>gcode/2016/12/05/V2_Main_Chassis_4_reoriented.gcode</t>
  </si>
  <si>
    <t>gcode/2016/11/20/Z_180-20_reoriented.gcode</t>
  </si>
  <si>
    <t>scott_wegleys_house (1).stl</t>
  </si>
  <si>
    <t>gcode/2016/09/16/scott_wegleys_house_1_reoriented.gcode</t>
  </si>
  <si>
    <t>gcode/2016/11/30/PAE1_Y_200_reoriented.gcode</t>
  </si>
  <si>
    <t>5.STL</t>
  </si>
  <si>
    <t>gcode/2016/10/20/5_reoriented.gcode</t>
  </si>
  <si>
    <t>tentacle_segment_supported_x8.stl</t>
  </si>
  <si>
    <t>gcode/2016/07/19/tentacle_segment_supported_x8_reoriented.gcode</t>
  </si>
  <si>
    <t>smashing_gogo-lahdi (1).stl</t>
  </si>
  <si>
    <t>gcode/2016/10/14/smashing_gogo-lahdi_1_reoriented.gcode</t>
  </si>
  <si>
    <t>PAE1(PAE1_X 141.stl)</t>
  </si>
  <si>
    <t>gcode/2016/12/16/X_141_reoriented_LzFGGUU.gcode</t>
  </si>
  <si>
    <t>gcode/2016/12/21/NVlogo-Whistle-positive-X2_reoriented.gcode</t>
  </si>
  <si>
    <t>Jessie Lipchin Letter.stl</t>
  </si>
  <si>
    <t>gcode/2016/11/04/Jessie_Lipchin_Letter_reoriented.gcode</t>
  </si>
  <si>
    <t>PAE1(PAE1_X 94.stl)</t>
  </si>
  <si>
    <t>gcode/2016/11/28/X_94_reoriented_ROhQl6L.gcode</t>
  </si>
  <si>
    <t>Ukulele Kit(Ukulele Nut.STL)</t>
  </si>
  <si>
    <t>gcode/2016/12/28/Ukulele_Nut_reoriented.gcode</t>
  </si>
  <si>
    <t>Frame_Spacer_v1.stl</t>
  </si>
  <si>
    <t>gcode/2016/07/11/Frame_Spacer_v1_reoriented.gcode</t>
  </si>
  <si>
    <t>220777 Test Magazine 2 Snap On Bottom Bend.STL</t>
  </si>
  <si>
    <t>gcode/2016/07/25/220777_Test_Magazine_2_Snap_On_Bottom_Bend_reoriented.gcode</t>
  </si>
  <si>
    <t>gcode/2016/12/09/thumbtack_mag_reoriented.gcode</t>
  </si>
  <si>
    <t>fantastic_esboo (1).stl</t>
  </si>
  <si>
    <t>gcode/2016/09/27/fantastic_esboo_1_reoriented_CuktbHu.gcode</t>
  </si>
  <si>
    <t>1.STL</t>
  </si>
  <si>
    <t>gcode/2016/10/19/1_reoriented.gcode</t>
  </si>
  <si>
    <t>gcode/2016/07/15/PP0057-RevA_Encoder-Cover_wlhmhLy_reoriented.gcode</t>
  </si>
  <si>
    <t>lafayette_manor_op.stl</t>
  </si>
  <si>
    <t>gcode/2016/12/13/lafayette_manor_op_reoriented.gcode</t>
  </si>
  <si>
    <t>mighty_habbi.stl</t>
  </si>
  <si>
    <t>gcode/2016/11/03/mighty_habbi_76TUQxC_reoriented.gcode</t>
  </si>
  <si>
    <t>BX liner holder .875, .875.STL</t>
  </si>
  <si>
    <t>gcode/2016/11/10/BX_liner_holder_.875_.875_reoriented.gcode</t>
  </si>
  <si>
    <t>Copy of Giselle Water Bottle.stl</t>
  </si>
  <si>
    <t>gcode/2016/11/29/Copy_of_Giselle_Water_Bottle_reoriented.gcode</t>
  </si>
  <si>
    <t>gcode/2016/09/26/PP0046-RevA_Extruder-Cable-Mount_vegGZWk_reoriented.gcode</t>
  </si>
  <si>
    <t>Slide 2.STL</t>
  </si>
  <si>
    <t>gcode/2016/07/07/Slide_2_reoriented_JUYlEu1.gcode</t>
  </si>
  <si>
    <t>Ukulele neck Version 2.STL</t>
  </si>
  <si>
    <t>gcode/2016/07/25/Ukulele_neck_Version_2_q2ZRnP4_reoriented.gcode</t>
  </si>
  <si>
    <t>Bpins.stl</t>
  </si>
  <si>
    <t>gcode/2016/06/13/Bpins_reoriented.gcode</t>
  </si>
  <si>
    <t>phone_case2_Modified.STL</t>
  </si>
  <si>
    <t>gcode/2016/12/01/phone_case2_Modified_NULyip2_reoriented.gcode</t>
  </si>
  <si>
    <t>2013_rMBP-13_Vertical_Stand_v1-3_Large.STL</t>
  </si>
  <si>
    <t>gcode/2016/07/08/2013_rMBP-13_Vertical_Stand_v1-3_Large_reoriented.gcode</t>
  </si>
  <si>
    <t>epic_jarv.stl</t>
  </si>
  <si>
    <t>gcode/2016/10/11/epic_jarv_7MvkqDp_reoriented.gcode</t>
  </si>
  <si>
    <t>knurling_nut.stl</t>
  </si>
  <si>
    <t>gcode/2016/08/09/knurling_nut_reoriented.gcode</t>
  </si>
  <si>
    <t>fixed.stl</t>
  </si>
  <si>
    <t>gcode/2016/10/26/fixed_reoriented.gcode</t>
  </si>
  <si>
    <t>Electronegativity.stl</t>
  </si>
  <si>
    <t>gcode/2016/06/13/Electronegativity_reoriented_aLcFnpd.gcode</t>
  </si>
  <si>
    <t>left.STL</t>
  </si>
  <si>
    <t>gcode/2016/10/14/left_reoriented_S9Zr51O.gcode</t>
  </si>
  <si>
    <t>PAE1-2(PAE1-2_X 94.stl)</t>
  </si>
  <si>
    <t>gcode/2016/12/18/PAE1_X_94_reoriented_9WmNnGZ.gcode</t>
  </si>
  <si>
    <t>gcode/2016/10/31/fixed_I9hY3C4_reoriented.gcode</t>
  </si>
  <si>
    <t>Part4 puzzel pcs.STL</t>
  </si>
  <si>
    <t>gcode/2016/10/21/Part4_puzzel_pcs_reoriented.gcode</t>
  </si>
  <si>
    <t>gcode/2016/07/27/NVlogo-Whistle-positive-X2_reoriented.gcode</t>
  </si>
  <si>
    <t>j3mh jolan toy hack.stl</t>
  </si>
  <si>
    <t>gcode/2016/12/02/j3mh_jolan_toy_hack_reoriented.gcode</t>
  </si>
  <si>
    <t>PP0040-RevA_Removal-Support-PRINT.stl</t>
  </si>
  <si>
    <t>gcode/2016/09/02/PP0040-RevA_Removal-Support-PRINT_reoriented.gcode</t>
  </si>
  <si>
    <t>Ozobot maze Print .stl</t>
  </si>
  <si>
    <t>gcode/2016/11/17/Ozobot_maze_Print__reoriented.gcode</t>
  </si>
  <si>
    <t>gcode/2016/11/21/Z_240-20_reoriented.gcode</t>
  </si>
  <si>
    <t>gcode/2016/09/29/1x3_Box_reoriented.gcode</t>
  </si>
  <si>
    <t>Periodic Trends(Electron Affinity)</t>
  </si>
  <si>
    <t>gcode/2016/09/28/Electron_Affinity_reoriented.gcode</t>
  </si>
  <si>
    <t>gcode/2016/07/15/PP0047-RevA_Purge-Collector-Mount_KFM32pg_reoriented.gcode</t>
  </si>
  <si>
    <t>Daysha.stl</t>
  </si>
  <si>
    <t>gcode/2016/10/20/Daysha_reoriented.gcode</t>
  </si>
  <si>
    <t>trispinner marble.STL</t>
  </si>
  <si>
    <t>gcode/2016/10/29/trispinner_marble_reoriented.gcode</t>
  </si>
  <si>
    <t>turning handle.stl</t>
  </si>
  <si>
    <t>gcode/2016/06/15/turning_handle_reoriented.gcode</t>
  </si>
  <si>
    <t>3 joint plug.STL</t>
  </si>
  <si>
    <t>gcode/2016/06/15/3_joint_plug_reoriented_euHMtGj.gcode</t>
  </si>
  <si>
    <t>ukulele plug neck to headstock plug printable.STL</t>
  </si>
  <si>
    <t>gcode/2016/06/29/ukulele_plug_neck_to_headstock_plug_printable_reoriented.gcode</t>
  </si>
  <si>
    <t>A(new).stl</t>
  </si>
  <si>
    <t>gcode/2016/12/13/Anew_reoriented.gcode</t>
  </si>
  <si>
    <t>gcode/2016/11/29/X_94_reoriented_2y1T8I0.gcode</t>
  </si>
  <si>
    <t>Park.S.KingPiece.stl</t>
  </si>
  <si>
    <t>gcode/2016/11/16/Park.S.KingPiece_reoriented.gcode</t>
  </si>
  <si>
    <t>gcode/2016/10/12/PP0043-RevA_Removal-Motor-Mount-PRINT_reoriented.gcode</t>
  </si>
  <si>
    <t>l5d14xya7rV (18).stl</t>
  </si>
  <si>
    <t>gcode/2016/10/12/l5d14xya7rV_18_reoriented.gcode</t>
  </si>
  <si>
    <t>thermoformer-plate-v1A.STL</t>
  </si>
  <si>
    <t>gcode/2016/06/27/thermoformer-plate-v1A_reoriented.gcode</t>
  </si>
  <si>
    <t>gcode/2016/08/29/NVlogo-Whistle-positive-X2_fF7NCdK_reoriented_Bo3rtEg.gcode</t>
  </si>
  <si>
    <t>V6 Part Holder.STL</t>
  </si>
  <si>
    <t>gcode/2016/09/01/V6_Part_Holder_reoriented.gcode</t>
  </si>
  <si>
    <t>baseplate.stl</t>
  </si>
  <si>
    <t>gcode/2016/06/24/baseplate_9iFOJbq_reoriented.gcode</t>
  </si>
  <si>
    <t>V.stl</t>
  </si>
  <si>
    <t>gcode/2016/12/02/V_reoriented.gcode</t>
  </si>
  <si>
    <t>PAE1(PAE1_Z 30-20.stl)</t>
  </si>
  <si>
    <t>gcode/2016/11/18/Z_30-20_reoriented_JYe4BYt.gcode</t>
  </si>
  <si>
    <t>Rooks Printable.STL</t>
  </si>
  <si>
    <t>gcode/2016/07/20/Rooks_Printable_reoriented_0J0URLp.gcode</t>
  </si>
  <si>
    <t>gcode/2016/12/14/NVlogo-Whistle-positive-X2_bXaFI9M_reoriented.gcode</t>
  </si>
  <si>
    <t>gcode/2016/11/21/PP0041-RevA_Removal-Carriage-PRINT_2RL6kSt_reoriented.gcode</t>
  </si>
  <si>
    <t>gcode/2016/07/13/PP0057-RevA_Encoder-Cover_CmZPWdm_reoriented.gcode</t>
  </si>
  <si>
    <t>PAE1-2(PAE1-2_Z 240-20.stl)</t>
  </si>
  <si>
    <t>gcode/2016/12/07/PAE1_Z_240-20_reoriented_jmDgPJA.gcode</t>
  </si>
  <si>
    <t>fender 1.STL</t>
  </si>
  <si>
    <t>gcode/2016/11/16/fender_1_reoriented.gcode</t>
  </si>
  <si>
    <t>gcode/2016/12/19/PP0080-RevA_Encoder-Bearing-Mount_reoriented.gcode</t>
  </si>
  <si>
    <t>knurling_bolt.stl</t>
  </si>
  <si>
    <t>gcode/2016/08/09/knurling_bolt_reoriented.gcode</t>
  </si>
  <si>
    <t>gcode/2016/09/09/NVlogo-Whistle-positive-X2_CSkpDrU_reoriented.gcode</t>
  </si>
  <si>
    <t>Frantic Densor (2).stl</t>
  </si>
  <si>
    <t>gcode/2016/12/13/Frantic_Densor_2_reoriented_gA75gKW.gcode</t>
  </si>
  <si>
    <t>fetchbox1ts - Fetch Lower RevB-1.stl</t>
  </si>
  <si>
    <t>gcode/2016/06/21/fetchbox1ts_-_Fetch_Lower_RevB-1_reoriented.gcode</t>
  </si>
  <si>
    <t>brilliant_hillar-lahdi.stl</t>
  </si>
  <si>
    <t>gcode/2016/12/09/brilliant_hillar-lahdi_reoriented.gcode</t>
  </si>
  <si>
    <t>Piston 45 r.STL</t>
  </si>
  <si>
    <t>gcode/2016/12/08/Piston_B_H6DQCNw_reoriented.gcode</t>
  </si>
  <si>
    <t>Tripod_base.stl</t>
  </si>
  <si>
    <t>gcode/2016/12/15/Tripod_base_reoriented.gcode</t>
  </si>
  <si>
    <t>gcode/2016/11/03/PP0040-RevA_Removal-Support-PRINT_reoriented.gcode</t>
  </si>
  <si>
    <t>PAE1-2(PAE1-2_X 141.stl)</t>
  </si>
  <si>
    <t>gcode/2016/11/30/PAE1_X_141_reoriented_F4TDEuk.gcode</t>
  </si>
  <si>
    <t>fantastic_bombul.stl</t>
  </si>
  <si>
    <t>gcode/2016/10/13/fantastic_bombul_reoriented_fdAUi74.gcode</t>
  </si>
  <si>
    <t>fantabulous_blad.stl</t>
  </si>
  <si>
    <t>gcode/2016/12/09/fantabulous_blad_reoriented.gcode</t>
  </si>
  <si>
    <t>PP0042-RevA_Blade-Guard-Ramp-PRINT.stl</t>
  </si>
  <si>
    <t>gcode/2016/11/28/PP0042-RevA_Blade-Guard-Ramp-PRINT_reoriented.gcode</t>
  </si>
  <si>
    <t>M_BeerFob_M10-MrSteampunk.stl</t>
  </si>
  <si>
    <t>gcode/2016/07/01/M_BeerFob_M10-MrSteampunk_reoriented.gcode</t>
  </si>
  <si>
    <t>gcode/2016/12/21/Base_SUoNvvz_reoriented.gcode</t>
  </si>
  <si>
    <t>Part3.STL</t>
  </si>
  <si>
    <t>gcode/2016/11/16/Part3_UAJ8GC2_reoriented.gcode</t>
  </si>
  <si>
    <t>PAE1-2(PAE1-2_Z 60-20.stl)</t>
  </si>
  <si>
    <t>gcode/2016/12/13/PAE1_Z_60-20_reoriented_6FkO2qp.gcode</t>
  </si>
  <si>
    <t>gcode/2016/06/16/NVlogo-Whistle-positive-X2_reoriented.gcode</t>
  </si>
  <si>
    <t>gcode/2016/08/26/NVlogo-Whistle-positive-X2_fF7NCdK_reoriented_TEFCaWA.gcode</t>
  </si>
  <si>
    <t>Coin_rod.stl</t>
  </si>
  <si>
    <t>gcode/2016/11/10/Coin_rod_reoriented.gcode</t>
  </si>
  <si>
    <t>gcode/2016/10/19/NVlogo-Whistle-positive_2_eBBXKDY_reoriented.gcode</t>
  </si>
  <si>
    <t>Omniturn GT75 w_ MO2MO3 1_32.STL</t>
  </si>
  <si>
    <t>gcode/2016/12/19/Omniturn_GT75_w__MO2MO3_1_32_zHDOpyd_reoriented_tpppiH1.gcode</t>
  </si>
  <si>
    <t>TurnerInternational50thAnniversarySkyline_with_stand.stl</t>
  </si>
  <si>
    <t>gcode/2016/07/28/TurnerInternational50thAnniversarySkyline_with_stand_reoriented.gcode</t>
  </si>
  <si>
    <t>PAE1-2(PAE1-2_Y 150.stl)</t>
  </si>
  <si>
    <t>gcode/2016/12/08/PAE1_Y_150_reoriented_Zc0YpmF.gcode</t>
  </si>
  <si>
    <t>gcode/2016/10/18/Part4_reoriented.gcode</t>
  </si>
  <si>
    <t>Case Top.STL</t>
  </si>
  <si>
    <t>gcode/2016/07/19/Case_Top_reoriented.gcode</t>
  </si>
  <si>
    <t>Ukulele Kit(Ukulele Base.STL)</t>
  </si>
  <si>
    <t>gcode/2016/11/29/Ukulele_Base_reoriented.gcode</t>
  </si>
  <si>
    <t>Queen.STL</t>
  </si>
  <si>
    <t>gcode/2016/07/20/Queen_reoriented_u3kvU1m.gcode</t>
  </si>
  <si>
    <t>Part 2.0.STL</t>
  </si>
  <si>
    <t>gcode/2016/10/13/Part_2.0_QYOYZZX_reoriented.gcode</t>
  </si>
  <si>
    <t>powerful_densor-trug.stl</t>
  </si>
  <si>
    <t>gcode/2016/11/16/powerful_densor-trug_reoriented.gcode</t>
  </si>
  <si>
    <t>gcode/2016/10/31/fixed_reoriented.gcode</t>
  </si>
  <si>
    <t>Vapergy Clip.STL</t>
  </si>
  <si>
    <t>gcode/2016/07/28/Vapergy_Clip_reoriented.gcode</t>
  </si>
  <si>
    <t>holder.STL</t>
  </si>
  <si>
    <t>gcode/2016/07/21/holder_reoriented.gcode</t>
  </si>
  <si>
    <t>raptor_reloaded_tensioner_pin_five.stl</t>
  </si>
  <si>
    <t>gcode/2016/12/08/raptor_reloaded_tensioner_pin_five_reoriented.gcode</t>
  </si>
  <si>
    <t>gcode/2016/08/16/PP0041-RevA_Removal-Carriage-PRINT_reoriented.gcode</t>
  </si>
  <si>
    <t>Press Stop.STL</t>
  </si>
  <si>
    <t>gcode/2016/07/08/Press_Stop_reoriented.gcode</t>
  </si>
  <si>
    <t>balancing shaft.STL</t>
  </si>
  <si>
    <t>gcode/2016/06/20/balancing_shaft_reoriented.gcode</t>
  </si>
  <si>
    <t>010.stl</t>
  </si>
  <si>
    <t>gcode/2016/12/13/010_reoriented.gcode</t>
  </si>
  <si>
    <t>Puzzel Piece 4.STL</t>
  </si>
  <si>
    <t>gcode/2016/10/13/Puzzel_Piece_4_kK8YVjI_reoriented.gcode</t>
  </si>
  <si>
    <t>knurb_ring.stl</t>
  </si>
  <si>
    <t>gcode/2016/07/06/knurb_ring_reoriented.gcode</t>
  </si>
  <si>
    <t>best movie.stl</t>
  </si>
  <si>
    <t>gcode/2016/06/16/best_movie_bo3hYkX_reoriented.gcode</t>
  </si>
  <si>
    <t>Thymusv2.stl</t>
  </si>
  <si>
    <t>gcode/2016/07/07/Thymusv2_reoriented.gcode</t>
  </si>
  <si>
    <t>cell_phone1.stl</t>
  </si>
  <si>
    <t>gcode/2016/12/05/cell_phone1_reoriented.gcode</t>
  </si>
  <si>
    <t>gcode/2016/11/20/X_94_reoriented.gcode</t>
  </si>
  <si>
    <t>PP0006-RevB_Removal-Ramp-Supported (Cut 2).stl</t>
  </si>
  <si>
    <t>gcode/2016/11/18/PP0006-RevB_Removal-Ramp-Supported_Cut_2_reoriented.gcode</t>
  </si>
  <si>
    <t>6GrisYHFSim.stl</t>
  </si>
  <si>
    <t>gcode/2016/08/30/6GrisYHFSim_reoriented.gcode</t>
  </si>
  <si>
    <t>dmitriy- house.stl</t>
  </si>
  <si>
    <t>gcode/2016/07/13/dmitriy-_house_reoriented.gcode</t>
  </si>
  <si>
    <t>Cap Wrench Ratchet - Piece 1.STL</t>
  </si>
  <si>
    <t>gcode/2016/09/09/Cap_Wrench_Ratchet_-_Piece_1_reoriented.gcode</t>
  </si>
  <si>
    <t>gcode/2016/10/03/PP0053-RevA_Blower-Duct_reoriented.gcode</t>
  </si>
  <si>
    <t>gcode/2016/11/23/Z_30-20_reoriented.gcode</t>
  </si>
  <si>
    <t>coonector_prong_with_hooks_flipped.STL</t>
  </si>
  <si>
    <t>gcode/2016/06/14/coonector_prong_with_hooks_flipped_GDEApH8_reoriented.gcode</t>
  </si>
  <si>
    <t>PP0006-RevB_Removal-Ramp-Supported (Cut 1).stl</t>
  </si>
  <si>
    <t>gcode/2016/11/18/PP0006-RevB_Removal-Ramp-Supported_Cut_1_reoriented.gcode</t>
  </si>
  <si>
    <t>counter dial gear.STL</t>
  </si>
  <si>
    <t>gcode/2016/08/11/counter_dial_gear_dwXfN2a_reoriented.gcode</t>
  </si>
  <si>
    <t>gcode/2016/12/07/PAE1_Z_30-20_nJrrofB_reoriented_QxylOec.gcode</t>
  </si>
  <si>
    <t>Rose cup pocket SINGLE-Blue- (Wes)</t>
  </si>
  <si>
    <t>gcode/2016/06/21/Rose_cup_pocket_SINGLE_w0UMR4p_reoriented_beJcuOB.gcode</t>
  </si>
  <si>
    <t>gcode/2016/06/23/PP0018-RevC_Spool-Mount-Base_reoriented.gcode</t>
  </si>
  <si>
    <t>gcode/2016/12/16/Y_100_reoriented_9GpsO48.gcode</t>
  </si>
  <si>
    <t>PP0020-RevB_Spool-Cap.stl</t>
  </si>
  <si>
    <t>gcode/2016/06/21/PP0020-RevB_Spool-Cap_reoriented.gcode</t>
  </si>
  <si>
    <t>gcode/2016/11/19/Z_240-20_reoriented.gcode</t>
  </si>
  <si>
    <t>gcode/2016/09/07/Pilot_Arc_Guard_reoriented.gcode</t>
  </si>
  <si>
    <t>gcode/2016/11/20/Y_10_reoriented_G3OaedB.gcode</t>
  </si>
  <si>
    <t>gcode/2016/11/29/X_94_reoriented.gcode</t>
  </si>
  <si>
    <t>JigDoll5-Heel.stl</t>
  </si>
  <si>
    <t>gcode/2016/06/17/JigDoll5-Heel_reoriented_kOeiZMo.gcode</t>
  </si>
  <si>
    <t>brilliant_wolt (2).stl</t>
  </si>
  <si>
    <t>gcode/2016/09/08/brilliant_wolt_2_reoriented.gcode</t>
  </si>
  <si>
    <t>PAE1(PAE1_Y 50.stl)</t>
  </si>
  <si>
    <t>gcode/2016/11/18/Y_50_reoriented.gcode</t>
  </si>
  <si>
    <t>fidget cube 2.stl</t>
  </si>
  <si>
    <t>gcode/2016/09/21/fidget_cube_2_reoriented.gcode</t>
  </si>
  <si>
    <t>BX liner holders, 1.072, 1.125.STL</t>
  </si>
  <si>
    <t>gcode/2016/09/23/BX_liner_holders_1.072_1.125_reoriented_zQvY5xA.gcode</t>
  </si>
  <si>
    <t>Assem1.STL</t>
  </si>
  <si>
    <t>gcode/2016/08/08/Assem1_v6qdp0w_reoriented.gcode</t>
  </si>
  <si>
    <t>msgkeychainv2_20160113-3777-hdl6l5-0.stl</t>
  </si>
  <si>
    <t>gcode/2016/07/01/msgkeychainv2_20160113-3777-hdl6l5-0_reoriented.gcode</t>
  </si>
  <si>
    <t>Copy of Necklace Charms (1).stl</t>
  </si>
  <si>
    <t>gcode/2016/12/10/Copy_of_Necklace_Charms_1_reoriented.gcode</t>
  </si>
  <si>
    <t>gcode/2016/11/29/ignite_674_f3L5iTs_reoriented.gcode</t>
  </si>
  <si>
    <t>gcode/2016/07/20/NVlogo-Whistle-positive-X2_udOvY5z_reoriented_N49bj4Y.gcode</t>
  </si>
  <si>
    <t>gcode/2016/11/18/Y_50_reoriented_t0AnBjU.gcode</t>
  </si>
  <si>
    <t>gcode/2016/06/29/baseplate_reoriented.gcode</t>
  </si>
  <si>
    <t>gcode/2016/09/04/PP0049-RevA_Purge-Collector_reoriented.gcode</t>
  </si>
  <si>
    <t>420534 INSULATOR HOLDER.STL</t>
  </si>
  <si>
    <t>gcode/2016/08/04/420534_INSULATOR_HOLDER_reoriented.gcode</t>
  </si>
  <si>
    <t>Part2 puzzel pcs.STL</t>
  </si>
  <si>
    <t>gcode/2016/10/19/Part2_puzzel_pcs_xvPNA9H_reoriented.gcode</t>
  </si>
  <si>
    <t>gcode/2016/11/02/Queen_reoriented.gcode</t>
  </si>
  <si>
    <t>gcode/2016/09/26/PP0042-RevA_Blade-Guard-Ramp-PRINT_reoriented.gcode</t>
  </si>
  <si>
    <t>gcode/2016/10/31/fixed_LLT26kP_reoriented.gcode</t>
  </si>
  <si>
    <t>RamSkull.stl</t>
  </si>
  <si>
    <t>gcode/2016/06/29/RamSkull_reoriented.gcode</t>
  </si>
  <si>
    <t>17_DoubleSandbox_Q5.stl</t>
  </si>
  <si>
    <t>gcode/2016/11/23/17_DoubleSandbox_Q5_reoriented_wCZ5a7S.gcode</t>
  </si>
  <si>
    <t>stem_brandon_eden5.stl</t>
  </si>
  <si>
    <t>gcode/2016/07/29/stem_brandon_eden5_reoriented.gcode</t>
  </si>
  <si>
    <t>Whistle.stl</t>
  </si>
  <si>
    <t>gcode/2016/11/21/Whistle_wlyibVK_reoriented.gcode</t>
  </si>
  <si>
    <t>PAE1(PAE1_Z 100-20.stl)</t>
  </si>
  <si>
    <t>gcode/2016/11/28/Z_100-20_reoriented_nYM81q0.gcode</t>
  </si>
  <si>
    <t>saturn pointer shaft and gear sat4.stl</t>
  </si>
  <si>
    <t>gcode/2016/07/31/saturn_pointer_shaft_and_gear_sat4_reoriented.gcode</t>
  </si>
  <si>
    <t>gcode/2016/11/28/X_141_reoriented_4QcIv17.gcode</t>
  </si>
  <si>
    <t>atoms (1).stl</t>
  </si>
  <si>
    <t>gcode/2016/09/22/atoms_1_reoriented.gcode</t>
  </si>
  <si>
    <t>reddit.stl</t>
  </si>
  <si>
    <t>gcode/2016/09/29/reddit_reoriented.gcode</t>
  </si>
  <si>
    <t>Wrench.stl</t>
  </si>
  <si>
    <t>gcode/2016/09/20/Wrench_reoriented.gcode</t>
  </si>
  <si>
    <t>KO_ A + 1_3.STL</t>
  </si>
  <si>
    <t>gcode/2016/07/09/KO__A__1_3_reoriented.gcode</t>
  </si>
  <si>
    <t>Park.S.Bishop.stl</t>
  </si>
  <si>
    <t>gcode/2016/11/20/Park.S.Bishop_reoriented.gcode</t>
  </si>
  <si>
    <t>A_Jimmyfixed.stl</t>
  </si>
  <si>
    <t>gcode/2016/12/15/A_Jimmyfixed_reoriented.gcode</t>
  </si>
  <si>
    <t>gcode/2016/07/18/NVlogo-Whistle-positive-X2_DdiGVuo_reoriented.gcode</t>
  </si>
  <si>
    <t>front_attachement.STL</t>
  </si>
  <si>
    <t>gcode/2016/07/05/front_attachement_reoriented.gcode</t>
  </si>
  <si>
    <t>bottom.STL</t>
  </si>
  <si>
    <t>gcode/2016/07/14/bottom_reoriented_n9jOzXa.gcode</t>
  </si>
  <si>
    <t>45 Arch.STL</t>
  </si>
  <si>
    <t>gcode/2016/06/28/45_Arch_reoriented.gcode</t>
  </si>
  <si>
    <t>palm 25p bigger.stl</t>
  </si>
  <si>
    <t>gcode/2016/08/01/palm_25p_bigger_reoriented.gcode</t>
  </si>
  <si>
    <t>16_SingleSandboxNoBuffer_Q5.stl</t>
  </si>
  <si>
    <t>gcode/2016/11/23/16_SingleSandboxNoBuffer_Q5_mC2NaDk_reoriented_PfyR9ol.gcode</t>
  </si>
  <si>
    <t>Cierra M.stl</t>
  </si>
  <si>
    <t>gcode/2016/12/09/Cierra_M_reoriented.gcode</t>
  </si>
  <si>
    <t>PP0042-RevA_Blade-Guard-Ramp.stl</t>
  </si>
  <si>
    <t>gcode/2016/08/09/PP0042-RevA_Blade-Guard-Ramp_reoriented_XOXrvvH.gcode</t>
  </si>
  <si>
    <t>gcode/2016/09/12/NVlogo-Whistle-positive-X2_UUsTN4v_reoriented.gcode</t>
  </si>
  <si>
    <t>gcode/2016/07/28/NVlogo-Whistle-positive-X2_IzR4CLw_reoriented.gcode</t>
  </si>
  <si>
    <t>gcode/2016/07/18/NVlogo-Whistle-positive-X2_GAUY3hP_reoriented.gcode</t>
  </si>
  <si>
    <t>BracketCoatHanger.STL</t>
  </si>
  <si>
    <t>gcode/2016/10/11/BracketCoatHanger_reoriented.gcode</t>
  </si>
  <si>
    <t>Handle_Short.stl</t>
  </si>
  <si>
    <t>gcode/2016/11/10/Handle_Short_reoriented.gcode</t>
  </si>
  <si>
    <t>gcode/2016/07/15/PP0055-RevA_Case-Cable-Mount-PRINT_P3zknqK_reoriented.gcode</t>
  </si>
  <si>
    <t>blender test.stl</t>
  </si>
  <si>
    <t>gcode/2016/08/09/blender_test_reoriented.gcode</t>
  </si>
  <si>
    <t>santa_hat_elf_hat_snowman.stl</t>
  </si>
  <si>
    <t>gcode/2016/12/14/santa_hat_elf_hat_snowman_reoriented.gcode</t>
  </si>
  <si>
    <t>sift.stl</t>
  </si>
  <si>
    <t>gcode/2016/07/29/3D-printable_sand_play_set_Sand_Sifter_By_CT3D.xyz__reoriented.gcode</t>
  </si>
  <si>
    <t>shell7.stl</t>
  </si>
  <si>
    <t>gcode/2016/08/09/shell7_reoriented.gcode</t>
  </si>
  <si>
    <t>gcode/2016/12/16/PP0080-RevA_Encoder-Bearing-Mount_ncHCLRr_reoriented.gcode</t>
  </si>
  <si>
    <t>dollar_sign.stl</t>
  </si>
  <si>
    <t>gcode/2016/07/28/dollar_sign_reoriented.gcode</t>
  </si>
  <si>
    <t>Rail slide.STL</t>
  </si>
  <si>
    <t>gcode/2016/11/01/Rail_slide_reoriented.gcode</t>
  </si>
  <si>
    <t>Crank_Handle.stl</t>
  </si>
  <si>
    <t>gcode/2016/12/09/Crank_Handle_reoriented.gcode</t>
  </si>
  <si>
    <t>samla_hook_with_arrow.stl</t>
  </si>
  <si>
    <t>gcode/2016/06/30/samla_hook_with_arrow_reoriented.gcode</t>
  </si>
  <si>
    <t>gcode/2016/12/07/PAE1_Z_240-20_reoriented_FXy9TjV.gcode</t>
  </si>
  <si>
    <t>Peace_Sign_20mm_with_Post.stl</t>
  </si>
  <si>
    <t>gcode/2016/07/19/Peace_Sign_20mm_with_Post_reoriented.gcode</t>
  </si>
  <si>
    <t>Corner_v5_fixed.stl</t>
  </si>
  <si>
    <t>gcode/2016/06/27/Corner_v5_fixed_reoriented.gcode</t>
  </si>
  <si>
    <t>Ukulele Headstock Version 2.STL</t>
  </si>
  <si>
    <t>gcode/2016/08/01/Ukulele_Headstock_Version_2_reoriented.gcode</t>
  </si>
  <si>
    <t>2X front wheel .STL</t>
  </si>
  <si>
    <t>gcode/2016/08/01/2X_front_wheel__reoriented.gcode</t>
  </si>
  <si>
    <t>gcode/2016/07/25/Ukulele_neck_Version_2_reoriented.gcode</t>
  </si>
  <si>
    <t>SpinBlank-1-Num_4x_.STL</t>
  </si>
  <si>
    <t>gcode/2016/11/08/SpinBlank-1-Num_4x__reoriented.gcode</t>
  </si>
  <si>
    <t>Serdar-dazzling_juttuli-densor.stl</t>
  </si>
  <si>
    <t>gcode/2016/07/18/Serdar-dazzling_juttuli-densor_reoriented.gcode</t>
  </si>
  <si>
    <t>gcode/2016/08/23/PP0052-RevA_Blower-Mount_reoriented.gcode</t>
  </si>
  <si>
    <t>Upper housing rev 1(1).STL</t>
  </si>
  <si>
    <t>gcode/2016/12/04/Upper_housing_rev_11_reoriented.gcode</t>
  </si>
  <si>
    <t>Triangle_B.STL</t>
  </si>
  <si>
    <t>gcode/2016/12/09/Triangle_B_reoriented.gcode</t>
  </si>
  <si>
    <t>gcode/2016/11/28/Z_60-20_reoriented_YuGGvws.gcode</t>
  </si>
  <si>
    <t>ClipBoard hook.stl</t>
  </si>
  <si>
    <t>gcode/2016/10/27/ClipBoard_hook_qjNk52X_reoriented.gcode</t>
  </si>
  <si>
    <t>joels_up_house (1).stl</t>
  </si>
  <si>
    <t>gcode/2016/09/19/joels_up_house_1_reoriented.gcode</t>
  </si>
  <si>
    <t>AA Battery holder addition v5.STL</t>
  </si>
  <si>
    <t>gcode/2016/06/29/AA_Battery_holder_addition_v5_QnPMNTQ_reoriented.gcode</t>
  </si>
  <si>
    <t>Flush cut measurement fixture.STL</t>
  </si>
  <si>
    <t>gcode/2016/09/13/Flush_cut_measurement_fixture_ZhGqaEy_reoriented.gcode</t>
  </si>
  <si>
    <t>sizzling_wluff (2).stl</t>
  </si>
  <si>
    <t>gcode/2016/12/14/sizzling_wluff_2_U921WMu_reoriented.gcode</t>
  </si>
  <si>
    <t>j3ce gabi toy hack.stl</t>
  </si>
  <si>
    <t>gcode/2016/12/02/j3ce_gabi_toy_hack_reoriented.gcode</t>
  </si>
  <si>
    <t>mhs_ti83_case.stl</t>
  </si>
  <si>
    <t>gcode/2016/11/08/mhs_ti83_case_reoriented.gcode</t>
  </si>
  <si>
    <t>gcode/2016/07/12/Frame_Spacer_v1_9sa854l_reoriented.gcode</t>
  </si>
  <si>
    <t>gcode/2016/11/28/Cap_reoriented.gcode</t>
  </si>
  <si>
    <t>box.stl</t>
  </si>
  <si>
    <t>gcode/2016/12/06/box_reoriented.gcode</t>
  </si>
  <si>
    <t>belt-hanger-test.stl</t>
  </si>
  <si>
    <t>gcode/2016/07/14/belt-hanger-test_reoriented.gcode</t>
  </si>
  <si>
    <t>bike_stache.stl</t>
  </si>
  <si>
    <t>gcode/2016/07/01/bike_stache_reoriented.gcode</t>
  </si>
  <si>
    <t>razorcase.stl</t>
  </si>
  <si>
    <t>gcode/2016/08/08/razorcase_reoriented.gcode</t>
  </si>
  <si>
    <t>556723.STL</t>
  </si>
  <si>
    <t>gcode/2016/11/16/556723_reoriented.gcode</t>
  </si>
  <si>
    <t>toothbrushv1_belanger.stl</t>
  </si>
  <si>
    <t>gcode/2016/12/06/toothbrushv1_belanger_reoriented.gcode</t>
  </si>
  <si>
    <t>Part 1.0.STL</t>
  </si>
  <si>
    <t>gcode/2016/10/25/Part_1.0_reoriented.gcode</t>
  </si>
  <si>
    <t>20t gear handke.STL</t>
  </si>
  <si>
    <t>gcode/2016/08/11/20t_gear_handke_reoriented.gcode</t>
  </si>
  <si>
    <t>gcode/2016/07/12/NVlogo-Whistle-positive-X2_reoriented.gcode</t>
  </si>
  <si>
    <t>print job 062316.stl</t>
  </si>
  <si>
    <t>gcode/2016/06/23/print_job_062316_reoriented.gcode</t>
  </si>
  <si>
    <t>gcode/2016/06/21/wheel_2in_diameter_shaft_reoriented.gcode</t>
  </si>
  <si>
    <t>callipic base test.stl</t>
  </si>
  <si>
    <t>gcode/2016/08/10/callipic_base_test_SfM4e2i_reoriented.gcode</t>
  </si>
  <si>
    <t>PAE1(PAE1_X 47.stl)</t>
  </si>
  <si>
    <t>gcode/2016/11/19/X_47_reoriented.gcode</t>
  </si>
  <si>
    <t>pyxl (1).stl</t>
  </si>
  <si>
    <t>gcode/2016/10/14/pyxl_1_reoriented.gcode</t>
  </si>
  <si>
    <t>Part1.stl</t>
  </si>
  <si>
    <t>gcode/2016/10/11/Part1_pxSAh3o_reoriented.gcode</t>
  </si>
  <si>
    <t>gcode/2016/09/22/PP0038-RevB_Filament-Tube-Bender_reoriented.gcode</t>
  </si>
  <si>
    <t>ElfMage.stl</t>
  </si>
  <si>
    <t>gcode/2016/07/19/ElfMage_Jpf0b9Z_reoriented.gcode</t>
  </si>
  <si>
    <t>gcode/2016/06/28/NVlogo-Whistle-positive_2_reoriented_CzB76lu.gcode</t>
  </si>
  <si>
    <t>PenHolder.stl</t>
  </si>
  <si>
    <t>gcode/2016/06/14/PenHolder_reoriented.gcode</t>
  </si>
  <si>
    <t>Benchtop.STL</t>
  </si>
  <si>
    <t>gcode/2016/10/28/Benchtop_reoriented.gcode</t>
  </si>
  <si>
    <t>washers (print 6).STL</t>
  </si>
  <si>
    <t>gcode/2016/07/12/washers_print_6_reoriented.gcode</t>
  </si>
  <si>
    <t>Boku_TOPHALF_1024night.STL</t>
  </si>
  <si>
    <t>gcode/2016/10/26/Boku_TOPHALF_1024night_reoriented.gcode</t>
  </si>
  <si>
    <t>16706_Franklin_Delano_Roosevelt_V1.stl</t>
  </si>
  <si>
    <t>gcode/2016/07/01/16706_Franklin_Delano_Roosevelt_V1_reoriented.gcode</t>
  </si>
  <si>
    <t>PAE1(PAE1_Y 150.stl)</t>
  </si>
  <si>
    <t>gcode/2016/11/20/Y_150_reoriented_CnHCQ8T.gcode</t>
  </si>
  <si>
    <t>gcode/2016/12/14/NVlogo-Whistle-positive-X2_QWtBI8Z_reoriented.gcode</t>
  </si>
  <si>
    <t>angel_perez.stl</t>
  </si>
  <si>
    <t>gcode/2016/09/19/angel_perez_reoriented.gcode</t>
  </si>
  <si>
    <t>Gear_Wheel_Minutes.stl</t>
  </si>
  <si>
    <t>gcode/2016/12/09/Gear_Wheel_Minutes_reoriented.gcode</t>
  </si>
  <si>
    <t>gcode/2016/08/25/NVlogo-Whistle-positive_2_nfgQPKE_reoriented_SOYQb6M.gcode</t>
  </si>
  <si>
    <t>19_SteppingStones_Q2 (1).stl</t>
  </si>
  <si>
    <t>gcode/2016/11/23/19_SteppingStones_Q2_1_reoriented.gcode</t>
  </si>
  <si>
    <t>gcode/2016/12/06/PAE1_X_10_reoriented.gcode</t>
  </si>
  <si>
    <t>gcode/2016/09/27/NVlogo-Whistle-positive_2_reoriented.gcode</t>
  </si>
  <si>
    <t>leenChar.stl</t>
  </si>
  <si>
    <t>gcode/2016/09/30/leenChar_reoriented.gcode</t>
  </si>
  <si>
    <t>gcode/2016/11/17/Ozobot_maze_Print__LA1UWCr_reoriented.gcode</t>
  </si>
  <si>
    <t>Nosky,S_FIdgetCube_resubmit.stl</t>
  </si>
  <si>
    <t>gcode/2016/10/12/NoskyS_FIdgetCube_resubmit_reoriented.gcode</t>
  </si>
  <si>
    <t>pot~.stl</t>
  </si>
  <si>
    <t>gcode/2016/07/28/pot_reoriented.gcode</t>
  </si>
  <si>
    <t>ignite_1049.stl</t>
  </si>
  <si>
    <t>gcode/2016/12/13/ignite_1049_reoriented.gcode</t>
  </si>
  <si>
    <t>MB_Tech_Logo_binary.stl</t>
  </si>
  <si>
    <t>gcode/2016/09/24/MB_Tech_Logo_binary_reoriented_vkHQxTi.gcode</t>
  </si>
  <si>
    <t>gcode/2016/11/29/Z_180-20_reoriented.gcode</t>
  </si>
  <si>
    <t>j3ms maxi toy hack.stl</t>
  </si>
  <si>
    <t>gcode/2016/12/09/j3ms_maxi_toy_hack_reoriented.gcode</t>
  </si>
  <si>
    <t>gcode/2016/11/18/Y_50_reoriented_KjM35XP.gcode</t>
  </si>
  <si>
    <t>bodacious_crift-jarv.stl</t>
  </si>
  <si>
    <t>gcode/2016/11/14/bodacious_crift-jarv_reoriented.gcode</t>
  </si>
  <si>
    <t>gcode/2016/08/31/NVlogo-Whistle-positive-X2_uhp9arQ_reoriented.gcode</t>
  </si>
  <si>
    <t>T.stl</t>
  </si>
  <si>
    <t>gcode/2016/12/12/T_reoriented.gcode</t>
  </si>
  <si>
    <t>roof.stl</t>
  </si>
  <si>
    <t>gcode/2016/09/15/roof_reoriented.gcode</t>
  </si>
  <si>
    <t>gcode/2016/10/21/5_reoriented.gcode</t>
  </si>
  <si>
    <t>Red Blood Cell.stl</t>
  </si>
  <si>
    <t>gcode/2016/06/30/Red_Blood_Cell_reoriented_8fZgqp9.gcode</t>
  </si>
  <si>
    <t>Silicone Casting Mold.STL</t>
  </si>
  <si>
    <t>gcode/2016/12/21/Silicone_Casting_Mold_reoriented.gcode</t>
  </si>
  <si>
    <t>ukulele_plug_printable.STL</t>
  </si>
  <si>
    <t>gcode/2016/06/30/ukulele_plug_printable_reoriented.gcode</t>
  </si>
  <si>
    <t>gcode/2016/07/18/NVlogo-Whistle-positive-X2_udOvY5z_reoriented_oyATXuG.gcode</t>
  </si>
  <si>
    <t>opener.stl</t>
  </si>
  <si>
    <t>gcode/2016/08/09/opener_reoriented.gcode</t>
  </si>
  <si>
    <t>CAR_frame with LOGO.STL</t>
  </si>
  <si>
    <t>gcode/2016/07/03/CAR_frame_with_LOGO_reoriented.gcode</t>
  </si>
  <si>
    <t>AA Battery holder addition v4.STL</t>
  </si>
  <si>
    <t>gcode/2016/06/28/AA_Battery_holder_addition_v4_reoriented_QJT86it.gcode</t>
  </si>
  <si>
    <t>polar bear.stl</t>
  </si>
  <si>
    <t>gcode/2016/07/26/polar_bear_reoriented.gcode</t>
  </si>
  <si>
    <t>giselle_water_bottle (1).stl</t>
  </si>
  <si>
    <t>gcode/2016/11/28/giselle_water_bottle_1_reoriented.gcode</t>
  </si>
  <si>
    <t>j3r cillian toy hack.stl</t>
  </si>
  <si>
    <t>gcode/2016/12/01/j3r_cillian_toy_hack_reoriented.gcode</t>
  </si>
  <si>
    <t>top cover back.STL</t>
  </si>
  <si>
    <t>gcode/2016/08/07/top_cover_back_reoriented.gcode</t>
  </si>
  <si>
    <t>foosballgoalie.stl</t>
  </si>
  <si>
    <t>gcode/2016/12/02/foosballgoalie_reoriented.gcode</t>
  </si>
  <si>
    <t>gcode/2016/11/17/Name_Plate_Hook_vG2qePB_reoriented_uxWg6QI.gcode</t>
  </si>
  <si>
    <t>gcode/2016/11/22/X_94_reoriented_magCapL.gcode</t>
  </si>
  <si>
    <t>MITmodel.STL</t>
  </si>
  <si>
    <t>gcode/2016/12/15/MITmodel_reoriented.gcode</t>
  </si>
  <si>
    <t>Gears and Gear Trains(Advanced Kit - 8 and 16 toothed gear)</t>
  </si>
  <si>
    <t>gcode/2016/11/02/8-16_gear_final_DE64YYK_reoriented.gcode</t>
  </si>
  <si>
    <t>jnatal_frontside (repaired).stl</t>
  </si>
  <si>
    <t>gcode/2016/12/07/jnatal_frontside_repaired_reoriented.gcode</t>
  </si>
  <si>
    <t>gcode/2016/07/13/PP0020-RevB_Spool-Cap_IUzrWDA_reoriented.gcode</t>
  </si>
  <si>
    <t>Curie_Coaster_Simple_mm.stl</t>
  </si>
  <si>
    <t>gcode/2016/12/22/Curie_Coaster_Simple_mm_reoriented.gcode</t>
  </si>
  <si>
    <t>MMap.STL</t>
  </si>
  <si>
    <t>gcode/2016/10/20/MMap_reoriented.gcode</t>
  </si>
  <si>
    <t>MichM.STL</t>
  </si>
  <si>
    <t>gcode/2016/10/06/MichM_reoriented.gcode</t>
  </si>
  <si>
    <t>gcode/2016/08/19/Pilot_Arc_Guard_reoriented.gcode</t>
  </si>
  <si>
    <t>gcode/2016/12/05/PAE1_Z_30-20_nJrrofB_reoriented_oeE0YYY.gcode</t>
  </si>
  <si>
    <t>ShuttleFuelTank.stl</t>
  </si>
  <si>
    <t>gcode/2016/12/03/ShuttleFuelTank_reoriented.gcode</t>
  </si>
  <si>
    <t>scott_wegleys_cell_model.stl</t>
  </si>
  <si>
    <t>gcode/2016/10/13/scott_wegleys_cell_model_reoriented.gcode</t>
  </si>
  <si>
    <t>smooth_snaget-albar(1).stl</t>
  </si>
  <si>
    <t>gcode/2016/07/01/smooth_snaget-albar1_reoriented.gcode</t>
  </si>
  <si>
    <t>gcode/2016/07/26/Ukulele_Headstock_Version_2_EiOqmj8_reoriented.gcode</t>
  </si>
  <si>
    <t>PP0059-RevA_Purge-Collector-Mount.stl</t>
  </si>
  <si>
    <t>gcode/2016/10/31/PP0059-RevA_Purge-Collector-Mount_U6kSmMo_reoriented.gcode</t>
  </si>
  <si>
    <t>gcode/2016/10/06/NVlogo-Whistle-positive-X2_reoriented.gcode</t>
  </si>
  <si>
    <t>The Moon(Stand for globe )</t>
  </si>
  <si>
    <t>gcode/2016/11/01/Stand_reoriented_GYfAKYr.gcode</t>
  </si>
  <si>
    <t>Triangle.STL</t>
  </si>
  <si>
    <t>gcode/2016/06/27/Triangle_BC0DAVU_reoriented.gcode</t>
  </si>
  <si>
    <t>ely.stl</t>
  </si>
  <si>
    <t>gcode/2016/12/13/ely_reoriented.gcode</t>
  </si>
  <si>
    <t>gcode/2016/08/26/NVlogo-Whistle-positive-X2_fF7NCdK_reoriented.gcode</t>
  </si>
  <si>
    <t>gcode/2016/09/12/PP0055-RevA_Case-Cable-Mount-PRINT_reoriented.gcode</t>
  </si>
  <si>
    <t>gcode/2016/07/05/PP0043-RevA_Removal-Motor-Mount-PRINT_reoriented.gcode</t>
  </si>
  <si>
    <t>556837.STL</t>
  </si>
  <si>
    <t>gcode/2016/11/16/556837_reoriented.gcode</t>
  </si>
  <si>
    <t>gcode/2016/08/31/NVlogo-Whistle-positive-X2_reoriented.gcode</t>
  </si>
  <si>
    <t>gcode/2016/11/29/pikachu_1gen_flowalistik_reoriented.gcode</t>
  </si>
  <si>
    <t>Hardinge Conquest GT27.STL</t>
  </si>
  <si>
    <t>gcode/2016/11/30/Hardinge_Conquest_GT27_reoriented.gcode</t>
  </si>
  <si>
    <t>raptor_reloaded_gauntlet.stl</t>
  </si>
  <si>
    <t>gcode/2016/11/30/raptor_reloaded_gauntlet_reoriented.gcode</t>
  </si>
  <si>
    <t>PART SIX.STL</t>
  </si>
  <si>
    <t>gcode/2016/09/30/PART_SIX_kZ9Ns52_reoriented_o5exCwD.gcode</t>
  </si>
  <si>
    <t>gcode/2016/10/20/NVlogo-Whistle-positive_2_reoriented.gcode</t>
  </si>
  <si>
    <t>shell_plate_repaired.stl</t>
  </si>
  <si>
    <t>gcode/2016/12/16/shell_plate_repaired_reoriented.gcode</t>
  </si>
  <si>
    <t>derailer.STL</t>
  </si>
  <si>
    <t>gcode/2016/12/15/derailer_WqtrWHe_reoriented.gcode</t>
  </si>
  <si>
    <t>diatom (1).stl</t>
  </si>
  <si>
    <t>gcode/2016/11/28/diatom_1_reoriented.gcode</t>
  </si>
  <si>
    <t>AA Battery holder addition.STL</t>
  </si>
  <si>
    <t>gcode/2016/06/14/AA_Battery_holder_addition_reoriented.gcode</t>
  </si>
  <si>
    <t>gcode/2016/07/20/NVlogo-Whistle-positive-X2_udOvY5z_reoriented_UiWov44.gcode</t>
  </si>
  <si>
    <t>Ken Huang 2 - ascii (repaired).stl</t>
  </si>
  <si>
    <t>gcode/2016/12/14/Ken_Huang_2_-_ascii_repaired_reoriented_dLgAh50.gcode</t>
  </si>
  <si>
    <t>unlimbited_arm_6.stl</t>
  </si>
  <si>
    <t>gcode/2016/11/15/unlimbited_arm_6_reoriented.gcode</t>
  </si>
  <si>
    <t>gcode/2016/10/28/PP0049-RevA_Purge-Collector_reoriented.gcode</t>
  </si>
  <si>
    <t>gcode/2016/12/05/PAE1_Z_60-20_reoriented_QE8Njo6.gcode</t>
  </si>
  <si>
    <t>Catapult Kinematics(Ball)</t>
  </si>
  <si>
    <t>gcode/2016/12/16/Ball_o7djQ8b_reoriented.gcode</t>
  </si>
  <si>
    <t>gcode/2016/10/18/fantastic_bombul_reoriented.gcode</t>
  </si>
  <si>
    <t>torch mount 1.STL</t>
  </si>
  <si>
    <t>gcode/2016/09/08/torch_mount_1_reoriented.gcode</t>
  </si>
  <si>
    <t>F9C71Q3I1K3PJS3.stl</t>
  </si>
  <si>
    <t>gcode/2016/12/15/F9C71Q3I1K3PJS3_reoriented.gcode</t>
  </si>
  <si>
    <t>squirtle_starter_1gen_flowalistik.STL</t>
  </si>
  <si>
    <t>gcode/2016/12/15/squirtle_starter_1gen_flowalistik_FLIQEwN_reoriented_ZIFRrUx.gcode</t>
  </si>
  <si>
    <t>Caliper_-_Non-Mount_Side.stl</t>
  </si>
  <si>
    <t>gcode/2016/12/28/Caliper_-_Non-Mount_Side_reoriented.gcode</t>
  </si>
  <si>
    <t>gcode/2016/12/21/NVlogo-Whistle-positive-X2_FwrPR8N_reoriented.gcode</t>
  </si>
  <si>
    <t>gcode/2016/08/15/PP0049-RevA_Purge-Collector_NqQrLjr_reoriented.gcode</t>
  </si>
  <si>
    <t>PAE1-2(PAE1-2_Z 100-20.stl)</t>
  </si>
  <si>
    <t>gcode/2016/12/18/PAE1_Z_100-20_reoriented.gcode</t>
  </si>
  <si>
    <t>ellie_delorey.stl</t>
  </si>
  <si>
    <t>gcode/2016/12/13/ellie_delorey_reoriented.gcode</t>
  </si>
  <si>
    <t>gcode/2016/11/22/Z_180-20_reoriented_3X05ENC.gcode</t>
  </si>
  <si>
    <t>gcode/2016/07/18/NVlogo-Whistle-positive-X2_udOvY5z_reoriented.gcode</t>
  </si>
  <si>
    <t>all transmission gears.stl</t>
  </si>
  <si>
    <t>gcode/2016/06/15/all_transmission_gears_reoriented.gcode</t>
  </si>
  <si>
    <t>gcode/2016/12/09/PP0054-RevA_Ramp-Guide_reoriented.gcode</t>
  </si>
  <si>
    <t>gcode/2016/12/13/PAE1_Z_100-20_reoriented.gcode</t>
  </si>
  <si>
    <t>Source 4 36 Deg Barrel.STL</t>
  </si>
  <si>
    <t>gcode/2016/10/23/Source_4_36_Deg_Barrel_reoriented.gcode</t>
  </si>
  <si>
    <t>gcode/2016/11/30/ethanol_reoriented.gcode</t>
  </si>
  <si>
    <t>Mac Cart Cable Clip - Assembly 1 (8).stl</t>
  </si>
  <si>
    <t>gcode/2016/07/26/Mac_Cart_Cable_Clip_-_Assembly_1_8_reoriented_eIPJCqA.gcode</t>
  </si>
  <si>
    <t>RailCar Connector.STL</t>
  </si>
  <si>
    <t>gcode/2016/07/29/RailCar_Connector_fuSivdd_reoriented.gcode</t>
  </si>
  <si>
    <t>gcode/2016/09/12/NVlogo-Whistle-positive-X2_reoriented.gcode</t>
  </si>
  <si>
    <t>DS1 (2).stl</t>
  </si>
  <si>
    <t>gcode/2016/07/20/DS1_2_reoriented.gcode</t>
  </si>
  <si>
    <t>gcode/2016/09/27/Cap_reoriented.gcode</t>
  </si>
  <si>
    <t>gcode/2016/11/28/Z_180-20_reoriented_jIISkBq.gcode</t>
  </si>
  <si>
    <t>gcode/2016/07/15/PP0057-RevA_Encoder-Cover_9UKBE6m_reoriented_6TWBfGc.gcode</t>
  </si>
  <si>
    <t>Catapult Kinematics(Spring)</t>
  </si>
  <si>
    <t>gcode/2016/09/14/Spring_pEpdtCf_reoriented_qeRAXg5.gcode</t>
  </si>
  <si>
    <t>Propeller HANDLE.STL</t>
  </si>
  <si>
    <t>gcode/2016/06/14/Propeller_HANDLE_reoriented.gcode</t>
  </si>
  <si>
    <t>case_htc_desire_610.stl</t>
  </si>
  <si>
    <t>gcode/2016/06/17/case_htc_desire_610_reoriented.gcode</t>
  </si>
  <si>
    <t>Captive Washer M4.STL</t>
  </si>
  <si>
    <t>gcode/2016/07/19/Captive_Washer_M4_IO7JJX6_reoriented.gcode</t>
  </si>
  <si>
    <t>0d30aa7a518f70ca98ae4f7c85c49dbe (1).stl</t>
  </si>
  <si>
    <t>gcode/2016/06/14/0d30aa7a518f70ca98ae4f7c85c49dbe_1_reoriented.gcode</t>
  </si>
  <si>
    <t>PP0068-Rev01_Removal-Motor-Mount-PRINT.stl</t>
  </si>
  <si>
    <t>gcode/2016/12/09/PP0068-Rev01_Removal-Motor-Mount-PRINT_reoriented.gcode</t>
  </si>
  <si>
    <t>gcode/2016/11/28/Y_10_reoriented_UVotoJi.gcode</t>
  </si>
  <si>
    <t>Pen holder.stl</t>
  </si>
  <si>
    <t>gcode/2016/06/13/Pen_holder_reoriented.gcode</t>
  </si>
  <si>
    <t>gcode/2016/12/07/PAE1_Z_240-20_reoriented.gcode</t>
  </si>
  <si>
    <t>r2d2Body.stl</t>
  </si>
  <si>
    <t>gcode/2016/10/10/r2d2Body_reoriented.gcode</t>
  </si>
  <si>
    <t>ellies boat new .stl</t>
  </si>
  <si>
    <t>gcode/2016/11/09/ellies_boat_new__reoriented.gcode</t>
  </si>
  <si>
    <t>gcode/2016/10/31/NVlogo-Whistle-positive_2_ZoMHwEG_reoriented.gcode</t>
  </si>
  <si>
    <t>1x_Brood_Frame.STL</t>
  </si>
  <si>
    <t>gcode/2016/08/01/1x_Brood_Frame_reoriented.gcode</t>
  </si>
  <si>
    <t>that_secret_thingy (1).stl</t>
  </si>
  <si>
    <t>gcode/2016/10/28/that_secret_thingy_1_reoriented.gcode</t>
  </si>
  <si>
    <t>gcode/2016/11/28/PP0046-RevA_Extruder-Cable-Mount_reoriented.gcode</t>
  </si>
  <si>
    <t>V2 crank handle 1.stl</t>
  </si>
  <si>
    <t>gcode/2016/12/05/V2_crank_handle_1_reoriented.gcode</t>
  </si>
  <si>
    <t>WheelRod2.STL</t>
  </si>
  <si>
    <t>gcode/2016/10/19/WheelRod2_4A5wmNA_reoriented.gcode</t>
  </si>
  <si>
    <t>gcode/2016/11/02/Pawn_reoriented.gcode</t>
  </si>
  <si>
    <t>rocket_ships.stl</t>
  </si>
  <si>
    <t>gcode/2016/11/22/rocket_ships_lLBGu2i_reoriented.gcode</t>
  </si>
  <si>
    <t>gcode/2016/09/20/NVlogo-Whistle-positive_2_reoriented.gcode</t>
  </si>
  <si>
    <t>Ayush Intl Airport.stl</t>
  </si>
  <si>
    <t>gcode/2016/08/16/Ayush_Intl_Airport_reoriented.gcode</t>
  </si>
  <si>
    <t>gcode/2016/10/25/PP0053-RevA_Blower-Duct_reoriented.gcode</t>
  </si>
  <si>
    <t>gcode/2016/11/18/Y_150_reoriented_p4OoAbJ.gcode</t>
  </si>
  <si>
    <t>gcode/2016/09/04/PP0045PP0058-RevBA_Foam-Mount-PRINT_reoriented.gcode</t>
  </si>
  <si>
    <t>copy_of_copy_of_billy_push_button.stl</t>
  </si>
  <si>
    <t>gcode/2016/08/23/copy_of_copy_of_billy_push_button_reoriented.gcode</t>
  </si>
  <si>
    <t>gcode/2016/08/15/PP0049-RevA_Purge-Collector_7wgl98R_reoriented.gcode</t>
  </si>
  <si>
    <t>greatserpent.stl</t>
  </si>
  <si>
    <t>gcode/2016/10/04/greatserpent_reoriented.gcode</t>
  </si>
  <si>
    <t>gcode/2016/07/13/PP0038-RevB_Filament-Tube-Bender_3cZIDWw_reoriented.gcode</t>
  </si>
  <si>
    <t>Almond boat- (2).stl</t>
  </si>
  <si>
    <t>gcode/2016/10/24/Almond_boat-_2_K98lA6r_reoriented.gcode</t>
  </si>
  <si>
    <t>iphone_6_case.stl</t>
  </si>
  <si>
    <t>gcode/2016/12/02/iphone_6_case_9Wwdvvt_reoriented.gcode</t>
  </si>
  <si>
    <t>3D_Army.stl</t>
  </si>
  <si>
    <t>gcode/2016/11/02/3D_Army_TKXYD0L_reoriented.gcode</t>
  </si>
  <si>
    <t>gcode/2016/07/13/PP0020-RevB_Spool-Cap_bu7GDyf_reoriented.gcode</t>
  </si>
  <si>
    <t>gcode/2016/11/21/Whistle_reoriented.gcode</t>
  </si>
  <si>
    <t>class_ring_print (1).stl</t>
  </si>
  <si>
    <t>gcode/2016/10/28/class_ring_print_1_reoriented.gcode</t>
  </si>
  <si>
    <t>COAT HOOK MAGN.STL</t>
  </si>
  <si>
    <t>gcode/2016/10/20/COAT_HOOK_MAGN_reoriented.gcode</t>
  </si>
  <si>
    <t>gcode/2016/11/28/PP0052-RevA_Blower-Mount_reoriented.gcode</t>
  </si>
  <si>
    <t>vapergy cap plain v1.stl</t>
  </si>
  <si>
    <t>gcode/2016/07/27/vapergy_cap_plain_v1_reoriented.gcode</t>
  </si>
  <si>
    <t>Torch Stop.STL</t>
  </si>
  <si>
    <t>gcode/2016/08/25/Torch_Stop_UxBzBq3_reoriented.gcode</t>
  </si>
  <si>
    <t>gcode/2016/06/13/0d30aa7a518f70ca98ae4f7c85c49dbe_1_reoriented.gcode</t>
  </si>
  <si>
    <t>gcode/2016/12/08/PAE1_Z_60-20_reoriented_hILDWMK.gcode</t>
  </si>
  <si>
    <t>gcode/2016/09/12/PP0052-RevA_Blower-Mount_reoriented.gcode</t>
  </si>
  <si>
    <t>swanky_robo-snicket.stl</t>
  </si>
  <si>
    <t>gcode/2016/06/22/swanky_robo-snicket_reoriented_JZVQKwp.gcode</t>
  </si>
  <si>
    <t>Ultra Vapergy Cap.STL</t>
  </si>
  <si>
    <t>gcode/2016/09/05/Ultra_Vapergy_Cap_reoriented.gcode</t>
  </si>
  <si>
    <t>shiny_snaget.stl</t>
  </si>
  <si>
    <t>gcode/2016/10/05/shiny_snaget_reoriented.gcode</t>
  </si>
  <si>
    <t>stem_lab_organizer.stl</t>
  </si>
  <si>
    <t>gcode/2016/11/03/stem_lab_organizer_reoriented.gcode</t>
  </si>
  <si>
    <t>DEREAILLEUR 2 REVISION.STL</t>
  </si>
  <si>
    <t>gcode/2016/12/20/DEREAILLEUR_2_REVISION_reoriented.gcode</t>
  </si>
  <si>
    <t>gcode/2016/11/15/MIT_Dome_reoriented.gcode</t>
  </si>
  <si>
    <t>gcode/2016/12/19/PAE1_Y_50_reoriented.gcode</t>
  </si>
  <si>
    <t>Box Ari for print.stl</t>
  </si>
  <si>
    <t>gcode/2016/07/21/Box_Ari_for_print_reoriented.gcode</t>
  </si>
  <si>
    <t>gcode/2016/07/14/collar_reoriented.gcode</t>
  </si>
  <si>
    <t>gcode/2016/10/19/NVlogo-Whistle-positive-X2_wQXr0P4_reoriented.gcode</t>
  </si>
  <si>
    <t>amazing_bigery (5).stl</t>
  </si>
  <si>
    <t>gcode/2016/11/15/amazing_bigery_5_reoriented.gcode</t>
  </si>
  <si>
    <t>neat_jaiks-allis.stl</t>
  </si>
  <si>
    <t>gcode/2016/12/01/neat_jaiks-allis_lBCFGMg_reoriented.gcode</t>
  </si>
  <si>
    <t>Case_Part1.stl</t>
  </si>
  <si>
    <t>gcode/2016/12/16/Case_Part1_reoriented.gcode</t>
  </si>
  <si>
    <t>TourbillonCage-O_1_1.stl</t>
  </si>
  <si>
    <t>gcode/2016/10/03/TourbillonCage-O_1_1_reoriented.gcode</t>
  </si>
  <si>
    <t>gcode/2016/08/24/PP0044-RevD_Camera-Mount_MNNPmy2_reoriented.gcode</t>
  </si>
  <si>
    <t>gcode/2016/10/24/PP0053-RevA_Blower-Duct_k3VsyYu_reoriented.gcode</t>
  </si>
  <si>
    <t>gcode/2016/11/21/Whistle_3r0i6b0_reoriented.gcode</t>
  </si>
  <si>
    <t>ToothbrushCaseV2.stl</t>
  </si>
  <si>
    <t>gcode/2016/11/03/ToothbrushCaseV2_reoriented.gcode</t>
  </si>
  <si>
    <t>top.STL</t>
  </si>
  <si>
    <t>gcode/2016/11/16/top_reoriented.gcode</t>
  </si>
  <si>
    <t>Part7.STL</t>
  </si>
  <si>
    <t>gcode/2016/11/28/Part7_reoriented.gcode</t>
  </si>
  <si>
    <t>gcode/2016/10/18/Benchtop_reoriented.gcode</t>
  </si>
  <si>
    <t>parts1.stl</t>
  </si>
  <si>
    <t>gcode/2016/12/13/parts1_reoriented.gcode</t>
  </si>
  <si>
    <t>4Way_Outer_Pipe_Coupler.stl</t>
  </si>
  <si>
    <t>gcode/2016/11/08/4Way_Outer_Pipe_Coupler_reoriented.gcode</t>
  </si>
  <si>
    <t>Collet holder clips1.STL</t>
  </si>
  <si>
    <t>gcode/2016/11/16/Collet_holder_clips1_reoriented.gcode</t>
  </si>
  <si>
    <t>ringPrintLayout.STL</t>
  </si>
  <si>
    <t>gcode/2016/10/21/ringPrintLayout_reoriented.gcode</t>
  </si>
  <si>
    <t>Controller grip bottom.STL</t>
  </si>
  <si>
    <t>gcode/2016/11/29/Controller_grip_bottom_reoriented_sHyaJmg.gcode</t>
  </si>
  <si>
    <t>Upper housing rev 1.STL</t>
  </si>
  <si>
    <t>gcode/2016/12/04/Upper_housing_rev_1_reoriented.gcode</t>
  </si>
  <si>
    <t>SWPR-ToyBoat[1].STL</t>
  </si>
  <si>
    <t>gcode/2016/08/01/SWPR-ToyBoat1_reoriented.gcode</t>
  </si>
  <si>
    <t>Chess and Checkers Set(Pawn.STL)</t>
  </si>
  <si>
    <t>gcode/2016/10/17/Pawn_reoriented_eXslHCf.gcode</t>
  </si>
  <si>
    <t>sigil.stl</t>
  </si>
  <si>
    <t>gcode/2016/06/22/sigil_reoriented.gcode</t>
  </si>
  <si>
    <t>TourbillonCage-A_1_1.stl</t>
  </si>
  <si>
    <t>gcode/2016/10/03/TourbillonCage-A_1_1_reoriented.gcode</t>
  </si>
  <si>
    <t>Ethan-powerful_trug.stl</t>
  </si>
  <si>
    <t>gcode/2016/07/20/Ethan-powerful_trug_reoriented.gcode</t>
  </si>
  <si>
    <t>gcode/2016/08/16/NVlogo-Whistle-positive_2_reoriented_Fkefq1D.gcode</t>
  </si>
  <si>
    <t>235992.stl</t>
  </si>
  <si>
    <t>gcode/2016/10/28/235992_reoriented.gcode</t>
  </si>
  <si>
    <t>New_Part4.STL</t>
  </si>
  <si>
    <t>gcode/2016/11/21/New_Part4_reoriented.gcode</t>
  </si>
  <si>
    <t>Complete Chess Set.STL</t>
  </si>
  <si>
    <t>gcode/2016/08/19/Complete_Chess_Set_reoriented.gcode</t>
  </si>
  <si>
    <t>Ben's Guitar Pick.STL</t>
  </si>
  <si>
    <t>gcode/2016/08/02/Bens_Guitar_Pick_YcVTgNb_reoriented.gcode</t>
  </si>
  <si>
    <t>gcode/2016/11/27/Cool_Lahdi_6_reoriented.gcode</t>
  </si>
  <si>
    <t>duck.stl</t>
  </si>
  <si>
    <t>gcode/2016/11/30/duck_m9PMm2f_reoriented.gcode</t>
  </si>
  <si>
    <t>assem11.STL</t>
  </si>
  <si>
    <t>gcode/2016/08/03/assem11_reoriented.gcode</t>
  </si>
  <si>
    <t>PP0085-RevA_Encoder-Cover.stl</t>
  </si>
  <si>
    <t>gcode/2016/12/16/PP0085-RevA_Encoder-Cover_6gk38Iv_reoriented.gcode</t>
  </si>
  <si>
    <t>gcode/2016/08/23/PP0044-RevD_Camera-Mount_tfxjlZ4_reoriented.gcode</t>
  </si>
  <si>
    <t>gcode/2016/06/15/coonector_prong_with_hooks_flipped_GDEApH8_reoriented_kOajPW4.gcode</t>
  </si>
  <si>
    <t>gcode/2016/12/07/PAE1_Z_240-20_reoriented_g6hh4qn.gcode</t>
  </si>
  <si>
    <t>gcode/2016/11/23/16_SingleSandboxNoBuffer_Q5_mC2NaDk_reoriented_GNMQvqN.gcode</t>
  </si>
  <si>
    <t>gcode/2016/07/29/palm_25p_bigger_reoriented.gcode</t>
  </si>
  <si>
    <t>445131-2.STL</t>
  </si>
  <si>
    <t>gcode/2016/11/01/445131-2_reoriented.gcode</t>
  </si>
  <si>
    <t>Introduction to Circuits and Programming(Pen Holder)</t>
  </si>
  <si>
    <t>gcode/2016/09/08/penholder_reoriented.gcode</t>
  </si>
  <si>
    <t>gcode/2016/11/28/Z_30-20_reoriented_ESyZp4M.gcode</t>
  </si>
  <si>
    <t>alexandra3.stl</t>
  </si>
  <si>
    <t>gcode/2016/12/12/alexandra3_reoriented.gcode</t>
  </si>
  <si>
    <t>gcode/2016/08/29/NVlogo-Whistle-positive-X2_fF7NCdK_reoriented_QcYT0OK.gcode</t>
  </si>
  <si>
    <t>gcode/2016/10/06/NVlogo-Whistle-positive-X2_SlBN5za_reoriented.gcode</t>
  </si>
  <si>
    <t>220777 Test Magazine 2 Snap On Top Bend.STL</t>
  </si>
  <si>
    <t>gcode/2016/07/25/220777_Test_Magazine_2_Snap_On_Top_Bend_eKy6Clr_reoriented.gcode</t>
  </si>
  <si>
    <t>gcode/2016/07/13/PP0018-RevC_Spool-Mount-Base_s2xyqh2_reoriented.gcode</t>
  </si>
  <si>
    <t>Weight Holder.STL</t>
  </si>
  <si>
    <t>gcode/2016/07/05/Weight_Holder_pPqPSeQ_reoriented.gcode</t>
  </si>
  <si>
    <t>grand_elzing-turing.stl</t>
  </si>
  <si>
    <t>gcode/2016/10/05/grand_elzing-turing_reoriented.gcode</t>
  </si>
  <si>
    <t>gcode/2016/09/19/mighty_kup_1_reoriented_8XorBtN.gcode</t>
  </si>
  <si>
    <t>Piano_lid_prop.stl</t>
  </si>
  <si>
    <t>gcode/2016/11/29/Piano_lid_prop_reoriented.gcode</t>
  </si>
  <si>
    <t>gcode/2016/10/11/NVlogo-Whistle-positive-X2_reoriented_twaqR2X.gcode</t>
  </si>
  <si>
    <t>gcode/2016/08/04/PP0049-RevA_Purge-Collector_eGhjUXe_reoriented.gcode</t>
  </si>
  <si>
    <t>gcode/2016/07/19/PP0047-RevA_Purge-Collector-Mount_QiYf8LB_reoriented_rsTT5cI.gcode</t>
  </si>
  <si>
    <t>Chair_deconstruct_cusionarms-65.stl</t>
  </si>
  <si>
    <t>gcode/2016/10/12/Chair_deconstruct_cusionarms-65_reoriented.gcode</t>
  </si>
  <si>
    <t>gcode/2016/10/16/PP0038-RevB_Filament-Tube-Bender_reoriented.gcode</t>
  </si>
  <si>
    <t>gcode/2016/12/16/Y_150_reoriented.gcode</t>
  </si>
  <si>
    <t>bea678 (4).stl</t>
  </si>
  <si>
    <t>gcode/2016/11/03/bea678_4_reoriented.gcode</t>
  </si>
  <si>
    <t>gcode/2016/12/18/PAE1_X_141_reoriented_WtzAEcZ.gcode</t>
  </si>
  <si>
    <t>customizable_vacuum_crevice_tip_20160820-16102-1vfm202-0.stl</t>
  </si>
  <si>
    <t>gcode/2016/08/20/customizable_vacuum_crevice_tip_20160820-16102-1vfm202-0_reoriented.gcode</t>
  </si>
  <si>
    <t>amazing_bigery (3).stl</t>
  </si>
  <si>
    <t>gcode/2016/11/08/amazing_bigery_3_reoriented.gcode</t>
  </si>
  <si>
    <t>gcode/2016/11/28/X_94_reoriented_38aWCgN.gcode</t>
  </si>
  <si>
    <t>distanceholders_multiplesizes.stl</t>
  </si>
  <si>
    <t>gcode/2016/06/21/distanceholders_multiplesizes_reoriented.gcode</t>
  </si>
  <si>
    <t>gcode/2016/11/09/PP0040-RevA_Removal-Support-PRINT_reoriented.gcode</t>
  </si>
  <si>
    <t>gcode/2016/09/30/1x3_Box_reoriented.gcode</t>
  </si>
  <si>
    <t>corner_connector.stl</t>
  </si>
  <si>
    <t>gcode/2016/11/15/corner_connector_xjWtBec_reoriented.gcode</t>
  </si>
  <si>
    <t>turtle maliwangolin battery.stl</t>
  </si>
  <si>
    <t>gcode/2016/07/19/turtle_maliwangolin_battery_reoriented.gcode</t>
  </si>
  <si>
    <t>Screw.STL</t>
  </si>
  <si>
    <t>gcode/2016/07/12/Screw_reoriented.gcode</t>
  </si>
  <si>
    <t>gcode/2016/11/18/Z_100-20_reoriented_Ybloe2s.gcode</t>
  </si>
  <si>
    <t>gcode/2016/09/18/PP0045PP0058-RevBA_Foam-Mount-PRINT_reoriented.gcode</t>
  </si>
  <si>
    <t>gcode/2016/09/23/PP0045PP0058-RevBA_Foam-Mount-PRINT_reoriented.gcode</t>
  </si>
  <si>
    <t>gcode/2016/06/15/0d30aa7a518f70ca98ae4f7c85c49dbe_1_reoriented_mwM9h2l.gcode</t>
  </si>
  <si>
    <t>polysoup.stl</t>
  </si>
  <si>
    <t>gcode/2016/09/27/polysoup_reoriented.gcode</t>
  </si>
  <si>
    <t>gcode/2016/12/14/NVlogo-Whistle-positive-X2_g7rpkwK_reoriented.gcode</t>
  </si>
  <si>
    <t>PAE1-2(PAE1-2_Z 180-20.stl)</t>
  </si>
  <si>
    <t>gcode/2016/12/19/PAE1_Z_180-20_reoriented.gcode</t>
  </si>
  <si>
    <t>Adrienne-3.stl</t>
  </si>
  <si>
    <t>gcode/2016/07/26/Adrienne-3_reoriented.gcode</t>
  </si>
  <si>
    <t>Nosky,S_FidgetCube_PLEASEWORK.stl</t>
  </si>
  <si>
    <t>gcode/2016/10/17/NoskyS_FidgetCube_PLEASEWORK_reoriented.gcode</t>
  </si>
  <si>
    <t>xmas-kit-ysoft.stl</t>
  </si>
  <si>
    <t>gcode/2016/12/07/xmas-kit-ysoft_reoriented.gcode</t>
  </si>
  <si>
    <t>weight.STL</t>
  </si>
  <si>
    <t>gcode/2016/06/22/weight_reoriented_bOzIsPg.gcode</t>
  </si>
  <si>
    <t>Nickel Top Half.STL</t>
  </si>
  <si>
    <t>gcode/2016/07/26/Nickel_Top_Half_reoriented.gcode</t>
  </si>
  <si>
    <t>gcode/2016/11/23/17_DoubleSandbox_Q5_reoriented.gcode</t>
  </si>
  <si>
    <t>gcode/2016/11/29/Y_10_reoriented_8hA1Jf3.gcode</t>
  </si>
  <si>
    <t>Torx Wrench Holder.STL</t>
  </si>
  <si>
    <t>gcode/2016/07/26/Torx_Wrench_Holder_reoriented.gcode</t>
  </si>
  <si>
    <t>gcode/2016/12/11/PP0053-RevA_Blower-Duct_reoriented.gcode</t>
  </si>
  <si>
    <t>square weight.STL</t>
  </si>
  <si>
    <t>gcode/2016/07/07/square_weight_reoriented.gcode</t>
  </si>
  <si>
    <t>gcode/2016/11/07/NVlogo-Whistle-positive_2_4elZP4M_reoriented_0MiXakt.gcode</t>
  </si>
  <si>
    <t>gcode/2016/09/02/msgkeychainv2_20140821-10340-b65mfh-0_e7NrkZN_reoriented.gcode</t>
  </si>
  <si>
    <t>ignite_649 (3).stl</t>
  </si>
  <si>
    <t>gcode/2016/10/14/ignite_649_3_rx1wtqf_reoriented.gcode</t>
  </si>
  <si>
    <t>67B Conveyor Guide.STL</t>
  </si>
  <si>
    <t>gcode/2016/07/05/67B_Conveyor_Guide_4vMF0WY_reoriented.gcode</t>
  </si>
  <si>
    <t>gauntlet 150p.stl</t>
  </si>
  <si>
    <t>gcode/2016/08/02/gauntlet_150p_reoriented.gcode</t>
  </si>
  <si>
    <t>YGT-T.STL</t>
  </si>
  <si>
    <t>gcode/2016/10/06/YGT-T_reoriented.gcode</t>
  </si>
  <si>
    <t>gcode/2016/12/05/PAE1_X_141_reoriented_v1Fkm1w.gcode</t>
  </si>
  <si>
    <t>J3MH Naomi toy hack.stl</t>
  </si>
  <si>
    <t>gcode/2016/12/02/J3MH_Naomi_toy_hack_reoriented.gcode</t>
  </si>
  <si>
    <t>gcode/2016/07/13/PP0052-RevA_Blower-Mount_ea7dl8q_reoriented.gcode</t>
  </si>
  <si>
    <t>FotFH_hexagon.stl</t>
  </si>
  <si>
    <t>gcode/2016/07/12/FotFH_hexagon_reoriented.gcode</t>
  </si>
  <si>
    <t>gcode/2016/07/13/NVlogo-Whistle-positive-X2_e801SQa_reoriented_MgLHDIt.gcode</t>
  </si>
  <si>
    <t>billy_treat_holder.stl</t>
  </si>
  <si>
    <t>gcode/2016/10/07/billy_treat_holder_reoriented_4BgGjTO.gcode</t>
  </si>
  <si>
    <t>mighty_hango-albar (1).stl</t>
  </si>
  <si>
    <t>gcode/2016/12/01/mighty_hango-albar_1_reoriented.gcode</t>
  </si>
  <si>
    <t>gcode/2016/08/18/PP0054-RevA_Ramp-Guide_reoriented.gcode</t>
  </si>
  <si>
    <t>flower.stl</t>
  </si>
  <si>
    <t>gcode/2016/12/07/flower_reoriented.gcode</t>
  </si>
  <si>
    <t>test.stl</t>
  </si>
  <si>
    <t>gcode/2016/06/23/test_reoriented.gcode</t>
  </si>
  <si>
    <t>gcode/2016/09/02/PP0041-RevA_Removal-Carriage-PRINT_vvxea4g_reoriented.gcode</t>
  </si>
  <si>
    <t>gcode/2016/11/25/Cool_Lahdi_6_reoriented.gcode</t>
  </si>
  <si>
    <t>4Way_Outer_Pipe_Coupler_half_inch_v2.stl</t>
  </si>
  <si>
    <t>gcode/2016/11/10/4Way_Outer_Pipe_Coupler_half_inch_v2_reoriented.gcode</t>
  </si>
  <si>
    <t>gcode/2016/09/16/NVlogo-Whistle-positive-X2_reoriented.gcode</t>
  </si>
  <si>
    <t>brayan_a_mickey_mouse.stl</t>
  </si>
  <si>
    <t>gcode/2016/06/21/brayan_a_mickey_mouse_reoriented.gcode</t>
  </si>
  <si>
    <t>Low_Poly_Unicorn_V.20c3e4e45faa62fb7d45b959de4a80483-Lowpoly_Unicorn_V2_Single.stl</t>
  </si>
  <si>
    <t>gcode/2016/09/10/Low_Poly_Unicorn_V.20c3e4e45faa62fb7d45b959de4a80483-Lowpoly_Unicorn_V2_Single_reoriented.gcode</t>
  </si>
  <si>
    <t>Part3_mirror.STL</t>
  </si>
  <si>
    <t>gcode/2016/11/16/Part3_mirror_L0FHd6w_reoriented.gcode</t>
  </si>
  <si>
    <t>ellipse.stl</t>
  </si>
  <si>
    <t>gcode/2016/11/30/ellipse_rUunWxB_reoriented.gcode</t>
  </si>
  <si>
    <t>gcode/2016/10/13/STL_G_-_ascii_repaired_repaired_reoriented.gcode</t>
  </si>
  <si>
    <t>gcode/2016/10/13/fantastic_bombul_reoriented.gcode</t>
  </si>
  <si>
    <t>sizer_key.stl</t>
  </si>
  <si>
    <t>gcode/2016/11/30/sizer_key_reoriented.gcode</t>
  </si>
  <si>
    <t>HatMiddle 2.stl</t>
  </si>
  <si>
    <t>gcode/2016/06/16/HatMiddle_2_reoriented.gcode</t>
  </si>
  <si>
    <t>Chair_16.stl</t>
  </si>
  <si>
    <t>gcode/2016/09/28/Chair_16_reoriented.gcode</t>
  </si>
  <si>
    <t>gcode/2016/12/05/PAE1_X_10_reoriented.gcode</t>
  </si>
  <si>
    <t>gcode/2016/11/08/PP0040-RevA_Removal-Support-PRINT_reoriented.gcode</t>
  </si>
  <si>
    <t>planets_5_160415aa.stl</t>
  </si>
  <si>
    <t>gcode/2016/09/18/planets_5_160415aa_reoriented_YI4F9jT.gcode</t>
  </si>
  <si>
    <t>Eiffel_Tower_mini.STL</t>
  </si>
  <si>
    <t>gcode/2016/06/30/Eiffel_Tower_mini_ZD0Nflq_reoriented.gcode</t>
  </si>
  <si>
    <t>ARoderick_Back (repaired).stl</t>
  </si>
  <si>
    <t>gcode/2016/12/21/ARoderick_Back_repaired_eWM3ztt_reoriented.gcode</t>
  </si>
  <si>
    <t>S.Hall puzzle piece 3.STL</t>
  </si>
  <si>
    <t>gcode/2016/10/18/S.Hall_puzzle_piece_3_reoriented.gcode</t>
  </si>
  <si>
    <t>Cap (1).STL</t>
  </si>
  <si>
    <t>gcode/2016/12/05/Cap_1_j3n3HqM_reoriented.gcode</t>
  </si>
  <si>
    <t>windmill.melanie.stl</t>
  </si>
  <si>
    <t>gcode/2016/12/21/windmill.melanie_reoriented.gcode</t>
  </si>
  <si>
    <t>camille.stl</t>
  </si>
  <si>
    <t>gcode/2016/12/06/camille_reoriented.gcode</t>
  </si>
  <si>
    <t>gcode/2016/07/27/Ukulele_Headstock_Version_2_reoriented.gcode</t>
  </si>
  <si>
    <t>gcode/2016/08/20/PP0042-RevA_Blade-Guard-Ramp-PRINT_reoriented.gcode</t>
  </si>
  <si>
    <t>gcode/2016/06/28/PP0053-RevA_Blower-Duct_reoriented.gcode</t>
  </si>
  <si>
    <t>USB Holder.stl</t>
  </si>
  <si>
    <t>gcode/2016/08/08/USB_Stick_SD_Card_Holder_-_8_USB_XkWRl3k_reoriented.gcode</t>
  </si>
  <si>
    <t>gcode/2016/12/08/PAE1_X_188_UQHjLvk_reoriented.gcode</t>
  </si>
  <si>
    <t>Ethanol (2).STL</t>
  </si>
  <si>
    <t>gcode/2016/12/03/Ethanol_2_reoriented.gcode</t>
  </si>
  <si>
    <t>COVER.STL</t>
  </si>
  <si>
    <t>gcode/2016/07/12/COVER_reoriented.gcode</t>
  </si>
  <si>
    <t>gcode/2016/11/29/Part7_GO2wciC_reoriented.gcode</t>
  </si>
  <si>
    <t>ac_knob.stl</t>
  </si>
  <si>
    <t>gcode/2016/09/30/ac_knob_reoriented_u6HhKI4.gcode</t>
  </si>
  <si>
    <t>PAE1-2(PAE1-2_Y 100.stl)</t>
  </si>
  <si>
    <t>gcode/2016/11/30/PAE1_Y_100_reoriented.gcode</t>
  </si>
  <si>
    <t>Log(print time)</t>
  </si>
  <si>
    <t>Log(sim)</t>
  </si>
  <si>
    <t>Log(sim w/ accel)</t>
  </si>
  <si>
    <t>Log(guess)</t>
  </si>
  <si>
    <t>added error term for interval</t>
  </si>
  <si>
    <t>Pred log low</t>
  </si>
  <si>
    <t>Pred log high</t>
  </si>
  <si>
    <t>Pred PT low (min)</t>
  </si>
  <si>
    <t>Pred PT high (min)</t>
  </si>
  <si>
    <t>PT guess (min)</t>
  </si>
  <si>
    <t>Actual time outside interval?</t>
  </si>
  <si>
    <t>Pred low - guess</t>
  </si>
  <si>
    <t>Pred high - guess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</si>
  <si>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</si>
  <si>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</si>
  <si>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</si>
  <si>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</si>
  <si>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</si>
  <si>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</si>
  <si>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</si>
  <si>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</si>
  <si>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</si>
  <si>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</si>
  <si>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</si>
  <si>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</si>
  <si>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</si>
  <si>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</si>
  <si>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</si>
  <si>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</si>
  <si>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</si>
  <si>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</si>
  <si>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</si>
  <si>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</si>
  <si>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</si>
  <si>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</si>
  <si>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</si>
  <si>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</si>
  <si>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xh-xbar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</si>
</sst>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workbookViewId="0">
      <selection activeCell="D34" sqref="D34"/>
    </sheetView>
  </sheetViews>
  <sheetFormatPr defaultRowHeight="15" x14ac:dyDescent="0.25"/>
  <cols>
    <col min="1" max="1" width="14.85546875" bestFit="1" customWidth="1"/>
    <col min="2" max="2" width="36.140625" customWidth="1"/>
    <col min="3" max="3" width="70.7109375" customWidth="1"/>
    <col min="4" max="4" width="25.140625" bestFit="1" customWidth="1"/>
    <col min="5" max="5" width="24.5703125" bestFit="1" customWidth="1"/>
    <col min="6" max="6" width="42.140625" bestFit="1" customWidth="1"/>
    <col min="7" max="7" width="14.42578125" bestFit="1" customWidth="1"/>
    <col min="8" max="8" width="12" bestFit="1" customWidth="1"/>
    <col min="10" max="18" width="0" hidden="1" customWidth="1"/>
    <col min="19" max="19" width="33.140625" bestFit="1" customWidth="1"/>
    <col min="20" max="20" width="12" bestFit="1" customWidth="1"/>
    <col min="21" max="21" width="15.42578125" bestFit="1" customWidth="1"/>
    <col min="22" max="22" width="27" bestFit="1" customWidth="1"/>
    <col min="23" max="23" width="12" bestFit="1" customWidth="1"/>
    <col min="24" max="24" width="12.5703125" bestFit="1" customWidth="1"/>
    <col min="25" max="25" width="16.85546875" bestFit="1" customWidth="1"/>
    <col min="26" max="26" width="17.5703125" bestFit="1" customWidth="1"/>
    <col min="27" max="27" width="14" bestFit="1" customWidth="1"/>
    <col min="28" max="28" width="27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1313</v>
      </c>
      <c r="H1" t="s">
        <v>1314</v>
      </c>
      <c r="I1" t="s">
        <v>1315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1316</v>
      </c>
      <c r="U1" t="s">
        <v>1350</v>
      </c>
      <c r="V1" t="s">
        <v>1317</v>
      </c>
      <c r="W1" t="s">
        <v>1318</v>
      </c>
      <c r="X1" t="s">
        <v>1319</v>
      </c>
      <c r="Y1" t="s">
        <v>1320</v>
      </c>
      <c r="Z1" t="s">
        <v>1321</v>
      </c>
      <c r="AA1" t="s">
        <v>1322</v>
      </c>
      <c r="AB1" t="s">
        <v>1323</v>
      </c>
      <c r="AC1" t="s">
        <v>1324</v>
      </c>
      <c r="AD1" t="s">
        <v>1325</v>
      </c>
    </row>
    <row r="2" spans="1:30" x14ac:dyDescent="0.25">
      <c r="A2">
        <v>41485</v>
      </c>
      <c r="B2" t="s">
        <v>16</v>
      </c>
      <c r="C2" t="s">
        <v>17</v>
      </c>
      <c r="D2">
        <v>4141</v>
      </c>
      <c r="E2">
        <v>2289.39</v>
      </c>
      <c r="F2">
        <v>2420.4167000000002</v>
      </c>
      <c r="G2">
        <f>LN(D2)</f>
        <v>8.3286925835455676</v>
      </c>
      <c r="H2">
        <f t="shared" ref="H2:I2" si="0">LN(E2)</f>
        <v>7.7360406855181667</v>
      </c>
      <c r="I2">
        <f t="shared" si="0"/>
        <v>7.7916949944103662</v>
      </c>
      <c r="J2">
        <v>63</v>
      </c>
      <c r="K2">
        <v>64</v>
      </c>
      <c r="L2">
        <v>140978.98000000001</v>
      </c>
      <c r="M2">
        <v>6.04</v>
      </c>
      <c r="N2">
        <v>107.68</v>
      </c>
      <c r="O2">
        <v>81.34</v>
      </c>
      <c r="P2">
        <v>143.58000000000001</v>
      </c>
      <c r="Q2">
        <v>48579</v>
      </c>
      <c r="R2">
        <v>0.04</v>
      </c>
      <c r="S2">
        <v>0.28000000000000003</v>
      </c>
      <c r="T2">
        <f>'Regression (power w accel)'!$B$17+'Regression (power w accel)'!$B$18*data_and_analysis!$I2</f>
        <v>8.3478565290570756</v>
      </c>
      <c r="U2">
        <f>($I2-AVERAGE($I$2:$I$1001))^2</f>
        <v>0.10031373133772903</v>
      </c>
      <c r="V2">
        <f>$U2/SUM($U$2:$U$1001)</f>
        <v>1.2120501198783007E-4</v>
      </c>
      <c r="W2">
        <f>$T2-_xlfn.T.INV(0.975,'Regression (power w accel)'!$B$8-2)*SQRT('Regression (power w accel)'!$D$13*(1+1/'Regression (power w accel)'!$B$8+data_and_analysis!$V2))</f>
        <v>8.1091936998188796</v>
      </c>
      <c r="X2">
        <f>$T2+_xlfn.T.INV(0.975,'Regression (power w accel)'!$B$8-2)*SQRT('Regression (power w accel)'!$D$13*(1+1/'Regression (power w accel)'!$B$8+data_and_analysis!$V2))</f>
        <v>8.5865193582952717</v>
      </c>
      <c r="Y2">
        <f>EXP(W2)/60</f>
        <v>55.414934741625565</v>
      </c>
      <c r="Z2">
        <f>EXP(X2)/60</f>
        <v>89.315477762603862</v>
      </c>
      <c r="AA2">
        <f>EXP('Regression (power w accel)'!$B$17)*(data_and_analysis!$F2^'Regression (power w accel)'!$B$18)/60</f>
        <v>70.352053073324029</v>
      </c>
      <c r="AB2" t="str">
        <f>IF(OR(D2/60&lt;Y2,D2/60&gt;Z2),"Y","N")</f>
        <v>N</v>
      </c>
      <c r="AC2" s="5">
        <f>(Y2-$AA2)/$AA2</f>
        <v>-0.21231957958825079</v>
      </c>
      <c r="AD2" s="5">
        <f>(Z2-$AA2)/$AA2</f>
        <v>0.26955040913326739</v>
      </c>
    </row>
    <row r="3" spans="1:30" x14ac:dyDescent="0.25">
      <c r="A3">
        <v>56641</v>
      </c>
      <c r="B3" t="s">
        <v>18</v>
      </c>
      <c r="C3" t="s">
        <v>19</v>
      </c>
      <c r="D3">
        <v>2987</v>
      </c>
      <c r="E3">
        <v>1591.68</v>
      </c>
      <c r="F3">
        <v>1796.7144000000001</v>
      </c>
      <c r="G3">
        <f t="shared" ref="G3:G66" si="1">LN(D3)</f>
        <v>8.0020248182161104</v>
      </c>
      <c r="H3">
        <f t="shared" ref="H3:H66" si="2">LN(E3)</f>
        <v>7.3725453411749848</v>
      </c>
      <c r="I3">
        <f t="shared" ref="I3:I66" si="3">LN(F3)</f>
        <v>7.4937149426000138</v>
      </c>
      <c r="J3">
        <v>190</v>
      </c>
      <c r="K3">
        <v>192</v>
      </c>
      <c r="L3">
        <v>134452.48000000001</v>
      </c>
      <c r="M3">
        <v>9.1300000000000008</v>
      </c>
      <c r="N3">
        <v>135.35</v>
      </c>
      <c r="O3">
        <v>82.75</v>
      </c>
      <c r="P3">
        <v>159.63</v>
      </c>
      <c r="Q3">
        <v>71400</v>
      </c>
      <c r="R3">
        <v>0.06</v>
      </c>
      <c r="S3">
        <v>0.2</v>
      </c>
      <c r="T3">
        <f>'Regression (power w accel)'!$B$17+'Regression (power w accel)'!$B$18*data_and_analysis!$I3</f>
        <v>8.0613672639783491</v>
      </c>
      <c r="U3">
        <f t="shared" ref="U3:U66" si="4">($I3-AVERAGE($I$2:$I$1001))^2</f>
        <v>0.37786037098987879</v>
      </c>
      <c r="V3">
        <f t="shared" ref="V3:V66" si="5">$U3/SUM($U$2:$U$1001)</f>
        <v>4.5655335700117521E-4</v>
      </c>
      <c r="W3">
        <f>$T3-_xlfn.T.INV(0.975,'Regression (power w accel)'!$B$8-2)*SQRT('Regression (power w accel)'!$D$13*(1+1/'Regression (power w accel)'!$B$8+data_and_analysis!$V3))</f>
        <v>7.8226644653123154</v>
      </c>
      <c r="X3">
        <f>$T3+_xlfn.T.INV(0.975,'Regression (power w accel)'!$B$8-2)*SQRT('Regression (power w accel)'!$D$13*(1+1/'Regression (power w accel)'!$B$8+data_and_analysis!$V3))</f>
        <v>8.3000700626443837</v>
      </c>
      <c r="Y3">
        <f t="shared" ref="Y3:Y66" si="6">EXP(W3)/60</f>
        <v>41.609142014613944</v>
      </c>
      <c r="Z3">
        <f t="shared" ref="Z3:Z66" si="7">EXP(X3)/60</f>
        <v>67.069238780654246</v>
      </c>
      <c r="AA3">
        <f>EXP('Regression (power w accel)'!$B$17)*(data_and_analysis!$F3^'Regression (power w accel)'!$B$18)/60</f>
        <v>52.827014691692483</v>
      </c>
      <c r="AB3" t="str">
        <f t="shared" ref="AB3:AB66" si="8">IF(OR(D3/60&lt;Y3,D3/60&gt;Z3),"Y","N")</f>
        <v>N</v>
      </c>
      <c r="AC3" s="5">
        <f t="shared" ref="AC3:AC66" si="9">(Y3-$AA3)/$AA3</f>
        <v>-0.2123510620948007</v>
      </c>
      <c r="AD3" s="5">
        <f t="shared" ref="AD3:AD66" si="10">(Z3-$AA3)/$AA3</f>
        <v>0.26960115335083434</v>
      </c>
    </row>
    <row r="4" spans="1:30" x14ac:dyDescent="0.25">
      <c r="A4">
        <v>34474</v>
      </c>
      <c r="B4" t="s">
        <v>20</v>
      </c>
      <c r="C4" t="s">
        <v>21</v>
      </c>
      <c r="D4">
        <v>961</v>
      </c>
      <c r="E4">
        <v>555.88</v>
      </c>
      <c r="F4">
        <v>503.65210000000002</v>
      </c>
      <c r="G4">
        <f t="shared" si="1"/>
        <v>6.8679744089702925</v>
      </c>
      <c r="H4">
        <f t="shared" si="2"/>
        <v>6.3205524436183813</v>
      </c>
      <c r="I4">
        <f t="shared" si="3"/>
        <v>6.2218857519421933</v>
      </c>
      <c r="J4">
        <v>32</v>
      </c>
      <c r="K4">
        <v>34</v>
      </c>
      <c r="L4">
        <v>28749.360000000001</v>
      </c>
      <c r="M4">
        <v>9.1</v>
      </c>
      <c r="N4">
        <v>136.84</v>
      </c>
      <c r="O4">
        <v>41.12</v>
      </c>
      <c r="P4">
        <v>160.93</v>
      </c>
      <c r="Q4">
        <v>5026</v>
      </c>
      <c r="R4">
        <v>0.06</v>
      </c>
      <c r="S4">
        <v>0.19</v>
      </c>
      <c r="T4">
        <f>'Regression (power w accel)'!$B$17+'Regression (power w accel)'!$B$18*data_and_analysis!$I4</f>
        <v>6.8385826919120003</v>
      </c>
      <c r="U4">
        <f t="shared" si="4"/>
        <v>3.5590055256406052</v>
      </c>
      <c r="V4">
        <f t="shared" si="5"/>
        <v>4.3002019927632839E-3</v>
      </c>
      <c r="W4">
        <f>$T4-_xlfn.T.INV(0.975,'Regression (power w accel)'!$B$8-2)*SQRT('Regression (power w accel)'!$D$13*(1+1/'Regression (power w accel)'!$B$8+data_and_analysis!$V4))</f>
        <v>6.5994222543079557</v>
      </c>
      <c r="X4">
        <f>$T4+_xlfn.T.INV(0.975,'Regression (power w accel)'!$B$8-2)*SQRT('Regression (power w accel)'!$D$13*(1+1/'Regression (power w accel)'!$B$8+data_and_analysis!$V4))</f>
        <v>7.0777431295160449</v>
      </c>
      <c r="Y4">
        <f t="shared" si="6"/>
        <v>12.244510230387755</v>
      </c>
      <c r="Z4">
        <f t="shared" si="7"/>
        <v>19.75484084311244</v>
      </c>
      <c r="AA4">
        <f>EXP('Regression (power w accel)'!$B$17)*(data_and_analysis!$F4^'Regression (power w accel)'!$B$18)/60</f>
        <v>15.552760231006333</v>
      </c>
      <c r="AB4" t="str">
        <f t="shared" si="8"/>
        <v>N</v>
      </c>
      <c r="AC4" s="5">
        <f t="shared" si="9"/>
        <v>-0.21271143845085302</v>
      </c>
      <c r="AD4" s="5">
        <f t="shared" si="10"/>
        <v>0.27018230524307474</v>
      </c>
    </row>
    <row r="5" spans="1:30" x14ac:dyDescent="0.25">
      <c r="A5">
        <v>42670</v>
      </c>
      <c r="B5" t="s">
        <v>22</v>
      </c>
      <c r="C5" t="s">
        <v>23</v>
      </c>
      <c r="D5">
        <v>4521</v>
      </c>
      <c r="E5">
        <v>2585.8200000000002</v>
      </c>
      <c r="F5">
        <v>2739.4238</v>
      </c>
      <c r="G5">
        <f t="shared" si="1"/>
        <v>8.4164884872946057</v>
      </c>
      <c r="H5">
        <f t="shared" si="2"/>
        <v>7.8577979513407774</v>
      </c>
      <c r="I5">
        <f t="shared" si="3"/>
        <v>7.9155028852968563</v>
      </c>
      <c r="J5">
        <v>167</v>
      </c>
      <c r="K5">
        <v>168</v>
      </c>
      <c r="L5">
        <v>161534</v>
      </c>
      <c r="M5">
        <v>6.09</v>
      </c>
      <c r="N5">
        <v>116.56</v>
      </c>
      <c r="O5">
        <v>54.24</v>
      </c>
      <c r="P5">
        <v>166.93</v>
      </c>
      <c r="Q5">
        <v>47025</v>
      </c>
      <c r="R5">
        <v>0.04</v>
      </c>
      <c r="S5">
        <v>0.28999999999999998</v>
      </c>
      <c r="T5">
        <f>'Regression (power w accel)'!$B$17+'Regression (power w accel)'!$B$18*data_and_analysis!$I5</f>
        <v>8.4668901068268791</v>
      </c>
      <c r="U5">
        <f t="shared" si="4"/>
        <v>3.7216405369577682E-2</v>
      </c>
      <c r="V5">
        <f t="shared" si="5"/>
        <v>4.4967072790632427E-5</v>
      </c>
      <c r="W5">
        <f>$T5-_xlfn.T.INV(0.975,'Regression (power w accel)'!$B$8-2)*SQRT('Regression (power w accel)'!$D$13*(1+1/'Regression (power w accel)'!$B$8+data_and_analysis!$V5))</f>
        <v>8.2282363651539985</v>
      </c>
      <c r="X5">
        <f>$T5+_xlfn.T.INV(0.975,'Regression (power w accel)'!$B$8-2)*SQRT('Regression (power w accel)'!$D$13*(1+1/'Regression (power w accel)'!$B$8+data_and_analysis!$V5))</f>
        <v>8.7055438484997598</v>
      </c>
      <c r="Y5">
        <f t="shared" si="6"/>
        <v>62.420378646440334</v>
      </c>
      <c r="Z5">
        <f t="shared" si="7"/>
        <v>100.60473118961902</v>
      </c>
      <c r="AA5">
        <f>EXP('Regression (power w accel)'!$B$17)*(data_and_analysis!$F5^'Regression (power w accel)'!$B$18)/60</f>
        <v>79.245097100573759</v>
      </c>
      <c r="AB5" t="str">
        <f t="shared" si="8"/>
        <v>N</v>
      </c>
      <c r="AC5" s="5">
        <f t="shared" si="9"/>
        <v>-0.21231242145845777</v>
      </c>
      <c r="AD5" s="5">
        <f t="shared" si="10"/>
        <v>0.26953887206342519</v>
      </c>
    </row>
    <row r="6" spans="1:30" x14ac:dyDescent="0.25">
      <c r="A6">
        <v>43785</v>
      </c>
      <c r="B6" t="s">
        <v>16</v>
      </c>
      <c r="C6" t="s">
        <v>24</v>
      </c>
      <c r="D6">
        <v>4126</v>
      </c>
      <c r="E6">
        <v>2289.39</v>
      </c>
      <c r="F6">
        <v>2420.4167000000002</v>
      </c>
      <c r="G6">
        <f t="shared" si="1"/>
        <v>8.325063693631197</v>
      </c>
      <c r="H6">
        <f t="shared" si="2"/>
        <v>7.7360406855181667</v>
      </c>
      <c r="I6">
        <f t="shared" si="3"/>
        <v>7.7916949944103662</v>
      </c>
      <c r="J6">
        <v>63</v>
      </c>
      <c r="K6">
        <v>64</v>
      </c>
      <c r="L6">
        <v>140978.98000000001</v>
      </c>
      <c r="M6">
        <v>6.04</v>
      </c>
      <c r="N6">
        <v>107.68</v>
      </c>
      <c r="O6">
        <v>81.34</v>
      </c>
      <c r="P6">
        <v>143.58000000000001</v>
      </c>
      <c r="Q6">
        <v>48579</v>
      </c>
      <c r="R6">
        <v>0.04</v>
      </c>
      <c r="S6">
        <v>0.28000000000000003</v>
      </c>
      <c r="T6">
        <f>'Regression (power w accel)'!$B$17+'Regression (power w accel)'!$B$18*data_and_analysis!$I6</f>
        <v>8.3478565290570756</v>
      </c>
      <c r="U6">
        <f t="shared" si="4"/>
        <v>0.10031373133772903</v>
      </c>
      <c r="V6">
        <f t="shared" si="5"/>
        <v>1.2120501198783007E-4</v>
      </c>
      <c r="W6">
        <f>$T6-_xlfn.T.INV(0.975,'Regression (power w accel)'!$B$8-2)*SQRT('Regression (power w accel)'!$D$13*(1+1/'Regression (power w accel)'!$B$8+data_and_analysis!$V6))</f>
        <v>8.1091936998188796</v>
      </c>
      <c r="X6">
        <f>$T6+_xlfn.T.INV(0.975,'Regression (power w accel)'!$B$8-2)*SQRT('Regression (power w accel)'!$D$13*(1+1/'Regression (power w accel)'!$B$8+data_and_analysis!$V6))</f>
        <v>8.5865193582952717</v>
      </c>
      <c r="Y6">
        <f t="shared" si="6"/>
        <v>55.414934741625565</v>
      </c>
      <c r="Z6">
        <f t="shared" si="7"/>
        <v>89.315477762603862</v>
      </c>
      <c r="AA6">
        <f>EXP('Regression (power w accel)'!$B$17)*(data_and_analysis!$F6^'Regression (power w accel)'!$B$18)/60</f>
        <v>70.352053073324029</v>
      </c>
      <c r="AB6" t="str">
        <f t="shared" si="8"/>
        <v>N</v>
      </c>
      <c r="AC6" s="5">
        <f t="shared" si="9"/>
        <v>-0.21231957958825079</v>
      </c>
      <c r="AD6" s="5">
        <f t="shared" si="10"/>
        <v>0.26955040913326739</v>
      </c>
    </row>
    <row r="7" spans="1:30" x14ac:dyDescent="0.25">
      <c r="A7">
        <v>40001</v>
      </c>
      <c r="B7" t="s">
        <v>25</v>
      </c>
      <c r="C7" t="s">
        <v>26</v>
      </c>
      <c r="D7">
        <v>5745</v>
      </c>
      <c r="E7">
        <v>2983</v>
      </c>
      <c r="F7">
        <v>3868.1235000000001</v>
      </c>
      <c r="G7">
        <f t="shared" si="1"/>
        <v>8.6560851902828553</v>
      </c>
      <c r="H7">
        <f t="shared" si="2"/>
        <v>8.000684784514748</v>
      </c>
      <c r="I7">
        <f t="shared" si="3"/>
        <v>8.2605247847087711</v>
      </c>
      <c r="J7">
        <v>20</v>
      </c>
      <c r="K7">
        <v>22</v>
      </c>
      <c r="L7">
        <v>321860.65999999997</v>
      </c>
      <c r="M7">
        <v>11.09</v>
      </c>
      <c r="N7">
        <v>147.61000000000001</v>
      </c>
      <c r="O7">
        <v>147.65</v>
      </c>
      <c r="P7">
        <v>147.4</v>
      </c>
      <c r="Q7">
        <v>35704</v>
      </c>
      <c r="R7">
        <v>0.08</v>
      </c>
      <c r="S7">
        <v>0.18</v>
      </c>
      <c r="T7">
        <f>'Regression (power w accel)'!$B$17+'Regression (power w accel)'!$B$18*data_and_analysis!$I7</f>
        <v>8.7986071791545761</v>
      </c>
      <c r="U7">
        <f t="shared" si="4"/>
        <v>2.3136344734324736E-2</v>
      </c>
      <c r="V7">
        <f t="shared" si="5"/>
        <v>2.7954706733391092E-5</v>
      </c>
      <c r="W7">
        <f>$T7-_xlfn.T.INV(0.975,'Regression (power w accel)'!$B$8-2)*SQRT('Regression (power w accel)'!$D$13*(1+1/'Regression (power w accel)'!$B$8+data_and_analysis!$V7))</f>
        <v>8.5599554654036165</v>
      </c>
      <c r="X7">
        <f>$T7+_xlfn.T.INV(0.975,'Regression (power w accel)'!$B$8-2)*SQRT('Regression (power w accel)'!$D$13*(1+1/'Regression (power w accel)'!$B$8+data_and_analysis!$V7))</f>
        <v>9.0372588929055357</v>
      </c>
      <c r="Y7">
        <f t="shared" si="6"/>
        <v>86.974146096123548</v>
      </c>
      <c r="Z7">
        <f t="shared" si="7"/>
        <v>140.17818042091537</v>
      </c>
      <c r="AA7">
        <f>EXP('Regression (power w accel)'!$B$17)*(data_and_analysis!$F7^'Regression (power w accel)'!$B$18)/60</f>
        <v>110.4168354166042</v>
      </c>
      <c r="AB7" t="str">
        <f t="shared" si="8"/>
        <v>N</v>
      </c>
      <c r="AC7" s="5">
        <f t="shared" si="9"/>
        <v>-0.21231082408793073</v>
      </c>
      <c r="AD7" s="5">
        <f t="shared" si="10"/>
        <v>0.26953629754032721</v>
      </c>
    </row>
    <row r="8" spans="1:30" x14ac:dyDescent="0.25">
      <c r="A8">
        <v>55792</v>
      </c>
      <c r="B8" t="s">
        <v>27</v>
      </c>
      <c r="C8" t="s">
        <v>28</v>
      </c>
      <c r="D8">
        <v>15821</v>
      </c>
      <c r="E8">
        <v>9478.5400000000009</v>
      </c>
      <c r="F8">
        <v>10840.924999999999</v>
      </c>
      <c r="G8">
        <f t="shared" si="1"/>
        <v>9.6690934504490631</v>
      </c>
      <c r="H8">
        <f t="shared" si="2"/>
        <v>9.1567855749497316</v>
      </c>
      <c r="I8">
        <f t="shared" si="3"/>
        <v>9.2910836034563822</v>
      </c>
      <c r="J8">
        <v>679</v>
      </c>
      <c r="K8">
        <v>681</v>
      </c>
      <c r="L8">
        <v>710201.75</v>
      </c>
      <c r="M8">
        <v>7.45</v>
      </c>
      <c r="N8">
        <v>118.73</v>
      </c>
      <c r="O8">
        <v>66.459999999999994</v>
      </c>
      <c r="P8">
        <v>151.09</v>
      </c>
      <c r="Q8">
        <v>90855</v>
      </c>
      <c r="R8">
        <v>0.05</v>
      </c>
      <c r="S8">
        <v>0.15</v>
      </c>
      <c r="T8">
        <f>'Regression (power w accel)'!$B$17+'Regression (power w accel)'!$B$18*data_and_analysis!$I8</f>
        <v>9.7894253121459407</v>
      </c>
      <c r="U8">
        <f t="shared" si="4"/>
        <v>1.3986969248811936</v>
      </c>
      <c r="V8">
        <f t="shared" si="5"/>
        <v>1.6899887511591795E-3</v>
      </c>
      <c r="W8">
        <f>$T8-_xlfn.T.INV(0.975,'Regression (power w accel)'!$B$8-2)*SQRT('Regression (power w accel)'!$D$13*(1+1/'Regression (power w accel)'!$B$8+data_and_analysis!$V8))</f>
        <v>9.5505755605846421</v>
      </c>
      <c r="X8">
        <f>$T8+_xlfn.T.INV(0.975,'Regression (power w accel)'!$B$8-2)*SQRT('Regression (power w accel)'!$D$13*(1+1/'Regression (power w accel)'!$B$8+data_and_analysis!$V8))</f>
        <v>10.028275063707239</v>
      </c>
      <c r="Y8">
        <f t="shared" si="6"/>
        <v>234.2130095153058</v>
      </c>
      <c r="Z8">
        <f t="shared" si="7"/>
        <v>377.63589908631428</v>
      </c>
      <c r="AA8">
        <f>EXP('Regression (power w accel)'!$B$17)*(data_and_analysis!$F8^'Regression (power w accel)'!$B$18)/60</f>
        <v>297.40080770909816</v>
      </c>
      <c r="AB8" t="str">
        <f t="shared" si="8"/>
        <v>N</v>
      </c>
      <c r="AC8" s="5">
        <f t="shared" si="9"/>
        <v>-0.21246680088239486</v>
      </c>
      <c r="AD8" s="5">
        <f t="shared" si="10"/>
        <v>0.26978773862543731</v>
      </c>
    </row>
    <row r="9" spans="1:30" x14ac:dyDescent="0.25">
      <c r="A9">
        <v>43953</v>
      </c>
      <c r="B9" t="s">
        <v>16</v>
      </c>
      <c r="C9" t="s">
        <v>29</v>
      </c>
      <c r="D9">
        <v>4134</v>
      </c>
      <c r="E9">
        <v>2289.39</v>
      </c>
      <c r="F9">
        <v>2420.4167000000002</v>
      </c>
      <c r="G9">
        <f t="shared" si="1"/>
        <v>8.3270007402417132</v>
      </c>
      <c r="H9">
        <f t="shared" si="2"/>
        <v>7.7360406855181667</v>
      </c>
      <c r="I9">
        <f t="shared" si="3"/>
        <v>7.7916949944103662</v>
      </c>
      <c r="J9">
        <v>63</v>
      </c>
      <c r="K9">
        <v>64</v>
      </c>
      <c r="L9">
        <v>140978.98000000001</v>
      </c>
      <c r="M9">
        <v>6.04</v>
      </c>
      <c r="N9">
        <v>107.68</v>
      </c>
      <c r="O9">
        <v>81.34</v>
      </c>
      <c r="P9">
        <v>143.58000000000001</v>
      </c>
      <c r="Q9">
        <v>48579</v>
      </c>
      <c r="R9">
        <v>0.04</v>
      </c>
      <c r="S9">
        <v>0.28000000000000003</v>
      </c>
      <c r="T9">
        <f>'Regression (power w accel)'!$B$17+'Regression (power w accel)'!$B$18*data_and_analysis!$I9</f>
        <v>8.3478565290570756</v>
      </c>
      <c r="U9">
        <f t="shared" si="4"/>
        <v>0.10031373133772903</v>
      </c>
      <c r="V9">
        <f t="shared" si="5"/>
        <v>1.2120501198783007E-4</v>
      </c>
      <c r="W9">
        <f>$T9-_xlfn.T.INV(0.975,'Regression (power w accel)'!$B$8-2)*SQRT('Regression (power w accel)'!$D$13*(1+1/'Regression (power w accel)'!$B$8+data_and_analysis!$V9))</f>
        <v>8.1091936998188796</v>
      </c>
      <c r="X9">
        <f>$T9+_xlfn.T.INV(0.975,'Regression (power w accel)'!$B$8-2)*SQRT('Regression (power w accel)'!$D$13*(1+1/'Regression (power w accel)'!$B$8+data_and_analysis!$V9))</f>
        <v>8.5865193582952717</v>
      </c>
      <c r="Y9">
        <f t="shared" si="6"/>
        <v>55.414934741625565</v>
      </c>
      <c r="Z9">
        <f t="shared" si="7"/>
        <v>89.315477762603862</v>
      </c>
      <c r="AA9">
        <f>EXP('Regression (power w accel)'!$B$17)*(data_and_analysis!$F9^'Regression (power w accel)'!$B$18)/60</f>
        <v>70.352053073324029</v>
      </c>
      <c r="AB9" t="str">
        <f t="shared" si="8"/>
        <v>N</v>
      </c>
      <c r="AC9" s="5">
        <f t="shared" si="9"/>
        <v>-0.21231957958825079</v>
      </c>
      <c r="AD9" s="5">
        <f t="shared" si="10"/>
        <v>0.26955040913326739</v>
      </c>
    </row>
    <row r="10" spans="1:30" x14ac:dyDescent="0.25">
      <c r="A10">
        <v>51090</v>
      </c>
      <c r="B10" t="s">
        <v>30</v>
      </c>
      <c r="C10" t="s">
        <v>31</v>
      </c>
      <c r="D10">
        <v>14701</v>
      </c>
      <c r="E10">
        <v>8492.2099999999991</v>
      </c>
      <c r="F10">
        <v>10635.349</v>
      </c>
      <c r="G10">
        <f t="shared" si="1"/>
        <v>9.595670797663967</v>
      </c>
      <c r="H10">
        <f t="shared" si="2"/>
        <v>9.0469045516742401</v>
      </c>
      <c r="I10">
        <f t="shared" si="3"/>
        <v>9.271938543268913</v>
      </c>
      <c r="J10">
        <v>114</v>
      </c>
      <c r="K10">
        <v>115</v>
      </c>
      <c r="L10">
        <v>742905.25</v>
      </c>
      <c r="M10">
        <v>4.08</v>
      </c>
      <c r="N10">
        <v>112.29</v>
      </c>
      <c r="O10">
        <v>103.28</v>
      </c>
      <c r="P10">
        <v>139.58000000000001</v>
      </c>
      <c r="Q10">
        <v>83391</v>
      </c>
      <c r="R10">
        <v>0.03</v>
      </c>
      <c r="S10">
        <v>0.19</v>
      </c>
      <c r="T10">
        <f>'Regression (power w accel)'!$B$17+'Regression (power w accel)'!$B$18*data_and_analysis!$I10</f>
        <v>9.771018528907689</v>
      </c>
      <c r="U10">
        <f t="shared" si="4"/>
        <v>1.3537790661555626</v>
      </c>
      <c r="V10">
        <f t="shared" si="5"/>
        <v>1.6357163247156014E-3</v>
      </c>
      <c r="W10">
        <f>$T10-_xlfn.T.INV(0.975,'Regression (power w accel)'!$B$8-2)*SQRT('Regression (power w accel)'!$D$13*(1+1/'Regression (power w accel)'!$B$8+data_and_analysis!$V10))</f>
        <v>9.532175241523321</v>
      </c>
      <c r="X10">
        <f>$T10+_xlfn.T.INV(0.975,'Regression (power w accel)'!$B$8-2)*SQRT('Regression (power w accel)'!$D$13*(1+1/'Regression (power w accel)'!$B$8+data_and_analysis!$V10))</f>
        <v>10.009861816292057</v>
      </c>
      <c r="Y10">
        <f t="shared" si="6"/>
        <v>229.94282229527582</v>
      </c>
      <c r="Z10">
        <f t="shared" si="7"/>
        <v>370.74602300532791</v>
      </c>
      <c r="AA10">
        <f>EXP('Regression (power w accel)'!$B$17)*(data_and_analysis!$F10^'Regression (power w accel)'!$B$18)/60</f>
        <v>291.97668894039191</v>
      </c>
      <c r="AB10" t="str">
        <f t="shared" si="8"/>
        <v>N</v>
      </c>
      <c r="AC10" s="5">
        <f t="shared" si="9"/>
        <v>-0.21246171011200327</v>
      </c>
      <c r="AD10" s="5">
        <f t="shared" si="10"/>
        <v>0.26977953051935954</v>
      </c>
    </row>
    <row r="11" spans="1:30" x14ac:dyDescent="0.25">
      <c r="A11">
        <v>43037</v>
      </c>
      <c r="B11" t="s">
        <v>32</v>
      </c>
      <c r="C11" t="s">
        <v>33</v>
      </c>
      <c r="D11">
        <v>4349</v>
      </c>
      <c r="E11">
        <v>2370.98</v>
      </c>
      <c r="F11">
        <v>2662.7062999999998</v>
      </c>
      <c r="G11">
        <f t="shared" si="1"/>
        <v>8.3777012125976391</v>
      </c>
      <c r="H11">
        <f t="shared" si="2"/>
        <v>7.7710586507704447</v>
      </c>
      <c r="I11">
        <f t="shared" si="3"/>
        <v>7.887098290584059</v>
      </c>
      <c r="J11">
        <v>176</v>
      </c>
      <c r="K11">
        <v>178</v>
      </c>
      <c r="L11">
        <v>191198.9</v>
      </c>
      <c r="M11">
        <v>9.08</v>
      </c>
      <c r="N11">
        <v>132.66999999999999</v>
      </c>
      <c r="O11">
        <v>97.89</v>
      </c>
      <c r="P11">
        <v>148.19999999999999</v>
      </c>
      <c r="Q11">
        <v>42677</v>
      </c>
      <c r="R11">
        <v>0.06</v>
      </c>
      <c r="S11">
        <v>0.28999999999999998</v>
      </c>
      <c r="T11">
        <f>'Regression (power w accel)'!$B$17+'Regression (power w accel)'!$B$18*data_and_analysis!$I11</f>
        <v>8.439580857718795</v>
      </c>
      <c r="U11">
        <f t="shared" si="4"/>
        <v>4.8982601795352854E-2</v>
      </c>
      <c r="V11">
        <f t="shared" si="5"/>
        <v>5.9183690593791184E-5</v>
      </c>
      <c r="W11">
        <f>$T11-_xlfn.T.INV(0.975,'Regression (power w accel)'!$B$8-2)*SQRT('Regression (power w accel)'!$D$13*(1+1/'Regression (power w accel)'!$B$8+data_and_analysis!$V11))</f>
        <v>8.2009254213982725</v>
      </c>
      <c r="X11">
        <f>$T11+_xlfn.T.INV(0.975,'Regression (power w accel)'!$B$8-2)*SQRT('Regression (power w accel)'!$D$13*(1+1/'Regression (power w accel)'!$B$8+data_and_analysis!$V11))</f>
        <v>8.6782362940393174</v>
      </c>
      <c r="Y11">
        <f t="shared" si="6"/>
        <v>60.738688003357396</v>
      </c>
      <c r="Z11">
        <f t="shared" si="7"/>
        <v>97.894633492376826</v>
      </c>
      <c r="AA11">
        <f>EXP('Regression (power w accel)'!$B$17)*(data_and_analysis!$F11^'Regression (power w accel)'!$B$18)/60</f>
        <v>77.110256132997677</v>
      </c>
      <c r="AB11" t="str">
        <f t="shared" si="8"/>
        <v>N</v>
      </c>
      <c r="AC11" s="5">
        <f t="shared" si="9"/>
        <v>-0.21231375631022473</v>
      </c>
      <c r="AD11" s="5">
        <f t="shared" si="10"/>
        <v>0.26954102348630277</v>
      </c>
    </row>
    <row r="12" spans="1:30" x14ac:dyDescent="0.25">
      <c r="A12">
        <v>41894</v>
      </c>
      <c r="B12" t="s">
        <v>16</v>
      </c>
      <c r="C12" t="s">
        <v>34</v>
      </c>
      <c r="D12">
        <v>4103</v>
      </c>
      <c r="E12">
        <v>2289.39</v>
      </c>
      <c r="F12">
        <v>2420.4167000000002</v>
      </c>
      <c r="G12">
        <f t="shared" si="1"/>
        <v>8.3194736924421857</v>
      </c>
      <c r="H12">
        <f t="shared" si="2"/>
        <v>7.7360406855181667</v>
      </c>
      <c r="I12">
        <f t="shared" si="3"/>
        <v>7.7916949944103662</v>
      </c>
      <c r="J12">
        <v>63</v>
      </c>
      <c r="K12">
        <v>64</v>
      </c>
      <c r="L12">
        <v>140978.98000000001</v>
      </c>
      <c r="M12">
        <v>6.04</v>
      </c>
      <c r="N12">
        <v>107.68</v>
      </c>
      <c r="O12">
        <v>81.34</v>
      </c>
      <c r="P12">
        <v>143.58000000000001</v>
      </c>
      <c r="Q12">
        <v>48579</v>
      </c>
      <c r="R12">
        <v>0.04</v>
      </c>
      <c r="S12">
        <v>0.28000000000000003</v>
      </c>
      <c r="T12">
        <f>'Regression (power w accel)'!$B$17+'Regression (power w accel)'!$B$18*data_and_analysis!$I12</f>
        <v>8.3478565290570756</v>
      </c>
      <c r="U12">
        <f t="shared" si="4"/>
        <v>0.10031373133772903</v>
      </c>
      <c r="V12">
        <f t="shared" si="5"/>
        <v>1.2120501198783007E-4</v>
      </c>
      <c r="W12">
        <f>$T12-_xlfn.T.INV(0.975,'Regression (power w accel)'!$B$8-2)*SQRT('Regression (power w accel)'!$D$13*(1+1/'Regression (power w accel)'!$B$8+data_and_analysis!$V12))</f>
        <v>8.1091936998188796</v>
      </c>
      <c r="X12">
        <f>$T12+_xlfn.T.INV(0.975,'Regression (power w accel)'!$B$8-2)*SQRT('Regression (power w accel)'!$D$13*(1+1/'Regression (power w accel)'!$B$8+data_and_analysis!$V12))</f>
        <v>8.5865193582952717</v>
      </c>
      <c r="Y12">
        <f t="shared" si="6"/>
        <v>55.414934741625565</v>
      </c>
      <c r="Z12">
        <f t="shared" si="7"/>
        <v>89.315477762603862</v>
      </c>
      <c r="AA12">
        <f>EXP('Regression (power w accel)'!$B$17)*(data_and_analysis!$F12^'Regression (power w accel)'!$B$18)/60</f>
        <v>70.352053073324029</v>
      </c>
      <c r="AB12" t="str">
        <f t="shared" si="8"/>
        <v>N</v>
      </c>
      <c r="AC12" s="5">
        <f t="shared" si="9"/>
        <v>-0.21231957958825079</v>
      </c>
      <c r="AD12" s="5">
        <f t="shared" si="10"/>
        <v>0.26955040913326739</v>
      </c>
    </row>
    <row r="13" spans="1:30" x14ac:dyDescent="0.25">
      <c r="A13">
        <v>40061</v>
      </c>
      <c r="B13" t="s">
        <v>35</v>
      </c>
      <c r="C13" t="s">
        <v>36</v>
      </c>
      <c r="D13">
        <v>4188</v>
      </c>
      <c r="E13">
        <v>1740</v>
      </c>
      <c r="F13">
        <v>2159.2417</v>
      </c>
      <c r="G13">
        <f t="shared" si="1"/>
        <v>8.3399785719904269</v>
      </c>
      <c r="H13">
        <f t="shared" si="2"/>
        <v>7.461640392208575</v>
      </c>
      <c r="I13">
        <f t="shared" si="3"/>
        <v>7.6775123742257172</v>
      </c>
      <c r="J13">
        <v>92</v>
      </c>
      <c r="K13">
        <v>94</v>
      </c>
      <c r="L13">
        <v>187290.38</v>
      </c>
      <c r="M13">
        <v>9.06</v>
      </c>
      <c r="N13">
        <v>152.88999999999999</v>
      </c>
      <c r="O13">
        <v>134.81</v>
      </c>
      <c r="P13">
        <v>173.17</v>
      </c>
      <c r="Q13">
        <v>67519</v>
      </c>
      <c r="R13">
        <v>0.06</v>
      </c>
      <c r="S13">
        <v>0.19</v>
      </c>
      <c r="T13">
        <f>'Regression (power w accel)'!$B$17+'Regression (power w accel)'!$B$18*data_and_analysis!$I13</f>
        <v>8.2380770497170204</v>
      </c>
      <c r="U13">
        <f t="shared" si="4"/>
        <v>0.18568002439425055</v>
      </c>
      <c r="V13">
        <f t="shared" si="5"/>
        <v>2.2434964069710788E-4</v>
      </c>
      <c r="W13">
        <f>$T13-_xlfn.T.INV(0.975,'Regression (power w accel)'!$B$8-2)*SQRT('Regression (power w accel)'!$D$13*(1+1/'Regression (power w accel)'!$B$8+data_and_analysis!$V13))</f>
        <v>7.9994019261858078</v>
      </c>
      <c r="X13">
        <f>$T13+_xlfn.T.INV(0.975,'Regression (power w accel)'!$B$8-2)*SQRT('Regression (power w accel)'!$D$13*(1+1/'Regression (power w accel)'!$B$8+data_and_analysis!$V13))</f>
        <v>8.4767521732482329</v>
      </c>
      <c r="Y13">
        <f t="shared" si="6"/>
        <v>49.652928119250724</v>
      </c>
      <c r="Z13">
        <f t="shared" si="7"/>
        <v>80.030483914636633</v>
      </c>
      <c r="AA13">
        <f>EXP('Regression (power w accel)'!$B$17)*(data_and_analysis!$F13^'Regression (power w accel)'!$B$18)/60</f>
        <v>63.037670207283973</v>
      </c>
      <c r="AB13" t="str">
        <f t="shared" si="8"/>
        <v>N</v>
      </c>
      <c r="AC13" s="5">
        <f t="shared" si="9"/>
        <v>-0.21232926350261352</v>
      </c>
      <c r="AD13" s="5">
        <f t="shared" si="10"/>
        <v>0.26956601745394371</v>
      </c>
    </row>
    <row r="14" spans="1:30" x14ac:dyDescent="0.25">
      <c r="A14">
        <v>43870</v>
      </c>
      <c r="B14" t="s">
        <v>16</v>
      </c>
      <c r="C14" t="s">
        <v>37</v>
      </c>
      <c r="D14">
        <v>4143</v>
      </c>
      <c r="E14">
        <v>2289.39</v>
      </c>
      <c r="F14">
        <v>2420.4167000000002</v>
      </c>
      <c r="G14">
        <f t="shared" si="1"/>
        <v>8.3291754420774016</v>
      </c>
      <c r="H14">
        <f t="shared" si="2"/>
        <v>7.7360406855181667</v>
      </c>
      <c r="I14">
        <f t="shared" si="3"/>
        <v>7.7916949944103662</v>
      </c>
      <c r="J14">
        <v>63</v>
      </c>
      <c r="K14">
        <v>64</v>
      </c>
      <c r="L14">
        <v>140978.98000000001</v>
      </c>
      <c r="M14">
        <v>6.04</v>
      </c>
      <c r="N14">
        <v>107.68</v>
      </c>
      <c r="O14">
        <v>81.34</v>
      </c>
      <c r="P14">
        <v>143.58000000000001</v>
      </c>
      <c r="Q14">
        <v>48579</v>
      </c>
      <c r="R14">
        <v>0.04</v>
      </c>
      <c r="S14">
        <v>0.28000000000000003</v>
      </c>
      <c r="T14">
        <f>'Regression (power w accel)'!$B$17+'Regression (power w accel)'!$B$18*data_and_analysis!$I14</f>
        <v>8.3478565290570756</v>
      </c>
      <c r="U14">
        <f t="shared" si="4"/>
        <v>0.10031373133772903</v>
      </c>
      <c r="V14">
        <f t="shared" si="5"/>
        <v>1.2120501198783007E-4</v>
      </c>
      <c r="W14">
        <f>$T14-_xlfn.T.INV(0.975,'Regression (power w accel)'!$B$8-2)*SQRT('Regression (power w accel)'!$D$13*(1+1/'Regression (power w accel)'!$B$8+data_and_analysis!$V14))</f>
        <v>8.1091936998188796</v>
      </c>
      <c r="X14">
        <f>$T14+_xlfn.T.INV(0.975,'Regression (power w accel)'!$B$8-2)*SQRT('Regression (power w accel)'!$D$13*(1+1/'Regression (power w accel)'!$B$8+data_and_analysis!$V14))</f>
        <v>8.5865193582952717</v>
      </c>
      <c r="Y14">
        <f t="shared" si="6"/>
        <v>55.414934741625565</v>
      </c>
      <c r="Z14">
        <f t="shared" si="7"/>
        <v>89.315477762603862</v>
      </c>
      <c r="AA14">
        <f>EXP('Regression (power w accel)'!$B$17)*(data_and_analysis!$F14^'Regression (power w accel)'!$B$18)/60</f>
        <v>70.352053073324029</v>
      </c>
      <c r="AB14" t="str">
        <f t="shared" si="8"/>
        <v>N</v>
      </c>
      <c r="AC14" s="5">
        <f t="shared" si="9"/>
        <v>-0.21231957958825079</v>
      </c>
      <c r="AD14" s="5">
        <f t="shared" si="10"/>
        <v>0.26955040913326739</v>
      </c>
    </row>
    <row r="15" spans="1:30" x14ac:dyDescent="0.25">
      <c r="A15">
        <v>45581</v>
      </c>
      <c r="B15" t="s">
        <v>38</v>
      </c>
      <c r="C15" t="s">
        <v>39</v>
      </c>
      <c r="D15">
        <v>9140</v>
      </c>
      <c r="E15">
        <v>3749.57</v>
      </c>
      <c r="F15">
        <v>4714.28</v>
      </c>
      <c r="G15">
        <f t="shared" si="1"/>
        <v>9.1204156644481955</v>
      </c>
      <c r="H15">
        <f t="shared" si="2"/>
        <v>8.2293964457230651</v>
      </c>
      <c r="I15">
        <f t="shared" si="3"/>
        <v>8.4583514792713572</v>
      </c>
      <c r="J15">
        <v>467</v>
      </c>
      <c r="K15">
        <v>468</v>
      </c>
      <c r="L15">
        <v>430036.28</v>
      </c>
      <c r="M15">
        <v>6.04</v>
      </c>
      <c r="N15">
        <v>151.91999999999999</v>
      </c>
      <c r="O15">
        <v>123.63</v>
      </c>
      <c r="P15">
        <v>167.78</v>
      </c>
      <c r="Q15">
        <v>189579</v>
      </c>
      <c r="R15">
        <v>0.04</v>
      </c>
      <c r="S15">
        <v>0.16</v>
      </c>
      <c r="T15">
        <f>'Regression (power w accel)'!$B$17+'Regression (power w accel)'!$B$18*data_and_analysis!$I15</f>
        <v>8.9888052276274983</v>
      </c>
      <c r="U15">
        <f t="shared" si="4"/>
        <v>0.12245314263380419</v>
      </c>
      <c r="V15">
        <f t="shared" si="5"/>
        <v>1.4795516449197716E-4</v>
      </c>
      <c r="W15">
        <f>$T15-_xlfn.T.INV(0.975,'Regression (power w accel)'!$B$8-2)*SQRT('Regression (power w accel)'!$D$13*(1+1/'Regression (power w accel)'!$B$8+data_and_analysis!$V15))</f>
        <v>8.7501392098520903</v>
      </c>
      <c r="X15">
        <f>$T15+_xlfn.T.INV(0.975,'Regression (power w accel)'!$B$8-2)*SQRT('Regression (power w accel)'!$D$13*(1+1/'Regression (power w accel)'!$B$8+data_and_analysis!$V15))</f>
        <v>9.2274712454029064</v>
      </c>
      <c r="Y15">
        <f t="shared" si="6"/>
        <v>105.19277798664328</v>
      </c>
      <c r="Z15">
        <f t="shared" si="7"/>
        <v>169.54640805503129</v>
      </c>
      <c r="AA15">
        <f>EXP('Regression (power w accel)'!$B$17)*(data_and_analysis!$F15^'Regression (power w accel)'!$B$18)/60</f>
        <v>133.54796015276958</v>
      </c>
      <c r="AB15" t="str">
        <f t="shared" si="8"/>
        <v>N</v>
      </c>
      <c r="AC15" s="5">
        <f t="shared" si="9"/>
        <v>-0.21232209113257844</v>
      </c>
      <c r="AD15" s="5">
        <f t="shared" si="10"/>
        <v>0.26955445714844312</v>
      </c>
    </row>
    <row r="16" spans="1:30" x14ac:dyDescent="0.25">
      <c r="A16">
        <v>54153</v>
      </c>
      <c r="B16" t="s">
        <v>40</v>
      </c>
      <c r="C16" t="s">
        <v>41</v>
      </c>
      <c r="D16">
        <v>3094</v>
      </c>
      <c r="E16">
        <v>1602.01</v>
      </c>
      <c r="F16">
        <v>1719.8598999999999</v>
      </c>
      <c r="G16">
        <f t="shared" si="1"/>
        <v>8.0372200311330122</v>
      </c>
      <c r="H16">
        <f t="shared" si="2"/>
        <v>7.3790143698060753</v>
      </c>
      <c r="I16">
        <f t="shared" si="3"/>
        <v>7.4499981130016106</v>
      </c>
      <c r="J16">
        <v>127</v>
      </c>
      <c r="K16">
        <v>128</v>
      </c>
      <c r="L16">
        <v>136330.54999999999</v>
      </c>
      <c r="M16">
        <v>6.07</v>
      </c>
      <c r="N16">
        <v>137.63</v>
      </c>
      <c r="O16">
        <v>108.65</v>
      </c>
      <c r="P16">
        <v>173.42</v>
      </c>
      <c r="Q16">
        <v>16826</v>
      </c>
      <c r="R16">
        <v>0.04</v>
      </c>
      <c r="S16">
        <v>0.19</v>
      </c>
      <c r="T16">
        <f>'Regression (power w accel)'!$B$17+'Regression (power w accel)'!$B$18*data_and_analysis!$I16</f>
        <v>8.0193362544959115</v>
      </c>
      <c r="U16">
        <f t="shared" si="4"/>
        <v>0.43351730694701107</v>
      </c>
      <c r="V16">
        <f t="shared" si="5"/>
        <v>5.2380137479425776E-4</v>
      </c>
      <c r="W16">
        <f>$T16-_xlfn.T.INV(0.975,'Regression (power w accel)'!$B$8-2)*SQRT('Regression (power w accel)'!$D$13*(1+1/'Regression (power w accel)'!$B$8+data_and_analysis!$V16))</f>
        <v>7.7806254414928953</v>
      </c>
      <c r="X16">
        <f>$T16+_xlfn.T.INV(0.975,'Regression (power w accel)'!$B$8-2)*SQRT('Regression (power w accel)'!$D$13*(1+1/'Regression (power w accel)'!$B$8+data_and_analysis!$V16))</f>
        <v>8.2580470674989268</v>
      </c>
      <c r="Y16">
        <f t="shared" si="6"/>
        <v>39.896191941193834</v>
      </c>
      <c r="Z16">
        <f t="shared" si="7"/>
        <v>64.309187456646995</v>
      </c>
      <c r="AA16">
        <f>EXP('Regression (power w accel)'!$B$17)*(data_and_analysis!$F16^'Regression (power w accel)'!$B$18)/60</f>
        <v>50.652657248683418</v>
      </c>
      <c r="AB16" t="str">
        <f t="shared" si="8"/>
        <v>N</v>
      </c>
      <c r="AC16" s="5">
        <f t="shared" si="9"/>
        <v>-0.21235737455351703</v>
      </c>
      <c r="AD16" s="5">
        <f t="shared" si="10"/>
        <v>0.26961132840308277</v>
      </c>
    </row>
    <row r="17" spans="1:30" x14ac:dyDescent="0.25">
      <c r="A17">
        <v>37209</v>
      </c>
      <c r="B17" t="s">
        <v>42</v>
      </c>
      <c r="C17" t="s">
        <v>43</v>
      </c>
      <c r="D17">
        <v>32972</v>
      </c>
      <c r="E17">
        <v>13871.15</v>
      </c>
      <c r="F17">
        <v>18729.785</v>
      </c>
      <c r="G17">
        <f t="shared" si="1"/>
        <v>10.403413995433118</v>
      </c>
      <c r="H17">
        <f t="shared" si="2"/>
        <v>9.5375664226331605</v>
      </c>
      <c r="I17">
        <f t="shared" si="3"/>
        <v>9.8378703164614123</v>
      </c>
      <c r="J17">
        <v>204</v>
      </c>
      <c r="K17">
        <v>205</v>
      </c>
      <c r="L17">
        <v>1494428.8</v>
      </c>
      <c r="M17">
        <v>4.51</v>
      </c>
      <c r="N17">
        <v>127.9</v>
      </c>
      <c r="O17">
        <v>115.05</v>
      </c>
      <c r="P17">
        <v>149.81</v>
      </c>
      <c r="Q17">
        <v>468964</v>
      </c>
      <c r="R17">
        <v>0.03</v>
      </c>
      <c r="S17">
        <v>0.16</v>
      </c>
      <c r="T17">
        <f>'Regression (power w accel)'!$B$17+'Regression (power w accel)'!$B$18*data_and_analysis!$I17</f>
        <v>10.315126689174097</v>
      </c>
      <c r="U17">
        <f t="shared" si="4"/>
        <v>2.9910038456807095</v>
      </c>
      <c r="V17">
        <f t="shared" si="5"/>
        <v>3.6139086059001672E-3</v>
      </c>
      <c r="W17">
        <f>$T17-_xlfn.T.INV(0.975,'Regression (power w accel)'!$B$8-2)*SQRT('Regression (power w accel)'!$D$13*(1+1/'Regression (power w accel)'!$B$8+data_and_analysis!$V17))</f>
        <v>10.07604789994163</v>
      </c>
      <c r="X17">
        <f>$T17+_xlfn.T.INV(0.975,'Regression (power w accel)'!$B$8-2)*SQRT('Regression (power w accel)'!$D$13*(1+1/'Regression (power w accel)'!$B$8+data_and_analysis!$V17))</f>
        <v>10.554205478406564</v>
      </c>
      <c r="Y17">
        <f t="shared" si="6"/>
        <v>396.11451063338882</v>
      </c>
      <c r="Z17">
        <f t="shared" si="7"/>
        <v>638.9721797002544</v>
      </c>
      <c r="AA17">
        <f>EXP('Regression (power w accel)'!$B$17)*(data_and_analysis!$F17^'Regression (power w accel)'!$B$18)/60</f>
        <v>503.09656356440763</v>
      </c>
      <c r="AB17" t="str">
        <f t="shared" si="8"/>
        <v>N</v>
      </c>
      <c r="AC17" s="5">
        <f t="shared" si="9"/>
        <v>-0.21264715499755688</v>
      </c>
      <c r="AD17" s="5">
        <f t="shared" si="10"/>
        <v>0.27007860115993743</v>
      </c>
    </row>
    <row r="18" spans="1:30" x14ac:dyDescent="0.25">
      <c r="A18">
        <v>54834</v>
      </c>
      <c r="B18" t="s">
        <v>44</v>
      </c>
      <c r="C18" t="s">
        <v>45</v>
      </c>
      <c r="D18">
        <v>1176</v>
      </c>
      <c r="E18">
        <v>639.78</v>
      </c>
      <c r="F18">
        <v>642.69524999999999</v>
      </c>
      <c r="G18">
        <f t="shared" si="1"/>
        <v>7.0698741284585722</v>
      </c>
      <c r="H18">
        <f t="shared" si="2"/>
        <v>6.4611243672581429</v>
      </c>
      <c r="I18">
        <f t="shared" si="3"/>
        <v>6.4656706616544257</v>
      </c>
      <c r="J18">
        <v>12</v>
      </c>
      <c r="K18">
        <v>14</v>
      </c>
      <c r="L18">
        <v>39799.07</v>
      </c>
      <c r="M18">
        <v>11.1</v>
      </c>
      <c r="N18">
        <v>135.47999999999999</v>
      </c>
      <c r="O18">
        <v>111.85</v>
      </c>
      <c r="P18">
        <v>156.84</v>
      </c>
      <c r="Q18">
        <v>5438</v>
      </c>
      <c r="R18">
        <v>0.08</v>
      </c>
      <c r="S18">
        <v>0.15</v>
      </c>
      <c r="T18">
        <f>'Regression (power w accel)'!$B$17+'Regression (power w accel)'!$B$18*data_and_analysis!$I18</f>
        <v>7.0729667025074194</v>
      </c>
      <c r="U18">
        <f t="shared" si="4"/>
        <v>2.6986202132158037</v>
      </c>
      <c r="V18">
        <f t="shared" si="5"/>
        <v>3.2606333243871818E-3</v>
      </c>
      <c r="W18">
        <f>$T18-_xlfn.T.INV(0.975,'Regression (power w accel)'!$B$8-2)*SQRT('Regression (power w accel)'!$D$13*(1+1/'Regression (power w accel)'!$B$8+data_and_analysis!$V18))</f>
        <v>6.8339299533325084</v>
      </c>
      <c r="X18">
        <f>$T18+_xlfn.T.INV(0.975,'Regression (power w accel)'!$B$8-2)*SQRT('Regression (power w accel)'!$D$13*(1+1/'Regression (power w accel)'!$B$8+data_and_analysis!$V18))</f>
        <v>7.3120034516823305</v>
      </c>
      <c r="Y18">
        <f t="shared" si="6"/>
        <v>15.480565385572548</v>
      </c>
      <c r="Z18">
        <f t="shared" si="7"/>
        <v>24.969595118941189</v>
      </c>
      <c r="AA18">
        <f>EXP('Regression (power w accel)'!$B$17)*(data_and_analysis!$F18^'Regression (power w accel)'!$B$18)/60</f>
        <v>19.660708275391357</v>
      </c>
      <c r="AB18" t="str">
        <f t="shared" si="8"/>
        <v>N</v>
      </c>
      <c r="AC18" s="5">
        <f t="shared" si="9"/>
        <v>-0.21261405394285576</v>
      </c>
      <c r="AD18" s="5">
        <f t="shared" si="10"/>
        <v>0.27002520810477543</v>
      </c>
    </row>
    <row r="19" spans="1:30" x14ac:dyDescent="0.25">
      <c r="A19">
        <v>43400</v>
      </c>
      <c r="B19" t="s">
        <v>46</v>
      </c>
      <c r="C19" t="s">
        <v>47</v>
      </c>
      <c r="D19">
        <v>15631</v>
      </c>
      <c r="E19">
        <v>8345.33</v>
      </c>
      <c r="F19">
        <v>9856.5589999999993</v>
      </c>
      <c r="G19">
        <f t="shared" si="1"/>
        <v>9.6570114008954704</v>
      </c>
      <c r="H19">
        <f t="shared" si="2"/>
        <v>9.0294573799515749</v>
      </c>
      <c r="I19">
        <f t="shared" si="3"/>
        <v>9.1958924008857483</v>
      </c>
      <c r="J19">
        <v>278</v>
      </c>
      <c r="K19">
        <v>280</v>
      </c>
      <c r="L19">
        <v>715103.6</v>
      </c>
      <c r="M19">
        <v>9.08</v>
      </c>
      <c r="N19">
        <v>130.22</v>
      </c>
      <c r="O19">
        <v>102.87</v>
      </c>
      <c r="P19">
        <v>161.09</v>
      </c>
      <c r="Q19">
        <v>97267</v>
      </c>
      <c r="R19">
        <v>0.06</v>
      </c>
      <c r="S19">
        <v>0.28000000000000003</v>
      </c>
      <c r="T19">
        <f>'Regression (power w accel)'!$B$17+'Regression (power w accel)'!$B$18*data_and_analysis!$I19</f>
        <v>9.6979048982768354</v>
      </c>
      <c r="U19">
        <f t="shared" si="4"/>
        <v>1.1825996487325825</v>
      </c>
      <c r="V19">
        <f t="shared" si="5"/>
        <v>1.4288871791525689E-3</v>
      </c>
      <c r="W19">
        <f>$T19-_xlfn.T.INV(0.975,'Regression (power w accel)'!$B$8-2)*SQRT('Regression (power w accel)'!$D$13*(1+1/'Regression (power w accel)'!$B$8+data_and_analysis!$V19))</f>
        <v>9.4590862471088535</v>
      </c>
      <c r="X19">
        <f>$T19+_xlfn.T.INV(0.975,'Regression (power w accel)'!$B$8-2)*SQRT('Regression (power w accel)'!$D$13*(1+1/'Regression (power w accel)'!$B$8+data_and_analysis!$V19))</f>
        <v>9.9367235494448174</v>
      </c>
      <c r="Y19">
        <f t="shared" si="6"/>
        <v>213.73601630611964</v>
      </c>
      <c r="Z19">
        <f t="shared" si="7"/>
        <v>344.59816091912211</v>
      </c>
      <c r="AA19">
        <f>EXP('Regression (power w accel)'!$B$17)*(data_and_analysis!$F19^'Regression (power w accel)'!$B$18)/60</f>
        <v>271.39093231216901</v>
      </c>
      <c r="AB19" t="str">
        <f t="shared" si="8"/>
        <v>N</v>
      </c>
      <c r="AC19" s="5">
        <f t="shared" si="9"/>
        <v>-0.21244230790928367</v>
      </c>
      <c r="AD19" s="5">
        <f t="shared" si="10"/>
        <v>0.2697482483414223</v>
      </c>
    </row>
    <row r="20" spans="1:30" x14ac:dyDescent="0.25">
      <c r="A20">
        <v>45988</v>
      </c>
      <c r="B20" t="s">
        <v>16</v>
      </c>
      <c r="C20" t="s">
        <v>48</v>
      </c>
      <c r="D20">
        <v>4125</v>
      </c>
      <c r="E20">
        <v>2289.39</v>
      </c>
      <c r="F20">
        <v>2420.4167000000002</v>
      </c>
      <c r="G20">
        <f t="shared" si="1"/>
        <v>8.3248212987687822</v>
      </c>
      <c r="H20">
        <f t="shared" si="2"/>
        <v>7.7360406855181667</v>
      </c>
      <c r="I20">
        <f t="shared" si="3"/>
        <v>7.7916949944103662</v>
      </c>
      <c r="J20">
        <v>63</v>
      </c>
      <c r="K20">
        <v>64</v>
      </c>
      <c r="L20">
        <v>140978.98000000001</v>
      </c>
      <c r="M20">
        <v>6.04</v>
      </c>
      <c r="N20">
        <v>107.68</v>
      </c>
      <c r="O20">
        <v>81.34</v>
      </c>
      <c r="P20">
        <v>143.58000000000001</v>
      </c>
      <c r="Q20">
        <v>48579</v>
      </c>
      <c r="R20">
        <v>0.04</v>
      </c>
      <c r="S20">
        <v>0.28000000000000003</v>
      </c>
      <c r="T20">
        <f>'Regression (power w accel)'!$B$17+'Regression (power w accel)'!$B$18*data_and_analysis!$I20</f>
        <v>8.3478565290570756</v>
      </c>
      <c r="U20">
        <f t="shared" si="4"/>
        <v>0.10031373133772903</v>
      </c>
      <c r="V20">
        <f t="shared" si="5"/>
        <v>1.2120501198783007E-4</v>
      </c>
      <c r="W20">
        <f>$T20-_xlfn.T.INV(0.975,'Regression (power w accel)'!$B$8-2)*SQRT('Regression (power w accel)'!$D$13*(1+1/'Regression (power w accel)'!$B$8+data_and_analysis!$V20))</f>
        <v>8.1091936998188796</v>
      </c>
      <c r="X20">
        <f>$T20+_xlfn.T.INV(0.975,'Regression (power w accel)'!$B$8-2)*SQRT('Regression (power w accel)'!$D$13*(1+1/'Regression (power w accel)'!$B$8+data_and_analysis!$V20))</f>
        <v>8.5865193582952717</v>
      </c>
      <c r="Y20">
        <f t="shared" si="6"/>
        <v>55.414934741625565</v>
      </c>
      <c r="Z20">
        <f t="shared" si="7"/>
        <v>89.315477762603862</v>
      </c>
      <c r="AA20">
        <f>EXP('Regression (power w accel)'!$B$17)*(data_and_analysis!$F20^'Regression (power w accel)'!$B$18)/60</f>
        <v>70.352053073324029</v>
      </c>
      <c r="AB20" t="str">
        <f t="shared" si="8"/>
        <v>N</v>
      </c>
      <c r="AC20" s="5">
        <f t="shared" si="9"/>
        <v>-0.21231957958825079</v>
      </c>
      <c r="AD20" s="5">
        <f t="shared" si="10"/>
        <v>0.26955040913326739</v>
      </c>
    </row>
    <row r="21" spans="1:30" x14ac:dyDescent="0.25">
      <c r="A21">
        <v>54404</v>
      </c>
      <c r="B21" t="s">
        <v>49</v>
      </c>
      <c r="C21" t="s">
        <v>50</v>
      </c>
      <c r="D21">
        <v>6140</v>
      </c>
      <c r="E21">
        <v>3950.74</v>
      </c>
      <c r="F21">
        <v>4459.5303000000004</v>
      </c>
      <c r="G21">
        <f t="shared" si="1"/>
        <v>8.722580021141189</v>
      </c>
      <c r="H21">
        <f t="shared" si="2"/>
        <v>8.2816581821210402</v>
      </c>
      <c r="I21">
        <f t="shared" si="3"/>
        <v>8.4027987255668659</v>
      </c>
      <c r="J21">
        <v>71</v>
      </c>
      <c r="K21">
        <v>72</v>
      </c>
      <c r="L21">
        <v>260654.69</v>
      </c>
      <c r="M21">
        <v>6.02</v>
      </c>
      <c r="N21">
        <v>106.63</v>
      </c>
      <c r="O21">
        <v>81.8</v>
      </c>
      <c r="P21">
        <v>170.48</v>
      </c>
      <c r="Q21">
        <v>23334</v>
      </c>
      <c r="R21">
        <v>0.04</v>
      </c>
      <c r="S21">
        <v>0.28000000000000003</v>
      </c>
      <c r="T21">
        <f>'Regression (power w accel)'!$B$17+'Regression (power w accel)'!$B$18*data_and_analysis!$I21</f>
        <v>8.9353947141209478</v>
      </c>
      <c r="U21">
        <f t="shared" si="4"/>
        <v>8.6659761498224339E-2</v>
      </c>
      <c r="V21">
        <f t="shared" si="5"/>
        <v>1.0470747415318469E-4</v>
      </c>
      <c r="W21">
        <f>$T21-_xlfn.T.INV(0.975,'Regression (power w accel)'!$B$8-2)*SQRT('Regression (power w accel)'!$D$13*(1+1/'Regression (power w accel)'!$B$8+data_and_analysis!$V21))</f>
        <v>8.6967338513605643</v>
      </c>
      <c r="X21">
        <f>$T21+_xlfn.T.INV(0.975,'Regression (power w accel)'!$B$8-2)*SQRT('Regression (power w accel)'!$D$13*(1+1/'Regression (power w accel)'!$B$8+data_and_analysis!$V21))</f>
        <v>9.1740555768813312</v>
      </c>
      <c r="Y21">
        <f t="shared" si="6"/>
        <v>99.722296626221492</v>
      </c>
      <c r="Z21">
        <f t="shared" si="7"/>
        <v>160.72760129594511</v>
      </c>
      <c r="AA21">
        <f>EXP('Regression (power w accel)'!$B$17)*(data_and_analysis!$F21^'Regression (power w accel)'!$B$18)/60</f>
        <v>126.60223352080047</v>
      </c>
      <c r="AB21" t="str">
        <f t="shared" si="8"/>
        <v>N</v>
      </c>
      <c r="AC21" s="5">
        <f t="shared" si="9"/>
        <v>-0.21231803063065757</v>
      </c>
      <c r="AD21" s="5">
        <f t="shared" si="10"/>
        <v>0.26954791259301059</v>
      </c>
    </row>
    <row r="22" spans="1:30" x14ac:dyDescent="0.25">
      <c r="A22">
        <v>51482</v>
      </c>
      <c r="B22" t="s">
        <v>51</v>
      </c>
      <c r="C22" t="s">
        <v>52</v>
      </c>
      <c r="D22">
        <v>9295</v>
      </c>
      <c r="E22">
        <v>5219.8900000000003</v>
      </c>
      <c r="F22">
        <v>5425.9949999999999</v>
      </c>
      <c r="G22">
        <f t="shared" si="1"/>
        <v>9.1372319001555447</v>
      </c>
      <c r="H22">
        <f t="shared" si="2"/>
        <v>8.5602316078577143</v>
      </c>
      <c r="I22">
        <f t="shared" si="3"/>
        <v>8.5989565717293264</v>
      </c>
      <c r="J22">
        <v>604</v>
      </c>
      <c r="K22">
        <v>605</v>
      </c>
      <c r="L22">
        <v>422717.84</v>
      </c>
      <c r="M22">
        <v>6.02</v>
      </c>
      <c r="N22">
        <v>131.47</v>
      </c>
      <c r="O22">
        <v>89.81</v>
      </c>
      <c r="P22">
        <v>143.71</v>
      </c>
      <c r="Q22">
        <v>35099</v>
      </c>
      <c r="R22">
        <v>0.04</v>
      </c>
      <c r="S22">
        <v>0.3</v>
      </c>
      <c r="T22">
        <f>'Regression (power w accel)'!$B$17+'Regression (power w accel)'!$B$18*data_and_analysis!$I22</f>
        <v>9.1239882687736458</v>
      </c>
      <c r="U22">
        <f t="shared" si="4"/>
        <v>0.24062767362390786</v>
      </c>
      <c r="V22">
        <f t="shared" si="5"/>
        <v>2.9074065611215132E-4</v>
      </c>
      <c r="W22">
        <f>$T22-_xlfn.T.INV(0.975,'Regression (power w accel)'!$B$8-2)*SQRT('Regression (power w accel)'!$D$13*(1+1/'Regression (power w accel)'!$B$8+data_and_analysis!$V22))</f>
        <v>8.885305232120297</v>
      </c>
      <c r="X22">
        <f>$T22+_xlfn.T.INV(0.975,'Regression (power w accel)'!$B$8-2)*SQRT('Regression (power w accel)'!$D$13*(1+1/'Regression (power w accel)'!$B$8+data_and_analysis!$V22))</f>
        <v>9.3626713054269946</v>
      </c>
      <c r="Y22">
        <f t="shared" si="6"/>
        <v>120.41699409684638</v>
      </c>
      <c r="Z22">
        <f t="shared" si="7"/>
        <v>194.09092662518734</v>
      </c>
      <c r="AA22">
        <f>EXP('Regression (power w accel)'!$B$17)*(data_and_analysis!$F22^'Regression (power w accel)'!$B$18)/60</f>
        <v>152.87853337102834</v>
      </c>
      <c r="AB22" t="str">
        <f t="shared" si="8"/>
        <v>N</v>
      </c>
      <c r="AC22" s="5">
        <f t="shared" si="9"/>
        <v>-0.21233549641269434</v>
      </c>
      <c r="AD22" s="5">
        <f t="shared" si="10"/>
        <v>0.2695760637246476</v>
      </c>
    </row>
    <row r="23" spans="1:30" x14ac:dyDescent="0.25">
      <c r="A23">
        <v>45951</v>
      </c>
      <c r="B23" t="s">
        <v>16</v>
      </c>
      <c r="C23" t="s">
        <v>48</v>
      </c>
      <c r="D23">
        <v>4124</v>
      </c>
      <c r="E23">
        <v>2289.39</v>
      </c>
      <c r="F23">
        <v>2420.4167000000002</v>
      </c>
      <c r="G23">
        <f t="shared" si="1"/>
        <v>8.3245788451368501</v>
      </c>
      <c r="H23">
        <f t="shared" si="2"/>
        <v>7.7360406855181667</v>
      </c>
      <c r="I23">
        <f t="shared" si="3"/>
        <v>7.7916949944103662</v>
      </c>
      <c r="J23">
        <v>63</v>
      </c>
      <c r="K23">
        <v>64</v>
      </c>
      <c r="L23">
        <v>140978.98000000001</v>
      </c>
      <c r="M23">
        <v>6.04</v>
      </c>
      <c r="N23">
        <v>107.68</v>
      </c>
      <c r="O23">
        <v>81.34</v>
      </c>
      <c r="P23">
        <v>143.58000000000001</v>
      </c>
      <c r="Q23">
        <v>48579</v>
      </c>
      <c r="R23">
        <v>0.04</v>
      </c>
      <c r="S23">
        <v>0.28000000000000003</v>
      </c>
      <c r="T23">
        <f>'Regression (power w accel)'!$B$17+'Regression (power w accel)'!$B$18*data_and_analysis!$I23</f>
        <v>8.3478565290570756</v>
      </c>
      <c r="U23">
        <f t="shared" si="4"/>
        <v>0.10031373133772903</v>
      </c>
      <c r="V23">
        <f t="shared" si="5"/>
        <v>1.2120501198783007E-4</v>
      </c>
      <c r="W23">
        <f>$T23-_xlfn.T.INV(0.975,'Regression (power w accel)'!$B$8-2)*SQRT('Regression (power w accel)'!$D$13*(1+1/'Regression (power w accel)'!$B$8+data_and_analysis!$V23))</f>
        <v>8.1091936998188796</v>
      </c>
      <c r="X23">
        <f>$T23+_xlfn.T.INV(0.975,'Regression (power w accel)'!$B$8-2)*SQRT('Regression (power w accel)'!$D$13*(1+1/'Regression (power w accel)'!$B$8+data_and_analysis!$V23))</f>
        <v>8.5865193582952717</v>
      </c>
      <c r="Y23">
        <f t="shared" si="6"/>
        <v>55.414934741625565</v>
      </c>
      <c r="Z23">
        <f t="shared" si="7"/>
        <v>89.315477762603862</v>
      </c>
      <c r="AA23">
        <f>EXP('Regression (power w accel)'!$B$17)*(data_and_analysis!$F23^'Regression (power w accel)'!$B$18)/60</f>
        <v>70.352053073324029</v>
      </c>
      <c r="AB23" t="str">
        <f t="shared" si="8"/>
        <v>N</v>
      </c>
      <c r="AC23" s="5">
        <f t="shared" si="9"/>
        <v>-0.21231957958825079</v>
      </c>
      <c r="AD23" s="5">
        <f t="shared" si="10"/>
        <v>0.26955040913326739</v>
      </c>
    </row>
    <row r="24" spans="1:30" x14ac:dyDescent="0.25">
      <c r="A24">
        <v>36464</v>
      </c>
      <c r="B24" t="s">
        <v>53</v>
      </c>
      <c r="C24" t="s">
        <v>54</v>
      </c>
      <c r="D24">
        <v>1360</v>
      </c>
      <c r="E24">
        <v>624.14</v>
      </c>
      <c r="F24">
        <v>623.44659999999999</v>
      </c>
      <c r="G24">
        <f t="shared" si="1"/>
        <v>7.2152399787300974</v>
      </c>
      <c r="H24">
        <f t="shared" si="2"/>
        <v>6.4363747021790756</v>
      </c>
      <c r="I24">
        <f t="shared" si="3"/>
        <v>6.4352631159029832</v>
      </c>
      <c r="J24">
        <v>59</v>
      </c>
      <c r="K24">
        <v>61</v>
      </c>
      <c r="L24">
        <v>36507.449999999997</v>
      </c>
      <c r="M24">
        <v>9.1199999999999992</v>
      </c>
      <c r="N24">
        <v>142</v>
      </c>
      <c r="O24">
        <v>33.82</v>
      </c>
      <c r="P24">
        <v>158.36000000000001</v>
      </c>
      <c r="Q24">
        <v>11953</v>
      </c>
      <c r="R24">
        <v>0.06</v>
      </c>
      <c r="S24">
        <v>0.19</v>
      </c>
      <c r="T24">
        <f>'Regression (power w accel)'!$B$17+'Regression (power w accel)'!$B$18*data_and_analysis!$I24</f>
        <v>7.0437317406962077</v>
      </c>
      <c r="U24">
        <f t="shared" si="4"/>
        <v>2.7994486875843632</v>
      </c>
      <c r="V24">
        <f t="shared" si="5"/>
        <v>3.3824602794967607E-3</v>
      </c>
      <c r="W24">
        <f>$T24-_xlfn.T.INV(0.975,'Regression (power w accel)'!$B$8-2)*SQRT('Regression (power w accel)'!$D$13*(1+1/'Regression (power w accel)'!$B$8+data_and_analysis!$V24))</f>
        <v>6.8046804931753364</v>
      </c>
      <c r="X24">
        <f>$T24+_xlfn.T.INV(0.975,'Regression (power w accel)'!$B$8-2)*SQRT('Regression (power w accel)'!$D$13*(1+1/'Regression (power w accel)'!$B$8+data_and_analysis!$V24))</f>
        <v>7.2827829882170789</v>
      </c>
      <c r="Y24">
        <f t="shared" si="6"/>
        <v>15.03432516184443</v>
      </c>
      <c r="Z24">
        <f t="shared" si="7"/>
        <v>24.250528864595417</v>
      </c>
      <c r="AA24">
        <f>EXP('Regression (power w accel)'!$B$17)*(data_and_analysis!$F24^'Regression (power w accel)'!$B$18)/60</f>
        <v>19.094248775404115</v>
      </c>
      <c r="AB24" t="str">
        <f t="shared" si="8"/>
        <v>N</v>
      </c>
      <c r="AC24" s="5">
        <f t="shared" si="9"/>
        <v>-0.21262546965395129</v>
      </c>
      <c r="AD24" s="5">
        <f t="shared" si="10"/>
        <v>0.27004362150310224</v>
      </c>
    </row>
    <row r="25" spans="1:30" x14ac:dyDescent="0.25">
      <c r="A25">
        <v>38512</v>
      </c>
      <c r="B25" t="s">
        <v>55</v>
      </c>
      <c r="C25" t="s">
        <v>56</v>
      </c>
      <c r="D25">
        <v>13691</v>
      </c>
      <c r="E25">
        <v>4845.6099999999997</v>
      </c>
      <c r="F25">
        <v>6700.5576000000001</v>
      </c>
      <c r="G25">
        <f t="shared" si="1"/>
        <v>9.5244939616337554</v>
      </c>
      <c r="H25">
        <f t="shared" si="2"/>
        <v>8.4858284193925257</v>
      </c>
      <c r="I25">
        <f t="shared" si="3"/>
        <v>8.809946025796739</v>
      </c>
      <c r="J25">
        <v>239</v>
      </c>
      <c r="K25">
        <v>240</v>
      </c>
      <c r="L25">
        <v>633459.6</v>
      </c>
      <c r="M25">
        <v>6.09</v>
      </c>
      <c r="N25">
        <v>163.99</v>
      </c>
      <c r="O25">
        <v>150.54</v>
      </c>
      <c r="P25">
        <v>179.66</v>
      </c>
      <c r="Q25">
        <v>131644</v>
      </c>
      <c r="R25">
        <v>0.04</v>
      </c>
      <c r="S25">
        <v>0.17</v>
      </c>
      <c r="T25">
        <f>'Regression (power w accel)'!$B$17+'Regression (power w accel)'!$B$18*data_and_analysis!$I25</f>
        <v>9.3268414908866646</v>
      </c>
      <c r="U25">
        <f t="shared" si="4"/>
        <v>0.49214097500464571</v>
      </c>
      <c r="V25">
        <f t="shared" si="5"/>
        <v>5.9463397462821224E-4</v>
      </c>
      <c r="W25">
        <f>$T25-_xlfn.T.INV(0.975,'Regression (power w accel)'!$B$8-2)*SQRT('Regression (power w accel)'!$D$13*(1+1/'Regression (power w accel)'!$B$8+data_and_analysis!$V25))</f>
        <v>9.0881222366421532</v>
      </c>
      <c r="X25">
        <f>$T25+_xlfn.T.INV(0.975,'Regression (power w accel)'!$B$8-2)*SQRT('Regression (power w accel)'!$D$13*(1+1/'Regression (power w accel)'!$B$8+data_and_analysis!$V25))</f>
        <v>9.5655607451311759</v>
      </c>
      <c r="Y25">
        <f t="shared" si="6"/>
        <v>147.49255123751416</v>
      </c>
      <c r="Z25">
        <f t="shared" si="7"/>
        <v>237.74916347419176</v>
      </c>
      <c r="AA25">
        <f>EXP('Regression (power w accel)'!$B$17)*(data_and_analysis!$F25^'Regression (power w accel)'!$B$18)/60</f>
        <v>187.25979460469713</v>
      </c>
      <c r="AB25" t="str">
        <f t="shared" si="8"/>
        <v>N</v>
      </c>
      <c r="AC25" s="5">
        <f t="shared" si="9"/>
        <v>-0.21236402320706951</v>
      </c>
      <c r="AD25" s="5">
        <f t="shared" si="10"/>
        <v>0.2696220455441436</v>
      </c>
    </row>
    <row r="26" spans="1:30" x14ac:dyDescent="0.25">
      <c r="A26">
        <v>47193</v>
      </c>
      <c r="B26" t="s">
        <v>22</v>
      </c>
      <c r="C26" t="s">
        <v>57</v>
      </c>
      <c r="D26">
        <v>4555</v>
      </c>
      <c r="E26">
        <v>2624.05</v>
      </c>
      <c r="F26">
        <v>2787.3206</v>
      </c>
      <c r="G26">
        <f t="shared" si="1"/>
        <v>8.4239808096940578</v>
      </c>
      <c r="H26">
        <f t="shared" si="2"/>
        <v>7.8724742047604863</v>
      </c>
      <c r="I26">
        <f t="shared" si="3"/>
        <v>7.9328360549528671</v>
      </c>
      <c r="J26">
        <v>168</v>
      </c>
      <c r="K26">
        <v>169</v>
      </c>
      <c r="L26">
        <v>167951.3</v>
      </c>
      <c r="M26">
        <v>6.02</v>
      </c>
      <c r="N26">
        <v>119.16</v>
      </c>
      <c r="O26">
        <v>54.73</v>
      </c>
      <c r="P26">
        <v>168.31</v>
      </c>
      <c r="Q26">
        <v>47806</v>
      </c>
      <c r="R26">
        <v>0.04</v>
      </c>
      <c r="S26">
        <v>0.28999999999999998</v>
      </c>
      <c r="T26">
        <f>'Regression (power w accel)'!$B$17+'Regression (power w accel)'!$B$18*data_and_analysis!$I26</f>
        <v>8.4835548701426333</v>
      </c>
      <c r="U26">
        <f t="shared" si="4"/>
        <v>3.0829168590021203E-2</v>
      </c>
      <c r="V26">
        <f t="shared" si="5"/>
        <v>3.7249633711142408E-5</v>
      </c>
      <c r="W26">
        <f>$T26-_xlfn.T.INV(0.975,'Regression (power w accel)'!$B$8-2)*SQRT('Regression (power w accel)'!$D$13*(1+1/'Regression (power w accel)'!$B$8+data_and_analysis!$V26))</f>
        <v>8.2449020484080791</v>
      </c>
      <c r="X26">
        <f>$T26+_xlfn.T.INV(0.975,'Regression (power w accel)'!$B$8-2)*SQRT('Regression (power w accel)'!$D$13*(1+1/'Regression (power w accel)'!$B$8+data_and_analysis!$V26))</f>
        <v>8.7222076918771876</v>
      </c>
      <c r="Y26">
        <f t="shared" si="6"/>
        <v>63.469373736196268</v>
      </c>
      <c r="Z26">
        <f t="shared" si="7"/>
        <v>102.29523873095833</v>
      </c>
      <c r="AA26">
        <f>EXP('Regression (power w accel)'!$B$17)*(data_and_analysis!$F26^'Regression (power w accel)'!$B$18)/60</f>
        <v>80.576763017935889</v>
      </c>
      <c r="AB26" t="str">
        <f t="shared" si="8"/>
        <v>N</v>
      </c>
      <c r="AC26" s="5">
        <f t="shared" si="9"/>
        <v>-0.21231169683413098</v>
      </c>
      <c r="AD26" s="5">
        <f t="shared" si="10"/>
        <v>0.2695377041664983</v>
      </c>
    </row>
    <row r="27" spans="1:30" x14ac:dyDescent="0.25">
      <c r="A27">
        <v>55918</v>
      </c>
      <c r="B27" t="s">
        <v>58</v>
      </c>
      <c r="C27" t="s">
        <v>59</v>
      </c>
      <c r="D27">
        <v>3910</v>
      </c>
      <c r="E27">
        <v>1903.79</v>
      </c>
      <c r="F27">
        <v>2130.1442999999999</v>
      </c>
      <c r="G27">
        <f t="shared" si="1"/>
        <v>8.2712926529794117</v>
      </c>
      <c r="H27">
        <f t="shared" si="2"/>
        <v>7.5516019151508198</v>
      </c>
      <c r="I27">
        <f t="shared" si="3"/>
        <v>7.6639450028876546</v>
      </c>
      <c r="J27">
        <v>223</v>
      </c>
      <c r="K27">
        <v>224</v>
      </c>
      <c r="L27">
        <v>177795.62</v>
      </c>
      <c r="M27">
        <v>6.04</v>
      </c>
      <c r="N27">
        <v>147.06</v>
      </c>
      <c r="O27">
        <v>76.05</v>
      </c>
      <c r="P27">
        <v>171.67</v>
      </c>
      <c r="Q27">
        <v>94065</v>
      </c>
      <c r="R27">
        <v>0.04</v>
      </c>
      <c r="S27">
        <v>0.18</v>
      </c>
      <c r="T27">
        <f>'Regression (power w accel)'!$B$17+'Regression (power w accel)'!$B$18*data_and_analysis!$I27</f>
        <v>8.2250328669937893</v>
      </c>
      <c r="U27">
        <f t="shared" si="4"/>
        <v>0.19755662275833522</v>
      </c>
      <c r="V27">
        <f t="shared" si="5"/>
        <v>2.3869965268347401E-4</v>
      </c>
      <c r="W27">
        <f>$T27-_xlfn.T.INV(0.975,'Regression (power w accel)'!$B$8-2)*SQRT('Regression (power w accel)'!$D$13*(1+1/'Regression (power w accel)'!$B$8+data_and_analysis!$V27))</f>
        <v>7.9863560330673922</v>
      </c>
      <c r="X27">
        <f>$T27+_xlfn.T.INV(0.975,'Regression (power w accel)'!$B$8-2)*SQRT('Regression (power w accel)'!$D$13*(1+1/'Regression (power w accel)'!$B$8+data_and_analysis!$V27))</f>
        <v>8.4637097009201856</v>
      </c>
      <c r="Y27">
        <f t="shared" si="6"/>
        <v>49.009368359457497</v>
      </c>
      <c r="Z27">
        <f t="shared" si="7"/>
        <v>78.993465882488479</v>
      </c>
      <c r="AA27">
        <f>EXP('Regression (power w accel)'!$B$17)*(data_and_analysis!$F27^'Regression (power w accel)'!$B$18)/60</f>
        <v>62.220735028004277</v>
      </c>
      <c r="AB27" t="str">
        <f t="shared" si="8"/>
        <v>N</v>
      </c>
      <c r="AC27" s="5">
        <f t="shared" si="9"/>
        <v>-0.21233061072969669</v>
      </c>
      <c r="AD27" s="5">
        <f t="shared" si="10"/>
        <v>0.26956818891540157</v>
      </c>
    </row>
    <row r="28" spans="1:30" x14ac:dyDescent="0.25">
      <c r="A28">
        <v>55397</v>
      </c>
      <c r="B28" t="s">
        <v>60</v>
      </c>
      <c r="C28" t="s">
        <v>61</v>
      </c>
      <c r="D28">
        <v>3334</v>
      </c>
      <c r="E28">
        <v>1741.86</v>
      </c>
      <c r="F28">
        <v>1960.0612000000001</v>
      </c>
      <c r="G28">
        <f t="shared" si="1"/>
        <v>8.1119280633107387</v>
      </c>
      <c r="H28">
        <f t="shared" si="2"/>
        <v>7.4627087867890154</v>
      </c>
      <c r="I28">
        <f t="shared" si="3"/>
        <v>7.5807309762268851</v>
      </c>
      <c r="J28">
        <v>88</v>
      </c>
      <c r="K28">
        <v>89</v>
      </c>
      <c r="L28">
        <v>124153.52</v>
      </c>
      <c r="M28">
        <v>4.12</v>
      </c>
      <c r="N28">
        <v>118</v>
      </c>
      <c r="O28">
        <v>58.98</v>
      </c>
      <c r="P28">
        <v>156.61000000000001</v>
      </c>
      <c r="Q28">
        <v>37798</v>
      </c>
      <c r="R28">
        <v>0.03</v>
      </c>
      <c r="S28">
        <v>0.18</v>
      </c>
      <c r="T28">
        <f>'Regression (power w accel)'!$B$17+'Regression (power w accel)'!$B$18*data_and_analysis!$I28</f>
        <v>8.1450277619626039</v>
      </c>
      <c r="U28">
        <f t="shared" si="4"/>
        <v>0.27845404334820184</v>
      </c>
      <c r="V28">
        <f t="shared" si="5"/>
        <v>3.3644472408718808E-4</v>
      </c>
      <c r="W28">
        <f>$T28-_xlfn.T.INV(0.975,'Regression (power w accel)'!$B$8-2)*SQRT('Regression (power w accel)'!$D$13*(1+1/'Regression (power w accel)'!$B$8+data_and_analysis!$V28))</f>
        <v>7.9063392780096802</v>
      </c>
      <c r="X28">
        <f>$T28+_xlfn.T.INV(0.975,'Regression (power w accel)'!$B$8-2)*SQRT('Regression (power w accel)'!$D$13*(1+1/'Regression (power w accel)'!$B$8+data_and_analysis!$V28))</f>
        <v>8.3837162459155277</v>
      </c>
      <c r="Y28">
        <f t="shared" si="6"/>
        <v>45.240591043635057</v>
      </c>
      <c r="Z28">
        <f t="shared" si="7"/>
        <v>72.920636877526988</v>
      </c>
      <c r="AA28">
        <f>EXP('Regression (power w accel)'!$B$17)*(data_and_analysis!$F28^'Regression (power w accel)'!$B$18)/60</f>
        <v>57.436684371728937</v>
      </c>
      <c r="AB28" t="str">
        <f t="shared" si="8"/>
        <v>N</v>
      </c>
      <c r="AC28" s="5">
        <f t="shared" si="9"/>
        <v>-0.21233978704552367</v>
      </c>
      <c r="AD28" s="5">
        <f t="shared" si="10"/>
        <v>0.26958297950463606</v>
      </c>
    </row>
    <row r="29" spans="1:30" x14ac:dyDescent="0.25">
      <c r="A29">
        <v>51155</v>
      </c>
      <c r="B29" t="s">
        <v>62</v>
      </c>
      <c r="C29" t="s">
        <v>63</v>
      </c>
      <c r="D29">
        <v>5108</v>
      </c>
      <c r="E29">
        <v>2396.44</v>
      </c>
      <c r="F29">
        <v>2811.8312999999998</v>
      </c>
      <c r="G29">
        <f t="shared" si="1"/>
        <v>8.5385632171524293</v>
      </c>
      <c r="H29">
        <f t="shared" si="2"/>
        <v>7.7817395817746879</v>
      </c>
      <c r="I29">
        <f t="shared" si="3"/>
        <v>7.9415912582432862</v>
      </c>
      <c r="J29">
        <v>30</v>
      </c>
      <c r="K29">
        <v>32</v>
      </c>
      <c r="L29">
        <v>186481.66</v>
      </c>
      <c r="M29">
        <v>9.74</v>
      </c>
      <c r="N29">
        <v>112.46</v>
      </c>
      <c r="O29">
        <v>95.83</v>
      </c>
      <c r="P29">
        <v>141.22</v>
      </c>
      <c r="Q29">
        <v>44042</v>
      </c>
      <c r="R29">
        <v>7.0000000000000007E-2</v>
      </c>
      <c r="S29">
        <v>0.18</v>
      </c>
      <c r="T29">
        <f>'Regression (power w accel)'!$B$17+'Regression (power w accel)'!$B$18*data_and_analysis!$I29</f>
        <v>8.4919724529339913</v>
      </c>
      <c r="U29">
        <f t="shared" si="4"/>
        <v>2.7831303490781591E-2</v>
      </c>
      <c r="V29">
        <f t="shared" si="5"/>
        <v>3.3627434930918464E-5</v>
      </c>
      <c r="W29">
        <f>$T29-_xlfn.T.INV(0.975,'Regression (power w accel)'!$B$8-2)*SQRT('Regression (power w accel)'!$D$13*(1+1/'Regression (power w accel)'!$B$8+data_and_analysis!$V29))</f>
        <v>8.2533200629759484</v>
      </c>
      <c r="X29">
        <f>$T29+_xlfn.T.INV(0.975,'Regression (power w accel)'!$B$8-2)*SQRT('Regression (power w accel)'!$D$13*(1+1/'Regression (power w accel)'!$B$8+data_and_analysis!$V29))</f>
        <v>8.7306248428920341</v>
      </c>
      <c r="Y29">
        <f t="shared" si="6"/>
        <v>64.00591498654687</v>
      </c>
      <c r="Z29">
        <f t="shared" si="7"/>
        <v>103.15990712063621</v>
      </c>
      <c r="AA29">
        <f>EXP('Regression (power w accel)'!$B$17)*(data_and_analysis!$F29^'Regression (power w accel)'!$B$18)/60</f>
        <v>81.257887279842009</v>
      </c>
      <c r="AB29" t="str">
        <f t="shared" si="8"/>
        <v>N</v>
      </c>
      <c r="AC29" s="5">
        <f t="shared" si="9"/>
        <v>-0.21231135672875057</v>
      </c>
      <c r="AD29" s="5">
        <f t="shared" si="10"/>
        <v>0.26953715601005446</v>
      </c>
    </row>
    <row r="30" spans="1:30" x14ac:dyDescent="0.25">
      <c r="A30">
        <v>34290</v>
      </c>
      <c r="B30" t="s">
        <v>64</v>
      </c>
      <c r="C30" t="s">
        <v>65</v>
      </c>
      <c r="D30">
        <v>4610</v>
      </c>
      <c r="E30">
        <v>2744.22</v>
      </c>
      <c r="F30">
        <v>3024.5835000000002</v>
      </c>
      <c r="G30">
        <f t="shared" si="1"/>
        <v>8.4359831359906945</v>
      </c>
      <c r="H30">
        <f t="shared" si="2"/>
        <v>7.9172521605590518</v>
      </c>
      <c r="I30">
        <f t="shared" si="3"/>
        <v>8.0145286750349474</v>
      </c>
      <c r="J30">
        <v>328</v>
      </c>
      <c r="K30">
        <v>330</v>
      </c>
      <c r="L30">
        <v>179267.28</v>
      </c>
      <c r="M30">
        <v>7.02</v>
      </c>
      <c r="N30">
        <v>131.80000000000001</v>
      </c>
      <c r="O30">
        <v>31.06</v>
      </c>
      <c r="P30">
        <v>159.47999999999999</v>
      </c>
      <c r="Q30">
        <v>66175</v>
      </c>
      <c r="R30">
        <v>0.05</v>
      </c>
      <c r="S30">
        <v>0.19</v>
      </c>
      <c r="T30">
        <f>'Regression (power w accel)'!$B$17+'Regression (power w accel)'!$B$18*data_and_analysis!$I30</f>
        <v>8.5620972374839397</v>
      </c>
      <c r="U30">
        <f t="shared" si="4"/>
        <v>8.8152851050010955E-3</v>
      </c>
      <c r="V30">
        <f t="shared" si="5"/>
        <v>1.0651151368605706E-5</v>
      </c>
      <c r="W30">
        <f>$T30-_xlfn.T.INV(0.975,'Regression (power w accel)'!$B$8-2)*SQRT('Regression (power w accel)'!$D$13*(1+1/'Regression (power w accel)'!$B$8+data_and_analysis!$V30))</f>
        <v>8.3234475863831623</v>
      </c>
      <c r="X30">
        <f>$T30+_xlfn.T.INV(0.975,'Regression (power w accel)'!$B$8-2)*SQRT('Regression (power w accel)'!$D$13*(1+1/'Regression (power w accel)'!$B$8+data_and_analysis!$V30))</f>
        <v>8.8007468885847171</v>
      </c>
      <c r="Y30">
        <f t="shared" si="6"/>
        <v>68.655622112366871</v>
      </c>
      <c r="Z30">
        <f t="shared" si="7"/>
        <v>110.65334830478334</v>
      </c>
      <c r="AA30">
        <f>EXP('Regression (power w accel)'!$B$17)*(data_and_analysis!$F30^'Regression (power w accel)'!$B$18)/60</f>
        <v>87.16062451979866</v>
      </c>
      <c r="AB30" t="str">
        <f t="shared" si="8"/>
        <v>N</v>
      </c>
      <c r="AC30" s="5">
        <f t="shared" si="9"/>
        <v>-0.21230919935903342</v>
      </c>
      <c r="AD30" s="5">
        <f t="shared" si="10"/>
        <v>0.26953367893375146</v>
      </c>
    </row>
    <row r="31" spans="1:30" x14ac:dyDescent="0.25">
      <c r="A31">
        <v>37235</v>
      </c>
      <c r="B31" t="s">
        <v>66</v>
      </c>
      <c r="C31" t="s">
        <v>67</v>
      </c>
      <c r="D31">
        <v>1679</v>
      </c>
      <c r="E31">
        <v>636.91</v>
      </c>
      <c r="F31">
        <v>660.06510000000003</v>
      </c>
      <c r="G31">
        <f t="shared" si="1"/>
        <v>7.4259536570775406</v>
      </c>
      <c r="H31">
        <f t="shared" si="2"/>
        <v>6.4566283583060304</v>
      </c>
      <c r="I31">
        <f t="shared" si="3"/>
        <v>6.4923384665198611</v>
      </c>
      <c r="J31">
        <v>30</v>
      </c>
      <c r="K31">
        <v>32</v>
      </c>
      <c r="L31">
        <v>45610.31</v>
      </c>
      <c r="M31">
        <v>11.09</v>
      </c>
      <c r="N31">
        <v>140.35</v>
      </c>
      <c r="O31">
        <v>110.68</v>
      </c>
      <c r="P31">
        <v>159.9</v>
      </c>
      <c r="Q31">
        <v>13852</v>
      </c>
      <c r="R31">
        <v>0.08</v>
      </c>
      <c r="S31">
        <v>0.18</v>
      </c>
      <c r="T31">
        <f>'Regression (power w accel)'!$B$17+'Regression (power w accel)'!$B$18*data_and_analysis!$I31</f>
        <v>7.0986061363243644</v>
      </c>
      <c r="U31">
        <f t="shared" si="4"/>
        <v>2.6117144314524396</v>
      </c>
      <c r="V31">
        <f t="shared" si="5"/>
        <v>3.1556285939283264E-3</v>
      </c>
      <c r="W31">
        <f>$T31-_xlfn.T.INV(0.975,'Regression (power w accel)'!$B$8-2)*SQRT('Regression (power w accel)'!$D$13*(1+1/'Regression (power w accel)'!$B$8+data_and_analysis!$V31))</f>
        <v>6.8595818842267695</v>
      </c>
      <c r="X31">
        <f>$T31+_xlfn.T.INV(0.975,'Regression (power w accel)'!$B$8-2)*SQRT('Regression (power w accel)'!$D$13*(1+1/'Regression (power w accel)'!$B$8+data_and_analysis!$V31))</f>
        <v>7.3376303884219594</v>
      </c>
      <c r="Y31">
        <f t="shared" si="6"/>
        <v>15.882808883419511</v>
      </c>
      <c r="Z31">
        <f t="shared" si="7"/>
        <v>25.617759109722215</v>
      </c>
      <c r="AA31">
        <f>EXP('Regression (power w accel)'!$B$17)*(data_and_analysis!$F31^'Regression (power w accel)'!$B$18)/60</f>
        <v>20.171315573387798</v>
      </c>
      <c r="AB31" t="str">
        <f t="shared" si="8"/>
        <v>Y</v>
      </c>
      <c r="AC31" s="5">
        <f t="shared" si="9"/>
        <v>-0.21260421385832431</v>
      </c>
      <c r="AD31" s="5">
        <f t="shared" si="10"/>
        <v>0.27000933660073023</v>
      </c>
    </row>
    <row r="32" spans="1:30" x14ac:dyDescent="0.25">
      <c r="A32">
        <v>47177</v>
      </c>
      <c r="B32" t="s">
        <v>68</v>
      </c>
      <c r="C32" t="s">
        <v>69</v>
      </c>
      <c r="D32">
        <v>9729</v>
      </c>
      <c r="E32">
        <v>5237.51</v>
      </c>
      <c r="F32">
        <v>6078.7920000000004</v>
      </c>
      <c r="G32">
        <f t="shared" si="1"/>
        <v>9.1828663949754272</v>
      </c>
      <c r="H32">
        <f t="shared" si="2"/>
        <v>8.5636014735364459</v>
      </c>
      <c r="I32">
        <f t="shared" si="3"/>
        <v>8.7125612710093634</v>
      </c>
      <c r="J32">
        <v>228</v>
      </c>
      <c r="K32">
        <v>229</v>
      </c>
      <c r="L32">
        <v>478482.47</v>
      </c>
      <c r="M32">
        <v>6.03</v>
      </c>
      <c r="N32">
        <v>137.57</v>
      </c>
      <c r="O32">
        <v>109.6</v>
      </c>
      <c r="P32">
        <v>170.42</v>
      </c>
      <c r="Q32">
        <v>103043</v>
      </c>
      <c r="R32">
        <v>0.04</v>
      </c>
      <c r="S32">
        <v>0.28999999999999998</v>
      </c>
      <c r="T32">
        <f>'Regression (power w accel)'!$B$17+'Regression (power w accel)'!$B$18*data_and_analysis!$I32</f>
        <v>9.2332121131501186</v>
      </c>
      <c r="U32">
        <f t="shared" si="4"/>
        <v>0.36498857866419199</v>
      </c>
      <c r="V32">
        <f t="shared" si="5"/>
        <v>4.4100089252462998E-4</v>
      </c>
      <c r="W32">
        <f>$T32-_xlfn.T.INV(0.975,'Regression (power w accel)'!$B$8-2)*SQRT('Regression (power w accel)'!$D$13*(1+1/'Regression (power w accel)'!$B$8+data_and_analysis!$V32))</f>
        <v>8.9945111679999457</v>
      </c>
      <c r="X32">
        <f>$T32+_xlfn.T.INV(0.975,'Regression (power w accel)'!$B$8-2)*SQRT('Regression (power w accel)'!$D$13*(1+1/'Regression (power w accel)'!$B$8+data_and_analysis!$V32))</f>
        <v>9.4719130583002915</v>
      </c>
      <c r="Y32">
        <f t="shared" si="6"/>
        <v>134.31215500201333</v>
      </c>
      <c r="Z32">
        <f t="shared" si="7"/>
        <v>216.49522593225495</v>
      </c>
      <c r="AA32">
        <f>EXP('Regression (power w accel)'!$B$17)*(data_and_analysis!$F32^'Regression (power w accel)'!$B$18)/60</f>
        <v>170.52255083304647</v>
      </c>
      <c r="AB32" t="str">
        <f t="shared" si="8"/>
        <v>N</v>
      </c>
      <c r="AC32" s="5">
        <f t="shared" si="9"/>
        <v>-0.21234960217364832</v>
      </c>
      <c r="AD32" s="5">
        <f t="shared" si="10"/>
        <v>0.26959880012713955</v>
      </c>
    </row>
    <row r="33" spans="1:30" x14ac:dyDescent="0.25">
      <c r="A33">
        <v>36586</v>
      </c>
      <c r="B33" t="s">
        <v>16</v>
      </c>
      <c r="C33" t="s">
        <v>70</v>
      </c>
      <c r="D33">
        <v>4124</v>
      </c>
      <c r="E33">
        <v>2289.39</v>
      </c>
      <c r="F33">
        <v>2420.4167000000002</v>
      </c>
      <c r="G33">
        <f t="shared" si="1"/>
        <v>8.3245788451368501</v>
      </c>
      <c r="H33">
        <f t="shared" si="2"/>
        <v>7.7360406855181667</v>
      </c>
      <c r="I33">
        <f t="shared" si="3"/>
        <v>7.7916949944103662</v>
      </c>
      <c r="J33">
        <v>63</v>
      </c>
      <c r="K33">
        <v>64</v>
      </c>
      <c r="L33">
        <v>140978.98000000001</v>
      </c>
      <c r="M33">
        <v>6.04</v>
      </c>
      <c r="N33">
        <v>107.68</v>
      </c>
      <c r="O33">
        <v>81.34</v>
      </c>
      <c r="P33">
        <v>143.58000000000001</v>
      </c>
      <c r="Q33">
        <v>48575</v>
      </c>
      <c r="R33">
        <v>0.04</v>
      </c>
      <c r="S33">
        <v>0.28000000000000003</v>
      </c>
      <c r="T33">
        <f>'Regression (power w accel)'!$B$17+'Regression (power w accel)'!$B$18*data_and_analysis!$I33</f>
        <v>8.3478565290570756</v>
      </c>
      <c r="U33">
        <f t="shared" si="4"/>
        <v>0.10031373133772903</v>
      </c>
      <c r="V33">
        <f t="shared" si="5"/>
        <v>1.2120501198783007E-4</v>
      </c>
      <c r="W33">
        <f>$T33-_xlfn.T.INV(0.975,'Regression (power w accel)'!$B$8-2)*SQRT('Regression (power w accel)'!$D$13*(1+1/'Regression (power w accel)'!$B$8+data_and_analysis!$V33))</f>
        <v>8.1091936998188796</v>
      </c>
      <c r="X33">
        <f>$T33+_xlfn.T.INV(0.975,'Regression (power w accel)'!$B$8-2)*SQRT('Regression (power w accel)'!$D$13*(1+1/'Regression (power w accel)'!$B$8+data_and_analysis!$V33))</f>
        <v>8.5865193582952717</v>
      </c>
      <c r="Y33">
        <f t="shared" si="6"/>
        <v>55.414934741625565</v>
      </c>
      <c r="Z33">
        <f t="shared" si="7"/>
        <v>89.315477762603862</v>
      </c>
      <c r="AA33">
        <f>EXP('Regression (power w accel)'!$B$17)*(data_and_analysis!$F33^'Regression (power w accel)'!$B$18)/60</f>
        <v>70.352053073324029</v>
      </c>
      <c r="AB33" t="str">
        <f t="shared" si="8"/>
        <v>N</v>
      </c>
      <c r="AC33" s="5">
        <f t="shared" si="9"/>
        <v>-0.21231957958825079</v>
      </c>
      <c r="AD33" s="5">
        <f t="shared" si="10"/>
        <v>0.26955040913326739</v>
      </c>
    </row>
    <row r="34" spans="1:30" x14ac:dyDescent="0.25">
      <c r="A34">
        <v>54078</v>
      </c>
      <c r="B34" t="s">
        <v>71</v>
      </c>
      <c r="C34" t="s">
        <v>72</v>
      </c>
      <c r="D34">
        <v>3321</v>
      </c>
      <c r="E34">
        <v>1805.61</v>
      </c>
      <c r="F34">
        <v>1955.3860999999999</v>
      </c>
      <c r="G34">
        <f t="shared" si="1"/>
        <v>8.1080212213767471</v>
      </c>
      <c r="H34">
        <f t="shared" si="2"/>
        <v>7.4986537638132003</v>
      </c>
      <c r="I34">
        <f t="shared" si="3"/>
        <v>7.578342946526309</v>
      </c>
      <c r="J34">
        <v>101</v>
      </c>
      <c r="K34">
        <v>102</v>
      </c>
      <c r="L34">
        <v>127320.41</v>
      </c>
      <c r="M34">
        <v>6.04</v>
      </c>
      <c r="N34">
        <v>120.86</v>
      </c>
      <c r="O34">
        <v>82.85</v>
      </c>
      <c r="P34">
        <v>155.79</v>
      </c>
      <c r="Q34">
        <v>16853</v>
      </c>
      <c r="R34">
        <v>0.04</v>
      </c>
      <c r="S34">
        <v>0.28999999999999998</v>
      </c>
      <c r="T34">
        <f>'Regression (power w accel)'!$B$17+'Regression (power w accel)'!$B$18*data_and_analysis!$I34</f>
        <v>8.142731820104256</v>
      </c>
      <c r="U34">
        <f t="shared" si="4"/>
        <v>0.28098001263352912</v>
      </c>
      <c r="V34">
        <f t="shared" si="5"/>
        <v>3.3949675029961384E-4</v>
      </c>
      <c r="W34">
        <f>$T34-_xlfn.T.INV(0.975,'Regression (power w accel)'!$B$8-2)*SQRT('Regression (power w accel)'!$D$13*(1+1/'Regression (power w accel)'!$B$8+data_and_analysis!$V34))</f>
        <v>7.9040429723959935</v>
      </c>
      <c r="X34">
        <f>$T34+_xlfn.T.INV(0.975,'Regression (power w accel)'!$B$8-2)*SQRT('Regression (power w accel)'!$D$13*(1+1/'Regression (power w accel)'!$B$8+data_and_analysis!$V34))</f>
        <v>8.3814206678125185</v>
      </c>
      <c r="Y34">
        <f t="shared" si="6"/>
        <v>45.136824006467165</v>
      </c>
      <c r="Z34">
        <f t="shared" si="7"/>
        <v>72.753433847486221</v>
      </c>
      <c r="AA34">
        <f>EXP('Regression (power w accel)'!$B$17)*(data_and_analysis!$F34^'Regression (power w accel)'!$B$18)/60</f>
        <v>57.304964352489883</v>
      </c>
      <c r="AB34" t="str">
        <f t="shared" si="8"/>
        <v>N</v>
      </c>
      <c r="AC34" s="5">
        <f t="shared" si="9"/>
        <v>-0.21234007356107909</v>
      </c>
      <c r="AD34" s="5">
        <f t="shared" si="10"/>
        <v>0.26958344132230677</v>
      </c>
    </row>
    <row r="35" spans="1:30" x14ac:dyDescent="0.25">
      <c r="A35">
        <v>45690</v>
      </c>
      <c r="B35" t="s">
        <v>73</v>
      </c>
      <c r="C35" t="s">
        <v>74</v>
      </c>
      <c r="D35">
        <v>8497</v>
      </c>
      <c r="E35">
        <v>4646.38</v>
      </c>
      <c r="F35">
        <v>5672.3374000000003</v>
      </c>
      <c r="G35">
        <f t="shared" si="1"/>
        <v>9.0474684390035414</v>
      </c>
      <c r="H35">
        <f t="shared" si="2"/>
        <v>8.4438437007734439</v>
      </c>
      <c r="I35">
        <f t="shared" si="3"/>
        <v>8.6433565516331985</v>
      </c>
      <c r="J35">
        <v>200</v>
      </c>
      <c r="K35">
        <v>201</v>
      </c>
      <c r="L35">
        <v>378941.2</v>
      </c>
      <c r="M35">
        <v>5.1100000000000003</v>
      </c>
      <c r="N35">
        <v>107.53</v>
      </c>
      <c r="O35">
        <v>79.09</v>
      </c>
      <c r="P35">
        <v>149.85</v>
      </c>
      <c r="Q35">
        <v>149386</v>
      </c>
      <c r="R35">
        <v>0.04</v>
      </c>
      <c r="S35">
        <v>0.28999999999999998</v>
      </c>
      <c r="T35">
        <f>'Regression (power w accel)'!$B$17+'Regression (power w accel)'!$B$18*data_and_analysis!$I35</f>
        <v>9.1666760847361246</v>
      </c>
      <c r="U35">
        <f t="shared" si="4"/>
        <v>0.28615879957367207</v>
      </c>
      <c r="V35">
        <f t="shared" si="5"/>
        <v>3.4575406846325756E-4</v>
      </c>
      <c r="W35">
        <f>$T35-_xlfn.T.INV(0.975,'Regression (power w accel)'!$B$8-2)*SQRT('Regression (power w accel)'!$D$13*(1+1/'Regression (power w accel)'!$B$8+data_and_analysis!$V35))</f>
        <v>8.9279864912519624</v>
      </c>
      <c r="X35">
        <f>$T35+_xlfn.T.INV(0.975,'Regression (power w accel)'!$B$8-2)*SQRT('Regression (power w accel)'!$D$13*(1+1/'Regression (power w accel)'!$B$8+data_and_analysis!$V35))</f>
        <v>9.4053656782202868</v>
      </c>
      <c r="Y35">
        <f t="shared" si="6"/>
        <v>125.66780147320218</v>
      </c>
      <c r="Z35">
        <f t="shared" si="7"/>
        <v>202.55695697256112</v>
      </c>
      <c r="AA35">
        <f>EXP('Regression (power w accel)'!$B$17)*(data_and_analysis!$F35^'Regression (power w accel)'!$B$18)/60</f>
        <v>159.5458788431834</v>
      </c>
      <c r="AB35" t="str">
        <f t="shared" si="8"/>
        <v>N</v>
      </c>
      <c r="AC35" s="5">
        <f t="shared" si="9"/>
        <v>-0.21234066097865034</v>
      </c>
      <c r="AD35" s="5">
        <f t="shared" si="10"/>
        <v>0.26958438814739322</v>
      </c>
    </row>
    <row r="36" spans="1:30" x14ac:dyDescent="0.25">
      <c r="A36">
        <v>44906</v>
      </c>
      <c r="B36" t="s">
        <v>75</v>
      </c>
      <c r="C36" t="s">
        <v>76</v>
      </c>
      <c r="D36">
        <v>12348</v>
      </c>
      <c r="E36">
        <v>4319.24</v>
      </c>
      <c r="F36">
        <v>5800.9690000000001</v>
      </c>
      <c r="G36">
        <f t="shared" si="1"/>
        <v>9.4212493856220494</v>
      </c>
      <c r="H36">
        <f t="shared" si="2"/>
        <v>8.3708347398354483</v>
      </c>
      <c r="I36">
        <f t="shared" si="3"/>
        <v>8.6657802515455629</v>
      </c>
      <c r="J36">
        <v>270</v>
      </c>
      <c r="K36">
        <v>271</v>
      </c>
      <c r="L36">
        <v>547723.75</v>
      </c>
      <c r="M36">
        <v>6.87</v>
      </c>
      <c r="N36">
        <v>156.91999999999999</v>
      </c>
      <c r="O36">
        <v>140.97999999999999</v>
      </c>
      <c r="P36">
        <v>165.04</v>
      </c>
      <c r="Q36">
        <v>348272</v>
      </c>
      <c r="R36">
        <v>0.05</v>
      </c>
      <c r="S36">
        <v>0.19</v>
      </c>
      <c r="T36">
        <f>'Regression (power w accel)'!$B$17+'Regression (power w accel)'!$B$18*data_and_analysis!$I36</f>
        <v>9.1882350759142586</v>
      </c>
      <c r="U36">
        <f t="shared" si="4"/>
        <v>0.31065220594843113</v>
      </c>
      <c r="V36">
        <f t="shared" si="5"/>
        <v>3.753484577226958E-4</v>
      </c>
      <c r="W36">
        <f>$T36-_xlfn.T.INV(0.975,'Regression (power w accel)'!$B$8-2)*SQRT('Regression (power w accel)'!$D$13*(1+1/'Regression (power w accel)'!$B$8+data_and_analysis!$V36))</f>
        <v>8.9495419552665165</v>
      </c>
      <c r="X36">
        <f>$T36+_xlfn.T.INV(0.975,'Regression (power w accel)'!$B$8-2)*SQRT('Regression (power w accel)'!$D$13*(1+1/'Regression (power w accel)'!$B$8+data_and_analysis!$V36))</f>
        <v>9.4269281965620007</v>
      </c>
      <c r="Y36">
        <f t="shared" si="6"/>
        <v>128.40603517148128</v>
      </c>
      <c r="Z36">
        <f t="shared" si="7"/>
        <v>206.972023993074</v>
      </c>
      <c r="AA36">
        <f>EXP('Regression (power w accel)'!$B$17)*(data_and_analysis!$F36^'Regression (power w accel)'!$B$18)/60</f>
        <v>163.02287260494256</v>
      </c>
      <c r="AB36" t="str">
        <f t="shared" si="8"/>
        <v>N</v>
      </c>
      <c r="AC36" s="5">
        <f t="shared" si="9"/>
        <v>-0.21234343917708492</v>
      </c>
      <c r="AD36" s="5">
        <f t="shared" si="10"/>
        <v>0.2695888661871057</v>
      </c>
    </row>
    <row r="37" spans="1:30" x14ac:dyDescent="0.25">
      <c r="A37">
        <v>50834</v>
      </c>
      <c r="B37" t="s">
        <v>77</v>
      </c>
      <c r="C37" t="s">
        <v>78</v>
      </c>
      <c r="D37">
        <v>2507</v>
      </c>
      <c r="E37">
        <v>1435.86</v>
      </c>
      <c r="F37">
        <v>1644.2119</v>
      </c>
      <c r="G37">
        <f t="shared" si="1"/>
        <v>7.8268420981582931</v>
      </c>
      <c r="H37">
        <f t="shared" si="2"/>
        <v>7.2695192518192027</v>
      </c>
      <c r="I37">
        <f t="shared" si="3"/>
        <v>7.4050164602541821</v>
      </c>
      <c r="J37">
        <v>47</v>
      </c>
      <c r="K37">
        <v>49</v>
      </c>
      <c r="L37">
        <v>104570.04</v>
      </c>
      <c r="M37">
        <v>9.18</v>
      </c>
      <c r="N37">
        <v>114.39</v>
      </c>
      <c r="O37">
        <v>91.35</v>
      </c>
      <c r="P37">
        <v>150.63</v>
      </c>
      <c r="Q37">
        <v>28047</v>
      </c>
      <c r="R37">
        <v>0.06</v>
      </c>
      <c r="S37">
        <v>0.18</v>
      </c>
      <c r="T37">
        <f>'Regression (power w accel)'!$B$17+'Regression (power w accel)'!$B$18*data_and_analysis!$I37</f>
        <v>7.9760891963141809</v>
      </c>
      <c r="U37">
        <f t="shared" si="4"/>
        <v>0.49477432368239155</v>
      </c>
      <c r="V37">
        <f t="shared" si="5"/>
        <v>5.9781574300426577E-4</v>
      </c>
      <c r="W37">
        <f>$T37-_xlfn.T.INV(0.975,'Regression (power w accel)'!$B$8-2)*SQRT('Regression (power w accel)'!$D$13*(1+1/'Regression (power w accel)'!$B$8+data_and_analysis!$V37))</f>
        <v>7.7373695628999215</v>
      </c>
      <c r="X37">
        <f>$T37+_xlfn.T.INV(0.975,'Regression (power w accel)'!$B$8-2)*SQRT('Regression (power w accel)'!$D$13*(1+1/'Regression (power w accel)'!$B$8+data_and_analysis!$V37))</f>
        <v>8.2148088297284403</v>
      </c>
      <c r="Y37">
        <f t="shared" si="6"/>
        <v>38.207239015315118</v>
      </c>
      <c r="Z37">
        <f t="shared" si="7"/>
        <v>61.58782885572603</v>
      </c>
      <c r="AA37">
        <f>EXP('Regression (power w accel)'!$B$17)*(data_and_analysis!$F37^'Regression (power w accel)'!$B$18)/60</f>
        <v>48.508771346273505</v>
      </c>
      <c r="AB37" t="str">
        <f t="shared" si="8"/>
        <v>N</v>
      </c>
      <c r="AC37" s="5">
        <f t="shared" si="9"/>
        <v>-0.21236432185474766</v>
      </c>
      <c r="AD37" s="5">
        <f t="shared" si="10"/>
        <v>0.26962252694650596</v>
      </c>
    </row>
    <row r="38" spans="1:30" x14ac:dyDescent="0.25">
      <c r="A38">
        <v>45204</v>
      </c>
      <c r="B38" t="s">
        <v>79</v>
      </c>
      <c r="C38" t="s">
        <v>80</v>
      </c>
      <c r="D38">
        <v>4343</v>
      </c>
      <c r="E38">
        <v>2797.88</v>
      </c>
      <c r="F38">
        <v>3224.1086</v>
      </c>
      <c r="G38">
        <f t="shared" si="1"/>
        <v>8.3763206325348225</v>
      </c>
      <c r="H38">
        <f t="shared" si="2"/>
        <v>7.936617266528736</v>
      </c>
      <c r="I38">
        <f t="shared" si="3"/>
        <v>8.07841178792272</v>
      </c>
      <c r="J38">
        <v>32</v>
      </c>
      <c r="K38">
        <v>34</v>
      </c>
      <c r="L38">
        <v>183012.95</v>
      </c>
      <c r="M38">
        <v>9.1999999999999993</v>
      </c>
      <c r="N38">
        <v>92.7</v>
      </c>
      <c r="O38">
        <v>74.930000000000007</v>
      </c>
      <c r="P38">
        <v>124.41</v>
      </c>
      <c r="Q38">
        <v>27058</v>
      </c>
      <c r="R38">
        <v>7.0000000000000007E-2</v>
      </c>
      <c r="S38">
        <v>0.26</v>
      </c>
      <c r="T38">
        <f>'Regression (power w accel)'!$B$17+'Regression (power w accel)'!$B$18*data_and_analysis!$I38</f>
        <v>8.6235168726271922</v>
      </c>
      <c r="U38">
        <f t="shared" si="4"/>
        <v>9.0039825478555903E-4</v>
      </c>
      <c r="V38">
        <f t="shared" si="5"/>
        <v>1.0879146833615886E-6</v>
      </c>
      <c r="W38">
        <f>$T38-_xlfn.T.INV(0.975,'Regression (power w accel)'!$B$8-2)*SQRT('Regression (power w accel)'!$D$13*(1+1/'Regression (power w accel)'!$B$8+data_and_analysis!$V38))</f>
        <v>8.3848683615085662</v>
      </c>
      <c r="X38">
        <f>$T38+_xlfn.T.INV(0.975,'Regression (power w accel)'!$B$8-2)*SQRT('Regression (power w accel)'!$D$13*(1+1/'Regression (power w accel)'!$B$8+data_and_analysis!$V38))</f>
        <v>8.8621653837458183</v>
      </c>
      <c r="Y38">
        <f t="shared" si="6"/>
        <v>73.004698295264561</v>
      </c>
      <c r="Z38">
        <f t="shared" si="7"/>
        <v>117.66255467193791</v>
      </c>
      <c r="AA38">
        <f>EXP('Regression (power w accel)'!$B$17)*(data_and_analysis!$F38^'Regression (power w accel)'!$B$18)/60</f>
        <v>92.681817550557966</v>
      </c>
      <c r="AB38" t="str">
        <f t="shared" si="8"/>
        <v>Y</v>
      </c>
      <c r="AC38" s="5">
        <f t="shared" si="9"/>
        <v>-0.21230830140506826</v>
      </c>
      <c r="AD38" s="5">
        <f t="shared" si="10"/>
        <v>0.26953223168884172</v>
      </c>
    </row>
    <row r="39" spans="1:30" x14ac:dyDescent="0.25">
      <c r="A39">
        <v>47775</v>
      </c>
      <c r="B39" t="s">
        <v>16</v>
      </c>
      <c r="C39" t="s">
        <v>81</v>
      </c>
      <c r="D39">
        <v>4135</v>
      </c>
      <c r="E39">
        <v>2289.39</v>
      </c>
      <c r="F39">
        <v>2420.4167000000002</v>
      </c>
      <c r="G39">
        <f t="shared" si="1"/>
        <v>8.3272426074577925</v>
      </c>
      <c r="H39">
        <f t="shared" si="2"/>
        <v>7.7360406855181667</v>
      </c>
      <c r="I39">
        <f t="shared" si="3"/>
        <v>7.7916949944103662</v>
      </c>
      <c r="J39">
        <v>63</v>
      </c>
      <c r="K39">
        <v>64</v>
      </c>
      <c r="L39">
        <v>140978.98000000001</v>
      </c>
      <c r="M39">
        <v>6.04</v>
      </c>
      <c r="N39">
        <v>107.68</v>
      </c>
      <c r="O39">
        <v>81.34</v>
      </c>
      <c r="P39">
        <v>143.58000000000001</v>
      </c>
      <c r="Q39">
        <v>48579</v>
      </c>
      <c r="R39">
        <v>0.04</v>
      </c>
      <c r="S39">
        <v>0.28000000000000003</v>
      </c>
      <c r="T39">
        <f>'Regression (power w accel)'!$B$17+'Regression (power w accel)'!$B$18*data_and_analysis!$I39</f>
        <v>8.3478565290570756</v>
      </c>
      <c r="U39">
        <f t="shared" si="4"/>
        <v>0.10031373133772903</v>
      </c>
      <c r="V39">
        <f t="shared" si="5"/>
        <v>1.2120501198783007E-4</v>
      </c>
      <c r="W39">
        <f>$T39-_xlfn.T.INV(0.975,'Regression (power w accel)'!$B$8-2)*SQRT('Regression (power w accel)'!$D$13*(1+1/'Regression (power w accel)'!$B$8+data_and_analysis!$V39))</f>
        <v>8.1091936998188796</v>
      </c>
      <c r="X39">
        <f>$T39+_xlfn.T.INV(0.975,'Regression (power w accel)'!$B$8-2)*SQRT('Regression (power w accel)'!$D$13*(1+1/'Regression (power w accel)'!$B$8+data_and_analysis!$V39))</f>
        <v>8.5865193582952717</v>
      </c>
      <c r="Y39">
        <f t="shared" si="6"/>
        <v>55.414934741625565</v>
      </c>
      <c r="Z39">
        <f t="shared" si="7"/>
        <v>89.315477762603862</v>
      </c>
      <c r="AA39">
        <f>EXP('Regression (power w accel)'!$B$17)*(data_and_analysis!$F39^'Regression (power w accel)'!$B$18)/60</f>
        <v>70.352053073324029</v>
      </c>
      <c r="AB39" t="str">
        <f t="shared" si="8"/>
        <v>N</v>
      </c>
      <c r="AC39" s="5">
        <f t="shared" si="9"/>
        <v>-0.21231957958825079</v>
      </c>
      <c r="AD39" s="5">
        <f t="shared" si="10"/>
        <v>0.26955040913326739</v>
      </c>
    </row>
    <row r="40" spans="1:30" x14ac:dyDescent="0.25">
      <c r="A40">
        <v>57351</v>
      </c>
      <c r="B40" t="s">
        <v>16</v>
      </c>
      <c r="C40" t="s">
        <v>82</v>
      </c>
      <c r="D40">
        <v>4397</v>
      </c>
      <c r="E40">
        <v>2402.81</v>
      </c>
      <c r="F40">
        <v>2576.2644</v>
      </c>
      <c r="G40">
        <f t="shared" si="1"/>
        <v>8.388677769180811</v>
      </c>
      <c r="H40">
        <f t="shared" si="2"/>
        <v>7.7843941647785666</v>
      </c>
      <c r="I40">
        <f t="shared" si="3"/>
        <v>7.8540957217086982</v>
      </c>
      <c r="J40">
        <v>64</v>
      </c>
      <c r="K40">
        <v>65</v>
      </c>
      <c r="L40">
        <v>161827.45000000001</v>
      </c>
      <c r="M40">
        <v>6.04</v>
      </c>
      <c r="N40">
        <v>117.73</v>
      </c>
      <c r="O40">
        <v>82.96</v>
      </c>
      <c r="P40">
        <v>154.63</v>
      </c>
      <c r="Q40">
        <v>51252</v>
      </c>
      <c r="R40">
        <v>0.04</v>
      </c>
      <c r="S40">
        <v>0.28000000000000003</v>
      </c>
      <c r="T40">
        <f>'Regression (power w accel)'!$B$17+'Regression (power w accel)'!$B$18*data_and_analysis!$I40</f>
        <v>8.40785094276184</v>
      </c>
      <c r="U40">
        <f t="shared" si="4"/>
        <v>6.468003729156814E-2</v>
      </c>
      <c r="V40">
        <f t="shared" si="5"/>
        <v>7.8150265080901025E-5</v>
      </c>
      <c r="W40">
        <f>$T40-_xlfn.T.INV(0.975,'Regression (power w accel)'!$B$8-2)*SQRT('Regression (power w accel)'!$D$13*(1+1/'Regression (power w accel)'!$B$8+data_and_analysis!$V40))</f>
        <v>8.1691932456086196</v>
      </c>
      <c r="X40">
        <f>$T40+_xlfn.T.INV(0.975,'Regression (power w accel)'!$B$8-2)*SQRT('Regression (power w accel)'!$D$13*(1+1/'Regression (power w accel)'!$B$8+data_and_analysis!$V40))</f>
        <v>8.6465086399150604</v>
      </c>
      <c r="Y40">
        <f t="shared" si="6"/>
        <v>58.841576206630471</v>
      </c>
      <c r="Z40">
        <f t="shared" si="7"/>
        <v>94.83742195149776</v>
      </c>
      <c r="AA40">
        <f>EXP('Regression (power w accel)'!$B$17)*(data_and_analysis!$F40^'Regression (power w accel)'!$B$18)/60</f>
        <v>74.701963769364284</v>
      </c>
      <c r="AB40" t="str">
        <f t="shared" si="8"/>
        <v>N</v>
      </c>
      <c r="AC40" s="5">
        <f t="shared" si="9"/>
        <v>-0.21231553713502577</v>
      </c>
      <c r="AD40" s="5">
        <f t="shared" si="10"/>
        <v>0.26954389370940668</v>
      </c>
    </row>
    <row r="41" spans="1:30" x14ac:dyDescent="0.25">
      <c r="A41">
        <v>48163</v>
      </c>
      <c r="B41" t="s">
        <v>83</v>
      </c>
      <c r="C41" t="s">
        <v>84</v>
      </c>
      <c r="D41">
        <v>7400</v>
      </c>
      <c r="E41">
        <v>2857.22</v>
      </c>
      <c r="F41">
        <v>3474.1161999999999</v>
      </c>
      <c r="G41">
        <f t="shared" si="1"/>
        <v>8.9092352791922611</v>
      </c>
      <c r="H41">
        <f t="shared" si="2"/>
        <v>7.9576044031163216</v>
      </c>
      <c r="I41">
        <f t="shared" si="3"/>
        <v>8.1530953947160434</v>
      </c>
      <c r="J41">
        <v>101</v>
      </c>
      <c r="K41">
        <v>102</v>
      </c>
      <c r="L41">
        <v>298025.8</v>
      </c>
      <c r="M41">
        <v>6.4</v>
      </c>
      <c r="N41">
        <v>141.79</v>
      </c>
      <c r="O41">
        <v>128.02000000000001</v>
      </c>
      <c r="P41">
        <v>164.47</v>
      </c>
      <c r="Q41">
        <v>50482</v>
      </c>
      <c r="R41">
        <v>0.05</v>
      </c>
      <c r="S41">
        <v>0.19</v>
      </c>
      <c r="T41">
        <f>'Regression (power w accel)'!$B$17+'Regression (power w accel)'!$B$18*data_and_analysis!$I41</f>
        <v>8.6953205101313067</v>
      </c>
      <c r="U41">
        <f t="shared" si="4"/>
        <v>1.9960316437070426E-3</v>
      </c>
      <c r="V41">
        <f t="shared" si="5"/>
        <v>2.411724058883734E-6</v>
      </c>
      <c r="W41">
        <f>$T41-_xlfn.T.INV(0.975,'Regression (power w accel)'!$B$8-2)*SQRT('Regression (power w accel)'!$D$13*(1+1/'Regression (power w accel)'!$B$8+data_and_analysis!$V41))</f>
        <v>8.4566718412081396</v>
      </c>
      <c r="X41">
        <f>$T41+_xlfn.T.INV(0.975,'Regression (power w accel)'!$B$8-2)*SQRT('Regression (power w accel)'!$D$13*(1+1/'Regression (power w accel)'!$B$8+data_and_analysis!$V41))</f>
        <v>8.9339691790544737</v>
      </c>
      <c r="Y41">
        <f t="shared" si="6"/>
        <v>78.4394727012575</v>
      </c>
      <c r="Z41">
        <f t="shared" si="7"/>
        <v>126.42188617369744</v>
      </c>
      <c r="AA41">
        <f>EXP('Regression (power w accel)'!$B$17)*(data_and_analysis!$F41^'Regression (power w accel)'!$B$18)/60</f>
        <v>99.581454545328072</v>
      </c>
      <c r="AB41" t="str">
        <f t="shared" si="8"/>
        <v>N</v>
      </c>
      <c r="AC41" s="5">
        <f t="shared" si="9"/>
        <v>-0.21230842570638531</v>
      </c>
      <c r="AD41" s="5">
        <f t="shared" si="10"/>
        <v>0.26953243202680865</v>
      </c>
    </row>
    <row r="42" spans="1:30" x14ac:dyDescent="0.25">
      <c r="A42">
        <v>53429</v>
      </c>
      <c r="B42" t="s">
        <v>85</v>
      </c>
      <c r="C42" t="s">
        <v>86</v>
      </c>
      <c r="D42">
        <v>5759</v>
      </c>
      <c r="E42">
        <v>3414.25</v>
      </c>
      <c r="F42">
        <v>3884.328</v>
      </c>
      <c r="G42">
        <f t="shared" si="1"/>
        <v>8.658519127506672</v>
      </c>
      <c r="H42">
        <f t="shared" si="2"/>
        <v>8.1357131285585336</v>
      </c>
      <c r="I42">
        <f t="shared" si="3"/>
        <v>8.2647052748672252</v>
      </c>
      <c r="J42">
        <v>87</v>
      </c>
      <c r="K42">
        <v>88</v>
      </c>
      <c r="L42">
        <v>243625.8</v>
      </c>
      <c r="M42">
        <v>6.76</v>
      </c>
      <c r="N42">
        <v>115.94</v>
      </c>
      <c r="O42">
        <v>109.67</v>
      </c>
      <c r="P42">
        <v>124.35</v>
      </c>
      <c r="Q42">
        <v>70052</v>
      </c>
      <c r="R42">
        <v>0.05</v>
      </c>
      <c r="S42">
        <v>0.28999999999999998</v>
      </c>
      <c r="T42">
        <f>'Regression (power w accel)'!$B$17+'Regression (power w accel)'!$B$18*data_and_analysis!$I42</f>
        <v>8.8026264601295559</v>
      </c>
      <c r="U42">
        <f t="shared" si="4"/>
        <v>2.4425579513828084E-2</v>
      </c>
      <c r="V42">
        <f t="shared" si="5"/>
        <v>2.9512436815016109E-5</v>
      </c>
      <c r="W42">
        <f>$T42-_xlfn.T.INV(0.975,'Regression (power w accel)'!$B$8-2)*SQRT('Regression (power w accel)'!$D$13*(1+1/'Regression (power w accel)'!$B$8+data_and_analysis!$V42))</f>
        <v>8.5639745606920687</v>
      </c>
      <c r="X42">
        <f>$T42+_xlfn.T.INV(0.975,'Regression (power w accel)'!$B$8-2)*SQRT('Regression (power w accel)'!$D$13*(1+1/'Regression (power w accel)'!$B$8+data_and_analysis!$V42))</f>
        <v>9.041278359567043</v>
      </c>
      <c r="Y42">
        <f t="shared" si="6"/>
        <v>87.324406871147175</v>
      </c>
      <c r="Z42">
        <f t="shared" si="7"/>
        <v>140.74275582969295</v>
      </c>
      <c r="AA42">
        <f>EXP('Regression (power w accel)'!$B$17)*(data_and_analysis!$F42^'Regression (power w accel)'!$B$18)/60</f>
        <v>110.86152476959086</v>
      </c>
      <c r="AB42" t="str">
        <f t="shared" si="8"/>
        <v>N</v>
      </c>
      <c r="AC42" s="5">
        <f t="shared" si="9"/>
        <v>-0.21231097035118424</v>
      </c>
      <c r="AD42" s="5">
        <f t="shared" si="10"/>
        <v>0.26953653327613686</v>
      </c>
    </row>
    <row r="43" spans="1:30" x14ac:dyDescent="0.25">
      <c r="A43">
        <v>46610</v>
      </c>
      <c r="B43" t="s">
        <v>87</v>
      </c>
      <c r="C43" t="s">
        <v>88</v>
      </c>
      <c r="D43">
        <v>2511</v>
      </c>
      <c r="E43">
        <v>1554.43</v>
      </c>
      <c r="F43">
        <v>1605.7446</v>
      </c>
      <c r="G43">
        <f t="shared" si="1"/>
        <v>7.8284363591575854</v>
      </c>
      <c r="H43">
        <f t="shared" si="2"/>
        <v>7.3488641979284539</v>
      </c>
      <c r="I43">
        <f t="shared" si="3"/>
        <v>7.3813428532177214</v>
      </c>
      <c r="J43">
        <v>8</v>
      </c>
      <c r="K43">
        <v>10</v>
      </c>
      <c r="L43">
        <v>75141.87</v>
      </c>
      <c r="M43">
        <v>9.11</v>
      </c>
      <c r="N43">
        <v>90.43</v>
      </c>
      <c r="O43">
        <v>56.57</v>
      </c>
      <c r="P43">
        <v>147.84</v>
      </c>
      <c r="Q43">
        <v>9896</v>
      </c>
      <c r="R43">
        <v>0.06</v>
      </c>
      <c r="S43">
        <v>0.15</v>
      </c>
      <c r="T43">
        <f>'Regression (power w accel)'!$B$17+'Regression (power w accel)'!$B$18*data_and_analysis!$I43</f>
        <v>7.9533284972659279</v>
      </c>
      <c r="U43">
        <f t="shared" si="4"/>
        <v>0.52863888674567405</v>
      </c>
      <c r="V43">
        <f t="shared" si="5"/>
        <v>6.3873292071574847E-4</v>
      </c>
      <c r="W43">
        <f>$T43-_xlfn.T.INV(0.975,'Regression (power w accel)'!$B$8-2)*SQRT('Regression (power w accel)'!$D$13*(1+1/'Regression (power w accel)'!$B$8+data_and_analysis!$V43))</f>
        <v>7.714603987825706</v>
      </c>
      <c r="X43">
        <f>$T43+_xlfn.T.INV(0.975,'Regression (power w accel)'!$B$8-2)*SQRT('Regression (power w accel)'!$D$13*(1+1/'Regression (power w accel)'!$B$8+data_and_analysis!$V43))</f>
        <v>8.1920530067061499</v>
      </c>
      <c r="Y43">
        <f t="shared" si="6"/>
        <v>37.347255399671546</v>
      </c>
      <c r="Z43">
        <f t="shared" si="7"/>
        <v>60.202172787800365</v>
      </c>
      <c r="AA43">
        <f>EXP('Regression (power w accel)'!$B$17)*(data_and_analysis!$F43^'Regression (power w accel)'!$B$18)/60</f>
        <v>47.417147981728469</v>
      </c>
      <c r="AB43" t="str">
        <f t="shared" si="8"/>
        <v>N</v>
      </c>
      <c r="AC43" s="5">
        <f t="shared" si="9"/>
        <v>-0.21236816237740014</v>
      </c>
      <c r="AD43" s="5">
        <f t="shared" si="10"/>
        <v>0.2696287176740032</v>
      </c>
    </row>
    <row r="44" spans="1:30" x14ac:dyDescent="0.25">
      <c r="A44">
        <v>48060</v>
      </c>
      <c r="B44" t="s">
        <v>16</v>
      </c>
      <c r="C44" t="s">
        <v>89</v>
      </c>
      <c r="D44">
        <v>4126</v>
      </c>
      <c r="E44">
        <v>2289.39</v>
      </c>
      <c r="F44">
        <v>2420.4167000000002</v>
      </c>
      <c r="G44">
        <f t="shared" si="1"/>
        <v>8.325063693631197</v>
      </c>
      <c r="H44">
        <f t="shared" si="2"/>
        <v>7.7360406855181667</v>
      </c>
      <c r="I44">
        <f t="shared" si="3"/>
        <v>7.7916949944103662</v>
      </c>
      <c r="J44">
        <v>63</v>
      </c>
      <c r="K44">
        <v>64</v>
      </c>
      <c r="L44">
        <v>140978.98000000001</v>
      </c>
      <c r="M44">
        <v>6.04</v>
      </c>
      <c r="N44">
        <v>107.68</v>
      </c>
      <c r="O44">
        <v>81.34</v>
      </c>
      <c r="P44">
        <v>143.58000000000001</v>
      </c>
      <c r="Q44">
        <v>48579</v>
      </c>
      <c r="R44">
        <v>0.04</v>
      </c>
      <c r="S44">
        <v>0.28000000000000003</v>
      </c>
      <c r="T44">
        <f>'Regression (power w accel)'!$B$17+'Regression (power w accel)'!$B$18*data_and_analysis!$I44</f>
        <v>8.3478565290570756</v>
      </c>
      <c r="U44">
        <f t="shared" si="4"/>
        <v>0.10031373133772903</v>
      </c>
      <c r="V44">
        <f t="shared" si="5"/>
        <v>1.2120501198783007E-4</v>
      </c>
      <c r="W44">
        <f>$T44-_xlfn.T.INV(0.975,'Regression (power w accel)'!$B$8-2)*SQRT('Regression (power w accel)'!$D$13*(1+1/'Regression (power w accel)'!$B$8+data_and_analysis!$V44))</f>
        <v>8.1091936998188796</v>
      </c>
      <c r="X44">
        <f>$T44+_xlfn.T.INV(0.975,'Regression (power w accel)'!$B$8-2)*SQRT('Regression (power w accel)'!$D$13*(1+1/'Regression (power w accel)'!$B$8+data_and_analysis!$V44))</f>
        <v>8.5865193582952717</v>
      </c>
      <c r="Y44">
        <f t="shared" si="6"/>
        <v>55.414934741625565</v>
      </c>
      <c r="Z44">
        <f t="shared" si="7"/>
        <v>89.315477762603862</v>
      </c>
      <c r="AA44">
        <f>EXP('Regression (power w accel)'!$B$17)*(data_and_analysis!$F44^'Regression (power w accel)'!$B$18)/60</f>
        <v>70.352053073324029</v>
      </c>
      <c r="AB44" t="str">
        <f t="shared" si="8"/>
        <v>N</v>
      </c>
      <c r="AC44" s="5">
        <f t="shared" si="9"/>
        <v>-0.21231957958825079</v>
      </c>
      <c r="AD44" s="5">
        <f t="shared" si="10"/>
        <v>0.26955040913326739</v>
      </c>
    </row>
    <row r="45" spans="1:30" x14ac:dyDescent="0.25">
      <c r="A45">
        <v>56438</v>
      </c>
      <c r="B45" t="s">
        <v>90</v>
      </c>
      <c r="C45" t="s">
        <v>91</v>
      </c>
      <c r="D45">
        <v>17281</v>
      </c>
      <c r="E45">
        <v>10446.17</v>
      </c>
      <c r="F45">
        <v>11047.972</v>
      </c>
      <c r="G45">
        <f t="shared" si="1"/>
        <v>9.7573629110539919</v>
      </c>
      <c r="H45">
        <f t="shared" si="2"/>
        <v>9.2539906830357523</v>
      </c>
      <c r="I45">
        <f t="shared" si="3"/>
        <v>9.3100021606905514</v>
      </c>
      <c r="J45">
        <v>80</v>
      </c>
      <c r="K45">
        <v>81</v>
      </c>
      <c r="L45">
        <v>670218.5</v>
      </c>
      <c r="M45">
        <v>10.1</v>
      </c>
      <c r="N45">
        <v>100.53</v>
      </c>
      <c r="O45">
        <v>84.83</v>
      </c>
      <c r="P45">
        <v>133.65</v>
      </c>
      <c r="Q45">
        <v>67762</v>
      </c>
      <c r="R45">
        <v>7.0000000000000007E-2</v>
      </c>
      <c r="S45">
        <v>0.28000000000000003</v>
      </c>
      <c r="T45">
        <f>'Regression (power w accel)'!$B$17+'Regression (power w accel)'!$B$18*data_and_analysis!$I45</f>
        <v>9.8076143268985678</v>
      </c>
      <c r="U45">
        <f t="shared" si="4"/>
        <v>1.4438034744327533</v>
      </c>
      <c r="V45">
        <f t="shared" si="5"/>
        <v>1.7444891650728047E-3</v>
      </c>
      <c r="W45">
        <f>$T45-_xlfn.T.INV(0.975,'Regression (power w accel)'!$B$8-2)*SQRT('Regression (power w accel)'!$D$13*(1+1/'Regression (power w accel)'!$B$8+data_and_analysis!$V45))</f>
        <v>9.5687580841816846</v>
      </c>
      <c r="X45">
        <f>$T45+_xlfn.T.INV(0.975,'Regression (power w accel)'!$B$8-2)*SQRT('Regression (power w accel)'!$D$13*(1+1/'Regression (power w accel)'!$B$8+data_and_analysis!$V45))</f>
        <v>10.046470569615451</v>
      </c>
      <c r="Y45">
        <f t="shared" si="6"/>
        <v>238.51054470713598</v>
      </c>
      <c r="Z45">
        <f t="shared" si="7"/>
        <v>384.57006937689476</v>
      </c>
      <c r="AA45">
        <f>EXP('Regression (power w accel)'!$B$17)*(data_and_analysis!$F45^'Regression (power w accel)'!$B$18)/60</f>
        <v>302.85973110524986</v>
      </c>
      <c r="AB45" t="str">
        <f t="shared" si="8"/>
        <v>N</v>
      </c>
      <c r="AC45" s="5">
        <f t="shared" si="9"/>
        <v>-0.21247191286632705</v>
      </c>
      <c r="AD45" s="5">
        <f t="shared" si="10"/>
        <v>0.26979598104195934</v>
      </c>
    </row>
    <row r="46" spans="1:30" x14ac:dyDescent="0.25">
      <c r="A46">
        <v>52752</v>
      </c>
      <c r="B46" t="s">
        <v>92</v>
      </c>
      <c r="C46" t="s">
        <v>93</v>
      </c>
      <c r="D46">
        <v>2526</v>
      </c>
      <c r="E46">
        <v>1264.08</v>
      </c>
      <c r="F46">
        <v>1400.8958</v>
      </c>
      <c r="G46">
        <f t="shared" si="1"/>
        <v>7.8343923029104365</v>
      </c>
      <c r="H46">
        <f t="shared" si="2"/>
        <v>7.1420998638432431</v>
      </c>
      <c r="I46">
        <f t="shared" si="3"/>
        <v>7.2448671681249062</v>
      </c>
      <c r="J46">
        <v>64</v>
      </c>
      <c r="K46">
        <v>65</v>
      </c>
      <c r="L46">
        <v>87313.09</v>
      </c>
      <c r="M46">
        <v>4.08</v>
      </c>
      <c r="N46">
        <v>110.9</v>
      </c>
      <c r="O46">
        <v>71.91</v>
      </c>
      <c r="P46">
        <v>147.63999999999999</v>
      </c>
      <c r="Q46">
        <v>26865</v>
      </c>
      <c r="R46">
        <v>0.03</v>
      </c>
      <c r="S46">
        <v>0.28000000000000003</v>
      </c>
      <c r="T46">
        <f>'Regression (power w accel)'!$B$17+'Regression (power w accel)'!$B$18*data_and_analysis!$I46</f>
        <v>7.822115624169844</v>
      </c>
      <c r="U46">
        <f t="shared" si="4"/>
        <v>0.74572077285047211</v>
      </c>
      <c r="V46">
        <f t="shared" si="5"/>
        <v>9.0102415698817306E-4</v>
      </c>
      <c r="W46">
        <f>$T46-_xlfn.T.INV(0.975,'Regression (power w accel)'!$B$8-2)*SQRT('Regression (power w accel)'!$D$13*(1+1/'Regression (power w accel)'!$B$8+data_and_analysis!$V46))</f>
        <v>7.5833598603231964</v>
      </c>
      <c r="X46">
        <f>$T46+_xlfn.T.INV(0.975,'Regression (power w accel)'!$B$8-2)*SQRT('Regression (power w accel)'!$D$13*(1+1/'Regression (power w accel)'!$B$8+data_and_analysis!$V46))</f>
        <v>8.0608713880164906</v>
      </c>
      <c r="Y46">
        <f t="shared" si="6"/>
        <v>32.753679211299698</v>
      </c>
      <c r="Z46">
        <f t="shared" si="7"/>
        <v>52.800825538792459</v>
      </c>
      <c r="AA46">
        <f>EXP('Regression (power w accel)'!$B$17)*(data_and_analysis!$F46^'Regression (power w accel)'!$B$18)/60</f>
        <v>41.586311471317224</v>
      </c>
      <c r="AB46" t="str">
        <f t="shared" si="8"/>
        <v>N</v>
      </c>
      <c r="AC46" s="5">
        <f t="shared" si="9"/>
        <v>-0.21239277895827671</v>
      </c>
      <c r="AD46" s="5">
        <f t="shared" si="10"/>
        <v>0.26966839978607082</v>
      </c>
    </row>
    <row r="47" spans="1:30" x14ac:dyDescent="0.25">
      <c r="A47">
        <v>47983</v>
      </c>
      <c r="B47" t="s">
        <v>16</v>
      </c>
      <c r="C47" t="s">
        <v>94</v>
      </c>
      <c r="D47">
        <v>4113</v>
      </c>
      <c r="E47">
        <v>2289.39</v>
      </c>
      <c r="F47">
        <v>2420.4167000000002</v>
      </c>
      <c r="G47">
        <f t="shared" si="1"/>
        <v>8.3219079682304233</v>
      </c>
      <c r="H47">
        <f t="shared" si="2"/>
        <v>7.7360406855181667</v>
      </c>
      <c r="I47">
        <f t="shared" si="3"/>
        <v>7.7916949944103662</v>
      </c>
      <c r="J47">
        <v>63</v>
      </c>
      <c r="K47">
        <v>64</v>
      </c>
      <c r="L47">
        <v>140978.98000000001</v>
      </c>
      <c r="M47">
        <v>6.04</v>
      </c>
      <c r="N47">
        <v>107.68</v>
      </c>
      <c r="O47">
        <v>81.34</v>
      </c>
      <c r="P47">
        <v>143.58000000000001</v>
      </c>
      <c r="Q47">
        <v>48579</v>
      </c>
      <c r="R47">
        <v>0.04</v>
      </c>
      <c r="S47">
        <v>0.28000000000000003</v>
      </c>
      <c r="T47">
        <f>'Regression (power w accel)'!$B$17+'Regression (power w accel)'!$B$18*data_and_analysis!$I47</f>
        <v>8.3478565290570756</v>
      </c>
      <c r="U47">
        <f t="shared" si="4"/>
        <v>0.10031373133772903</v>
      </c>
      <c r="V47">
        <f t="shared" si="5"/>
        <v>1.2120501198783007E-4</v>
      </c>
      <c r="W47">
        <f>$T47-_xlfn.T.INV(0.975,'Regression (power w accel)'!$B$8-2)*SQRT('Regression (power w accel)'!$D$13*(1+1/'Regression (power w accel)'!$B$8+data_and_analysis!$V47))</f>
        <v>8.1091936998188796</v>
      </c>
      <c r="X47">
        <f>$T47+_xlfn.T.INV(0.975,'Regression (power w accel)'!$B$8-2)*SQRT('Regression (power w accel)'!$D$13*(1+1/'Regression (power w accel)'!$B$8+data_and_analysis!$V47))</f>
        <v>8.5865193582952717</v>
      </c>
      <c r="Y47">
        <f t="shared" si="6"/>
        <v>55.414934741625565</v>
      </c>
      <c r="Z47">
        <f t="shared" si="7"/>
        <v>89.315477762603862</v>
      </c>
      <c r="AA47">
        <f>EXP('Regression (power w accel)'!$B$17)*(data_and_analysis!$F47^'Regression (power w accel)'!$B$18)/60</f>
        <v>70.352053073324029</v>
      </c>
      <c r="AB47" t="str">
        <f t="shared" si="8"/>
        <v>N</v>
      </c>
      <c r="AC47" s="5">
        <f t="shared" si="9"/>
        <v>-0.21231957958825079</v>
      </c>
      <c r="AD47" s="5">
        <f t="shared" si="10"/>
        <v>0.26955040913326739</v>
      </c>
    </row>
    <row r="48" spans="1:30" x14ac:dyDescent="0.25">
      <c r="A48">
        <v>55526</v>
      </c>
      <c r="B48" t="s">
        <v>95</v>
      </c>
      <c r="C48" t="s">
        <v>96</v>
      </c>
      <c r="D48">
        <v>950</v>
      </c>
      <c r="E48">
        <v>493.53</v>
      </c>
      <c r="F48">
        <v>493.43842000000001</v>
      </c>
      <c r="G48">
        <f t="shared" si="1"/>
        <v>6.8564619845945867</v>
      </c>
      <c r="H48">
        <f t="shared" si="2"/>
        <v>6.2015836472994383</v>
      </c>
      <c r="I48">
        <f t="shared" si="3"/>
        <v>6.2013980689194073</v>
      </c>
      <c r="J48">
        <v>15</v>
      </c>
      <c r="K48">
        <v>17</v>
      </c>
      <c r="L48">
        <v>31302.15</v>
      </c>
      <c r="M48">
        <v>11.07</v>
      </c>
      <c r="N48">
        <v>143.88999999999999</v>
      </c>
      <c r="O48">
        <v>119.14</v>
      </c>
      <c r="P48">
        <v>160.31</v>
      </c>
      <c r="Q48">
        <v>4064</v>
      </c>
      <c r="R48">
        <v>0.08</v>
      </c>
      <c r="S48">
        <v>0.16</v>
      </c>
      <c r="T48">
        <f>'Regression (power w accel)'!$B$17+'Regression (power w accel)'!$B$18*data_and_analysis!$I48</f>
        <v>6.8188850604205493</v>
      </c>
      <c r="U48">
        <f t="shared" si="4"/>
        <v>3.6367266376222305</v>
      </c>
      <c r="V48">
        <f t="shared" si="5"/>
        <v>4.3941092593340501E-3</v>
      </c>
      <c r="W48">
        <f>$T48-_xlfn.T.INV(0.975,'Regression (power w accel)'!$B$8-2)*SQRT('Regression (power w accel)'!$D$13*(1+1/'Regression (power w accel)'!$B$8+data_and_analysis!$V48))</f>
        <v>6.5797134528304326</v>
      </c>
      <c r="X48">
        <f>$T48+_xlfn.T.INV(0.975,'Regression (power w accel)'!$B$8-2)*SQRT('Regression (power w accel)'!$D$13*(1+1/'Regression (power w accel)'!$B$8+data_and_analysis!$V48))</f>
        <v>7.058056668010666</v>
      </c>
      <c r="Y48">
        <f t="shared" si="6"/>
        <v>12.005548172040989</v>
      </c>
      <c r="Z48">
        <f t="shared" si="7"/>
        <v>19.369740993252002</v>
      </c>
      <c r="AA48">
        <f>EXP('Regression (power w accel)'!$B$17)*(data_and_analysis!$F48^'Regression (power w accel)'!$B$18)/60</f>
        <v>15.249405187562038</v>
      </c>
      <c r="AB48" t="str">
        <f t="shared" si="8"/>
        <v>N</v>
      </c>
      <c r="AC48" s="5">
        <f t="shared" si="9"/>
        <v>-0.21272023240400587</v>
      </c>
      <c r="AD48" s="5">
        <f t="shared" si="10"/>
        <v>0.27019649324097289</v>
      </c>
    </row>
    <row r="49" spans="1:30" x14ac:dyDescent="0.25">
      <c r="A49">
        <v>49041</v>
      </c>
      <c r="B49" t="s">
        <v>97</v>
      </c>
      <c r="C49" t="s">
        <v>98</v>
      </c>
      <c r="D49">
        <v>1454</v>
      </c>
      <c r="E49">
        <v>864.03</v>
      </c>
      <c r="F49">
        <v>872.54560000000004</v>
      </c>
      <c r="G49">
        <f t="shared" si="1"/>
        <v>7.2820736580934646</v>
      </c>
      <c r="H49">
        <f t="shared" si="2"/>
        <v>6.7616074904234758</v>
      </c>
      <c r="I49">
        <f t="shared" si="3"/>
        <v>6.771414916321203</v>
      </c>
      <c r="J49">
        <v>53</v>
      </c>
      <c r="K49">
        <v>55</v>
      </c>
      <c r="L49">
        <v>49161.1</v>
      </c>
      <c r="M49">
        <v>9.1199999999999992</v>
      </c>
      <c r="N49">
        <v>120.84</v>
      </c>
      <c r="O49">
        <v>53.04</v>
      </c>
      <c r="P49">
        <v>148.28</v>
      </c>
      <c r="Q49">
        <v>15816</v>
      </c>
      <c r="R49">
        <v>0.06</v>
      </c>
      <c r="S49">
        <v>0.19</v>
      </c>
      <c r="T49">
        <f>'Regression (power w accel)'!$B$17+'Regression (power w accel)'!$B$18*data_and_analysis!$I49</f>
        <v>7.3669207651682163</v>
      </c>
      <c r="U49">
        <f t="shared" si="4"/>
        <v>1.7875783815999819</v>
      </c>
      <c r="V49">
        <f t="shared" si="5"/>
        <v>2.1598584389365878E-3</v>
      </c>
      <c r="W49">
        <f>$T49-_xlfn.T.INV(0.975,'Regression (power w accel)'!$B$8-2)*SQRT('Regression (power w accel)'!$D$13*(1+1/'Regression (power w accel)'!$B$8+data_and_analysis!$V49))</f>
        <v>7.1280150565739691</v>
      </c>
      <c r="X49">
        <f>$T49+_xlfn.T.INV(0.975,'Regression (power w accel)'!$B$8-2)*SQRT('Regression (power w accel)'!$D$13*(1+1/'Regression (power w accel)'!$B$8+data_and_analysis!$V49))</f>
        <v>7.6058264737624635</v>
      </c>
      <c r="Y49">
        <f t="shared" si="6"/>
        <v>20.773341257478339</v>
      </c>
      <c r="Z49">
        <f t="shared" si="7"/>
        <v>33.49787190335978</v>
      </c>
      <c r="AA49">
        <f>EXP('Regression (power w accel)'!$B$17)*(data_and_analysis!$F49^'Regression (power w accel)'!$B$18)/60</f>
        <v>26.379210080057135</v>
      </c>
      <c r="AB49" t="str">
        <f t="shared" si="8"/>
        <v>N</v>
      </c>
      <c r="AC49" s="5">
        <f t="shared" si="9"/>
        <v>-0.21251086767063093</v>
      </c>
      <c r="AD49" s="5">
        <f t="shared" si="10"/>
        <v>0.26985879416777542</v>
      </c>
    </row>
    <row r="50" spans="1:30" x14ac:dyDescent="0.25">
      <c r="A50">
        <v>52903</v>
      </c>
      <c r="B50" t="s">
        <v>92</v>
      </c>
      <c r="C50" t="s">
        <v>99</v>
      </c>
      <c r="D50">
        <v>2356</v>
      </c>
      <c r="E50">
        <v>1317.63</v>
      </c>
      <c r="F50">
        <v>1347.4105</v>
      </c>
      <c r="G50">
        <f t="shared" si="1"/>
        <v>7.7647205447714773</v>
      </c>
      <c r="H50">
        <f t="shared" si="2"/>
        <v>7.1835899472745384</v>
      </c>
      <c r="I50">
        <f t="shared" si="3"/>
        <v>7.2059398812823021</v>
      </c>
      <c r="J50">
        <v>64</v>
      </c>
      <c r="K50">
        <v>65</v>
      </c>
      <c r="L50">
        <v>79193.649999999994</v>
      </c>
      <c r="M50">
        <v>6.08</v>
      </c>
      <c r="N50">
        <v>116.12</v>
      </c>
      <c r="O50">
        <v>73.650000000000006</v>
      </c>
      <c r="P50">
        <v>151.06</v>
      </c>
      <c r="Q50">
        <v>24286</v>
      </c>
      <c r="R50">
        <v>0.04</v>
      </c>
      <c r="S50">
        <v>0.28000000000000003</v>
      </c>
      <c r="T50">
        <f>'Regression (power w accel)'!$B$17+'Regression (power w accel)'!$B$18*data_and_analysis!$I50</f>
        <v>7.7846894618100082</v>
      </c>
      <c r="U50">
        <f t="shared" si="4"/>
        <v>0.81446752145269952</v>
      </c>
      <c r="V50">
        <f t="shared" si="5"/>
        <v>9.8408806436496295E-4</v>
      </c>
      <c r="W50">
        <f>$T50-_xlfn.T.INV(0.975,'Regression (power w accel)'!$B$8-2)*SQRT('Regression (power w accel)'!$D$13*(1+1/'Regression (power w accel)'!$B$8+data_and_analysis!$V50))</f>
        <v>7.5459238009899359</v>
      </c>
      <c r="X50">
        <f>$T50+_xlfn.T.INV(0.975,'Regression (power w accel)'!$B$8-2)*SQRT('Regression (power w accel)'!$D$13*(1+1/'Regression (power w accel)'!$B$8+data_and_analysis!$V50))</f>
        <v>8.0234551226300805</v>
      </c>
      <c r="Y50">
        <f t="shared" si="6"/>
        <v>31.550178251081881</v>
      </c>
      <c r="Z50">
        <f t="shared" si="7"/>
        <v>50.861719118109654</v>
      </c>
      <c r="AA50">
        <f>EXP('Regression (power w accel)'!$B$17)*(data_and_analysis!$F50^'Regression (power w accel)'!$B$18)/60</f>
        <v>40.058660790555876</v>
      </c>
      <c r="AB50" t="str">
        <f t="shared" si="8"/>
        <v>N</v>
      </c>
      <c r="AC50" s="5">
        <f t="shared" si="9"/>
        <v>-0.21240057384743957</v>
      </c>
      <c r="AD50" s="5">
        <f t="shared" si="10"/>
        <v>0.26968096572266537</v>
      </c>
    </row>
    <row r="51" spans="1:30" x14ac:dyDescent="0.25">
      <c r="A51">
        <v>44984</v>
      </c>
      <c r="B51" t="s">
        <v>100</v>
      </c>
      <c r="C51" t="s">
        <v>101</v>
      </c>
      <c r="D51">
        <v>5690</v>
      </c>
      <c r="E51">
        <v>2711.98</v>
      </c>
      <c r="F51">
        <v>3214.8087999999998</v>
      </c>
      <c r="G51">
        <f t="shared" si="1"/>
        <v>8.6464655271203767</v>
      </c>
      <c r="H51">
        <f t="shared" si="2"/>
        <v>7.9054342744018253</v>
      </c>
      <c r="I51">
        <f t="shared" si="3"/>
        <v>8.075523163674621</v>
      </c>
      <c r="J51">
        <v>80</v>
      </c>
      <c r="K51">
        <v>81</v>
      </c>
      <c r="L51">
        <v>264237.25</v>
      </c>
      <c r="M51">
        <v>6.01</v>
      </c>
      <c r="N51">
        <v>140.79</v>
      </c>
      <c r="O51">
        <v>132.1</v>
      </c>
      <c r="P51">
        <v>158.75</v>
      </c>
      <c r="Q51">
        <v>25571</v>
      </c>
      <c r="R51">
        <v>0.04</v>
      </c>
      <c r="S51">
        <v>0.19</v>
      </c>
      <c r="T51">
        <f>'Regression (power w accel)'!$B$17+'Regression (power w accel)'!$B$18*data_and_analysis!$I51</f>
        <v>8.6207396402826149</v>
      </c>
      <c r="U51">
        <f t="shared" si="4"/>
        <v>1.0820982024246433E-3</v>
      </c>
      <c r="V51">
        <f t="shared" si="5"/>
        <v>1.3074553587815673E-6</v>
      </c>
      <c r="W51">
        <f>$T51-_xlfn.T.INV(0.975,'Regression (power w accel)'!$B$8-2)*SQRT('Regression (power w accel)'!$D$13*(1+1/'Regression (power w accel)'!$B$8+data_and_analysis!$V51))</f>
        <v>8.3820911029936607</v>
      </c>
      <c r="X51">
        <f>$T51+_xlfn.T.INV(0.975,'Regression (power w accel)'!$B$8-2)*SQRT('Regression (power w accel)'!$D$13*(1+1/'Regression (power w accel)'!$B$8+data_and_analysis!$V51))</f>
        <v>8.859388177571569</v>
      </c>
      <c r="Y51">
        <f t="shared" si="6"/>
        <v>72.802226663469071</v>
      </c>
      <c r="Z51">
        <f t="shared" si="7"/>
        <v>117.33623483709376</v>
      </c>
      <c r="AA51">
        <f>EXP('Regression (power w accel)'!$B$17)*(data_and_analysis!$F51^'Regression (power w accel)'!$B$18)/60</f>
        <v>92.424775706777609</v>
      </c>
      <c r="AB51" t="str">
        <f t="shared" si="8"/>
        <v>N</v>
      </c>
      <c r="AC51" s="5">
        <f t="shared" si="9"/>
        <v>-0.21230832201921801</v>
      </c>
      <c r="AD51" s="5">
        <f t="shared" si="10"/>
        <v>0.26953226491291732</v>
      </c>
    </row>
    <row r="52" spans="1:30" x14ac:dyDescent="0.25">
      <c r="A52">
        <v>48233</v>
      </c>
      <c r="B52" t="s">
        <v>102</v>
      </c>
      <c r="C52" t="s">
        <v>103</v>
      </c>
      <c r="D52">
        <v>3571</v>
      </c>
      <c r="E52">
        <v>1986.47</v>
      </c>
      <c r="F52">
        <v>2202.6689999999999</v>
      </c>
      <c r="G52">
        <f t="shared" si="1"/>
        <v>8.1806009475944492</v>
      </c>
      <c r="H52">
        <f t="shared" si="2"/>
        <v>7.5941144732025361</v>
      </c>
      <c r="I52">
        <f t="shared" si="3"/>
        <v>7.6974250858541771</v>
      </c>
      <c r="J52">
        <v>84</v>
      </c>
      <c r="K52">
        <v>85</v>
      </c>
      <c r="L52">
        <v>151942.44</v>
      </c>
      <c r="M52">
        <v>6.19</v>
      </c>
      <c r="N52">
        <v>133.71</v>
      </c>
      <c r="O52">
        <v>89.62</v>
      </c>
      <c r="P52">
        <v>158.41999999999999</v>
      </c>
      <c r="Q52">
        <v>44295</v>
      </c>
      <c r="R52">
        <v>0.04</v>
      </c>
      <c r="S52">
        <v>0.28999999999999998</v>
      </c>
      <c r="T52">
        <f>'Regression (power w accel)'!$B$17+'Regression (power w accel)'!$B$18*data_and_analysis!$I52</f>
        <v>8.2572218820153669</v>
      </c>
      <c r="U52">
        <f t="shared" si="4"/>
        <v>0.16891552463182072</v>
      </c>
      <c r="V52">
        <f t="shared" si="5"/>
        <v>2.0409377574643337E-4</v>
      </c>
      <c r="W52">
        <f>$T52-_xlfn.T.INV(0.975,'Regression (power w accel)'!$B$8-2)*SQRT('Regression (power w accel)'!$D$13*(1+1/'Regression (power w accel)'!$B$8+data_and_analysis!$V52))</f>
        <v>8.0185491728259155</v>
      </c>
      <c r="X52">
        <f>$T52+_xlfn.T.INV(0.975,'Regression (power w accel)'!$B$8-2)*SQRT('Regression (power w accel)'!$D$13*(1+1/'Regression (power w accel)'!$B$8+data_and_analysis!$V52))</f>
        <v>8.4958945912048183</v>
      </c>
      <c r="Y52">
        <f t="shared" si="6"/>
        <v>50.612805156109587</v>
      </c>
      <c r="Z52">
        <f t="shared" si="7"/>
        <v>81.577217769155979</v>
      </c>
      <c r="AA52">
        <f>EXP('Regression (power w accel)'!$B$17)*(data_and_analysis!$F52^'Regression (power w accel)'!$B$18)/60</f>
        <v>64.256142337739291</v>
      </c>
      <c r="AB52" t="str">
        <f t="shared" si="8"/>
        <v>N</v>
      </c>
      <c r="AC52" s="5">
        <f t="shared" si="9"/>
        <v>-0.21232736179396533</v>
      </c>
      <c r="AD52" s="5">
        <f t="shared" si="10"/>
        <v>0.26956295229138855</v>
      </c>
    </row>
    <row r="53" spans="1:30" x14ac:dyDescent="0.25">
      <c r="A53">
        <v>34116</v>
      </c>
      <c r="B53" t="s">
        <v>104</v>
      </c>
      <c r="C53" t="s">
        <v>105</v>
      </c>
      <c r="D53">
        <v>10248</v>
      </c>
      <c r="E53">
        <v>5582.09</v>
      </c>
      <c r="F53">
        <v>6263.8984</v>
      </c>
      <c r="G53">
        <f t="shared" si="1"/>
        <v>9.234837843576571</v>
      </c>
      <c r="H53">
        <f t="shared" si="2"/>
        <v>8.6273185372196028</v>
      </c>
      <c r="I53">
        <f t="shared" si="3"/>
        <v>8.7425580178711542</v>
      </c>
      <c r="J53">
        <v>479</v>
      </c>
      <c r="K53">
        <v>480</v>
      </c>
      <c r="L53">
        <v>424074.47</v>
      </c>
      <c r="M53">
        <v>6.1</v>
      </c>
      <c r="N53">
        <v>122.43</v>
      </c>
      <c r="O53">
        <v>82.19</v>
      </c>
      <c r="P53">
        <v>157.46</v>
      </c>
      <c r="Q53">
        <v>114161</v>
      </c>
      <c r="R53">
        <v>0.04</v>
      </c>
      <c r="S53">
        <v>0.3</v>
      </c>
      <c r="T53">
        <f>'Regression (power w accel)'!$B$17+'Regression (power w accel)'!$B$18*data_and_analysis!$I53</f>
        <v>9.2620521174087145</v>
      </c>
      <c r="U53">
        <f t="shared" si="4"/>
        <v>0.40213302354058922</v>
      </c>
      <c r="V53">
        <f t="shared" si="5"/>
        <v>4.8588101837068889E-4</v>
      </c>
      <c r="W53">
        <f>$T53-_xlfn.T.INV(0.975,'Regression (power w accel)'!$B$8-2)*SQRT('Regression (power w accel)'!$D$13*(1+1/'Regression (power w accel)'!$B$8+data_and_analysis!$V53))</f>
        <v>9.0233458235618009</v>
      </c>
      <c r="X53">
        <f>$T53+_xlfn.T.INV(0.975,'Regression (power w accel)'!$B$8-2)*SQRT('Regression (power w accel)'!$D$13*(1+1/'Regression (power w accel)'!$B$8+data_and_analysis!$V53))</f>
        <v>9.500758411255628</v>
      </c>
      <c r="Y53">
        <f t="shared" si="6"/>
        <v>138.24137636354561</v>
      </c>
      <c r="Z53">
        <f t="shared" si="7"/>
        <v>222.83104733346548</v>
      </c>
      <c r="AA53">
        <f>EXP('Regression (power w accel)'!$B$17)*(data_and_analysis!$F53^'Regression (power w accel)'!$B$18)/60</f>
        <v>175.51202431716365</v>
      </c>
      <c r="AB53" t="str">
        <f t="shared" si="8"/>
        <v>N</v>
      </c>
      <c r="AC53" s="5">
        <f t="shared" si="9"/>
        <v>-0.21235381506549733</v>
      </c>
      <c r="AD53" s="5">
        <f t="shared" si="10"/>
        <v>0.2696055908442645</v>
      </c>
    </row>
    <row r="54" spans="1:30" x14ac:dyDescent="0.25">
      <c r="A54">
        <v>54870</v>
      </c>
      <c r="B54" t="s">
        <v>106</v>
      </c>
      <c r="C54" t="s">
        <v>107</v>
      </c>
      <c r="D54">
        <v>6786</v>
      </c>
      <c r="E54">
        <v>2627.89</v>
      </c>
      <c r="F54">
        <v>3256.3314999999998</v>
      </c>
      <c r="G54">
        <f t="shared" si="1"/>
        <v>8.8226169453441763</v>
      </c>
      <c r="H54">
        <f t="shared" si="2"/>
        <v>7.8739365218030573</v>
      </c>
      <c r="I54">
        <f t="shared" si="3"/>
        <v>8.0883565339792494</v>
      </c>
      <c r="J54">
        <v>125</v>
      </c>
      <c r="K54">
        <v>127</v>
      </c>
      <c r="L54">
        <v>270395.7</v>
      </c>
      <c r="M54">
        <v>9.0399999999999991</v>
      </c>
      <c r="N54">
        <v>154.36000000000001</v>
      </c>
      <c r="O54">
        <v>139.99</v>
      </c>
      <c r="P54">
        <v>170.42</v>
      </c>
      <c r="Q54">
        <v>76432</v>
      </c>
      <c r="R54">
        <v>0.06</v>
      </c>
      <c r="S54">
        <v>0.19</v>
      </c>
      <c r="T54">
        <f>'Regression (power w accel)'!$B$17+'Regression (power w accel)'!$B$18*data_and_analysis!$I54</f>
        <v>8.6330781267172583</v>
      </c>
      <c r="U54">
        <f t="shared" si="4"/>
        <v>4.0247946203382577E-4</v>
      </c>
      <c r="V54">
        <f t="shared" si="5"/>
        <v>4.8629960594754225E-7</v>
      </c>
      <c r="W54">
        <f>$T54-_xlfn.T.INV(0.975,'Regression (power w accel)'!$B$8-2)*SQRT('Regression (power w accel)'!$D$13*(1+1/'Regression (power w accel)'!$B$8+data_and_analysis!$V54))</f>
        <v>8.3944296873141209</v>
      </c>
      <c r="X54">
        <f>$T54+_xlfn.T.INV(0.975,'Regression (power w accel)'!$B$8-2)*SQRT('Regression (power w accel)'!$D$13*(1+1/'Regression (power w accel)'!$B$8+data_and_analysis!$V54))</f>
        <v>8.8717265661203957</v>
      </c>
      <c r="Y54">
        <f t="shared" si="6"/>
        <v>73.706067668348638</v>
      </c>
      <c r="Z54">
        <f t="shared" si="7"/>
        <v>118.79294312960816</v>
      </c>
      <c r="AA54">
        <f>EXP('Regression (power w accel)'!$B$17)*(data_and_analysis!$F54^'Regression (power w accel)'!$B$18)/60</f>
        <v>93.57222186542964</v>
      </c>
      <c r="AB54" t="str">
        <f t="shared" si="8"/>
        <v>N</v>
      </c>
      <c r="AC54" s="5">
        <f t="shared" si="9"/>
        <v>-0.21230824491537029</v>
      </c>
      <c r="AD54" s="5">
        <f t="shared" si="10"/>
        <v>0.26953214064372177</v>
      </c>
    </row>
    <row r="55" spans="1:30" x14ac:dyDescent="0.25">
      <c r="A55">
        <v>57265</v>
      </c>
      <c r="B55" t="s">
        <v>108</v>
      </c>
      <c r="C55" t="s">
        <v>109</v>
      </c>
      <c r="D55">
        <v>3152</v>
      </c>
      <c r="E55">
        <v>1286.42</v>
      </c>
      <c r="F55">
        <v>1527.6112000000001</v>
      </c>
      <c r="G55">
        <f t="shared" si="1"/>
        <v>8.0557924509777692</v>
      </c>
      <c r="H55">
        <f t="shared" si="2"/>
        <v>7.159618445567526</v>
      </c>
      <c r="I55">
        <f t="shared" si="3"/>
        <v>7.3314604870867255</v>
      </c>
      <c r="J55">
        <v>60</v>
      </c>
      <c r="K55">
        <v>62</v>
      </c>
      <c r="L55">
        <v>129666.89</v>
      </c>
      <c r="M55">
        <v>11.19</v>
      </c>
      <c r="N55">
        <v>154.32</v>
      </c>
      <c r="O55">
        <v>134.13</v>
      </c>
      <c r="P55">
        <v>170.67</v>
      </c>
      <c r="Q55">
        <v>55371</v>
      </c>
      <c r="R55">
        <v>0.08</v>
      </c>
      <c r="S55">
        <v>0.18</v>
      </c>
      <c r="T55">
        <f>'Regression (power w accel)'!$B$17+'Regression (power w accel)'!$B$18*data_and_analysis!$I55</f>
        <v>7.9053697083254111</v>
      </c>
      <c r="U55">
        <f t="shared" si="4"/>
        <v>0.60366363692648406</v>
      </c>
      <c r="V55">
        <f t="shared" si="5"/>
        <v>7.293822827102107E-4</v>
      </c>
      <c r="W55">
        <f>$T55-_xlfn.T.INV(0.975,'Regression (power w accel)'!$B$8-2)*SQRT('Regression (power w accel)'!$D$13*(1+1/'Regression (power w accel)'!$B$8+data_and_analysis!$V55))</f>
        <v>7.6666343967196129</v>
      </c>
      <c r="X55">
        <f>$T55+_xlfn.T.INV(0.975,'Regression (power w accel)'!$B$8-2)*SQRT('Regression (power w accel)'!$D$13*(1+1/'Regression (power w accel)'!$B$8+data_and_analysis!$V55))</f>
        <v>8.1441050199312084</v>
      </c>
      <c r="Y55">
        <f t="shared" si="6"/>
        <v>35.598013455795609</v>
      </c>
      <c r="Z55">
        <f t="shared" si="7"/>
        <v>57.383709573710313</v>
      </c>
      <c r="AA55">
        <f>EXP('Regression (power w accel)'!$B$17)*(data_and_analysis!$F55^'Regression (power w accel)'!$B$18)/60</f>
        <v>45.196748395746447</v>
      </c>
      <c r="AB55" t="str">
        <f t="shared" si="8"/>
        <v>N</v>
      </c>
      <c r="AC55" s="5">
        <f t="shared" si="9"/>
        <v>-0.21237667046097045</v>
      </c>
      <c r="AD55" s="5">
        <f t="shared" si="10"/>
        <v>0.26964243248770536</v>
      </c>
    </row>
    <row r="56" spans="1:30" x14ac:dyDescent="0.25">
      <c r="A56">
        <v>47007</v>
      </c>
      <c r="B56" t="s">
        <v>16</v>
      </c>
      <c r="C56" t="s">
        <v>110</v>
      </c>
      <c r="D56">
        <v>4116</v>
      </c>
      <c r="E56">
        <v>2289.39</v>
      </c>
      <c r="F56">
        <v>2420.4167000000002</v>
      </c>
      <c r="G56">
        <f t="shared" si="1"/>
        <v>8.3226370969539403</v>
      </c>
      <c r="H56">
        <f t="shared" si="2"/>
        <v>7.7360406855181667</v>
      </c>
      <c r="I56">
        <f t="shared" si="3"/>
        <v>7.7916949944103662</v>
      </c>
      <c r="J56">
        <v>63</v>
      </c>
      <c r="K56">
        <v>64</v>
      </c>
      <c r="L56">
        <v>140978.98000000001</v>
      </c>
      <c r="M56">
        <v>6.04</v>
      </c>
      <c r="N56">
        <v>107.68</v>
      </c>
      <c r="O56">
        <v>81.34</v>
      </c>
      <c r="P56">
        <v>143.58000000000001</v>
      </c>
      <c r="Q56">
        <v>48579</v>
      </c>
      <c r="R56">
        <v>0.04</v>
      </c>
      <c r="S56">
        <v>0.28000000000000003</v>
      </c>
      <c r="T56">
        <f>'Regression (power w accel)'!$B$17+'Regression (power w accel)'!$B$18*data_and_analysis!$I56</f>
        <v>8.3478565290570756</v>
      </c>
      <c r="U56">
        <f t="shared" si="4"/>
        <v>0.10031373133772903</v>
      </c>
      <c r="V56">
        <f t="shared" si="5"/>
        <v>1.2120501198783007E-4</v>
      </c>
      <c r="W56">
        <f>$T56-_xlfn.T.INV(0.975,'Regression (power w accel)'!$B$8-2)*SQRT('Regression (power w accel)'!$D$13*(1+1/'Regression (power w accel)'!$B$8+data_and_analysis!$V56))</f>
        <v>8.1091936998188796</v>
      </c>
      <c r="X56">
        <f>$T56+_xlfn.T.INV(0.975,'Regression (power w accel)'!$B$8-2)*SQRT('Regression (power w accel)'!$D$13*(1+1/'Regression (power w accel)'!$B$8+data_and_analysis!$V56))</f>
        <v>8.5865193582952717</v>
      </c>
      <c r="Y56">
        <f t="shared" si="6"/>
        <v>55.414934741625565</v>
      </c>
      <c r="Z56">
        <f t="shared" si="7"/>
        <v>89.315477762603862</v>
      </c>
      <c r="AA56">
        <f>EXP('Regression (power w accel)'!$B$17)*(data_and_analysis!$F56^'Regression (power w accel)'!$B$18)/60</f>
        <v>70.352053073324029</v>
      </c>
      <c r="AB56" t="str">
        <f t="shared" si="8"/>
        <v>N</v>
      </c>
      <c r="AC56" s="5">
        <f t="shared" si="9"/>
        <v>-0.21231957958825079</v>
      </c>
      <c r="AD56" s="5">
        <f t="shared" si="10"/>
        <v>0.26955040913326739</v>
      </c>
    </row>
    <row r="57" spans="1:30" x14ac:dyDescent="0.25">
      <c r="A57">
        <v>53487</v>
      </c>
      <c r="B57" t="s">
        <v>111</v>
      </c>
      <c r="C57" t="s">
        <v>112</v>
      </c>
      <c r="D57">
        <v>4361</v>
      </c>
      <c r="E57">
        <v>2142.98</v>
      </c>
      <c r="F57">
        <v>2582.3213000000001</v>
      </c>
      <c r="G57">
        <f t="shared" si="1"/>
        <v>8.3804566678427665</v>
      </c>
      <c r="H57">
        <f t="shared" si="2"/>
        <v>7.6699526627188748</v>
      </c>
      <c r="I57">
        <f t="shared" si="3"/>
        <v>7.8564440020845998</v>
      </c>
      <c r="J57">
        <v>74</v>
      </c>
      <c r="K57">
        <v>75</v>
      </c>
      <c r="L57">
        <v>195811.20000000001</v>
      </c>
      <c r="M57">
        <v>7.42</v>
      </c>
      <c r="N57">
        <v>142.77000000000001</v>
      </c>
      <c r="O57">
        <v>137.9</v>
      </c>
      <c r="P57">
        <v>150.83000000000001</v>
      </c>
      <c r="Q57">
        <v>64391</v>
      </c>
      <c r="R57">
        <v>0.05</v>
      </c>
      <c r="S57">
        <v>0.19</v>
      </c>
      <c r="T57">
        <f>'Regression (power w accel)'!$B$17+'Regression (power w accel)'!$B$18*data_and_analysis!$I57</f>
        <v>8.4101086681196389</v>
      </c>
      <c r="U57">
        <f t="shared" si="4"/>
        <v>6.3491109686809516E-2</v>
      </c>
      <c r="V57">
        <f t="shared" si="5"/>
        <v>7.6713732089198503E-5</v>
      </c>
      <c r="W57">
        <f>$T57-_xlfn.T.INV(0.975,'Regression (power w accel)'!$B$8-2)*SQRT('Regression (power w accel)'!$D$13*(1+1/'Regression (power w accel)'!$B$8+data_and_analysis!$V57))</f>
        <v>8.1714511422016898</v>
      </c>
      <c r="X57">
        <f>$T57+_xlfn.T.INV(0.975,'Regression (power w accel)'!$B$8-2)*SQRT('Regression (power w accel)'!$D$13*(1+1/'Regression (power w accel)'!$B$8+data_and_analysis!$V57))</f>
        <v>8.648766194037588</v>
      </c>
      <c r="Y57">
        <f t="shared" si="6"/>
        <v>58.974584504061674</v>
      </c>
      <c r="Z57">
        <f t="shared" si="7"/>
        <v>95.051764418220017</v>
      </c>
      <c r="AA57">
        <f>EXP('Regression (power w accel)'!$B$17)*(data_and_analysis!$F57^'Regression (power w accel)'!$B$18)/60</f>
        <v>74.870810820656118</v>
      </c>
      <c r="AB57" t="str">
        <f t="shared" si="8"/>
        <v>N</v>
      </c>
      <c r="AC57" s="5">
        <f t="shared" si="9"/>
        <v>-0.21231540225565224</v>
      </c>
      <c r="AD57" s="5">
        <f t="shared" si="10"/>
        <v>0.26954367631873133</v>
      </c>
    </row>
    <row r="58" spans="1:30" x14ac:dyDescent="0.25">
      <c r="A58">
        <v>34296</v>
      </c>
      <c r="B58" t="s">
        <v>113</v>
      </c>
      <c r="C58" t="s">
        <v>114</v>
      </c>
      <c r="D58">
        <v>8535</v>
      </c>
      <c r="E58">
        <v>3311.76</v>
      </c>
      <c r="F58">
        <v>4308.5254000000004</v>
      </c>
      <c r="G58">
        <f t="shared" si="1"/>
        <v>9.0519306352285405</v>
      </c>
      <c r="H58">
        <f t="shared" si="2"/>
        <v>8.1052350491114087</v>
      </c>
      <c r="I58">
        <f t="shared" si="3"/>
        <v>8.3683509899856432</v>
      </c>
      <c r="J58">
        <v>203</v>
      </c>
      <c r="K58">
        <v>204</v>
      </c>
      <c r="L58">
        <v>372550.38</v>
      </c>
      <c r="M58">
        <v>6.34</v>
      </c>
      <c r="N58">
        <v>149.22999999999999</v>
      </c>
      <c r="O58">
        <v>144.94</v>
      </c>
      <c r="P58">
        <v>151.36000000000001</v>
      </c>
      <c r="Q58">
        <v>150912</v>
      </c>
      <c r="R58">
        <v>0.04</v>
      </c>
      <c r="S58">
        <v>0.16</v>
      </c>
      <c r="T58">
        <f>'Regression (power w accel)'!$B$17+'Regression (power w accel)'!$B$18*data_and_analysis!$I58</f>
        <v>8.902275361364504</v>
      </c>
      <c r="U58">
        <f t="shared" si="4"/>
        <v>6.7564938460442064E-2</v>
      </c>
      <c r="V58">
        <f t="shared" si="5"/>
        <v>8.1635974126852519E-5</v>
      </c>
      <c r="W58">
        <f>$T58-_xlfn.T.INV(0.975,'Regression (power w accel)'!$B$8-2)*SQRT('Regression (power w accel)'!$D$13*(1+1/'Regression (power w accel)'!$B$8+data_and_analysis!$V58))</f>
        <v>8.6636172487139671</v>
      </c>
      <c r="X58">
        <f>$T58+_xlfn.T.INV(0.975,'Regression (power w accel)'!$B$8-2)*SQRT('Regression (power w accel)'!$D$13*(1+1/'Regression (power w accel)'!$B$8+data_and_analysis!$V58))</f>
        <v>9.140933474015041</v>
      </c>
      <c r="Y58">
        <f t="shared" si="6"/>
        <v>96.473917466676568</v>
      </c>
      <c r="Z58">
        <f t="shared" si="7"/>
        <v>155.49116476801333</v>
      </c>
      <c r="AA58">
        <f>EXP('Regression (power w accel)'!$B$17)*(data_and_analysis!$F58^'Regression (power w accel)'!$B$18)/60</f>
        <v>122.47792371128247</v>
      </c>
      <c r="AB58" t="str">
        <f t="shared" si="8"/>
        <v>N</v>
      </c>
      <c r="AC58" s="5">
        <f t="shared" si="9"/>
        <v>-0.21231586441573924</v>
      </c>
      <c r="AD58" s="5">
        <f t="shared" si="10"/>
        <v>0.269544421201596</v>
      </c>
    </row>
    <row r="59" spans="1:30" x14ac:dyDescent="0.25">
      <c r="A59">
        <v>43228</v>
      </c>
      <c r="B59" t="s">
        <v>115</v>
      </c>
      <c r="C59" t="s">
        <v>116</v>
      </c>
      <c r="D59">
        <v>43849</v>
      </c>
      <c r="E59">
        <v>18902.310000000001</v>
      </c>
      <c r="F59">
        <v>25879.8</v>
      </c>
      <c r="G59">
        <f t="shared" si="1"/>
        <v>10.688507192523186</v>
      </c>
      <c r="H59">
        <f t="shared" si="2"/>
        <v>9.8470394158014294</v>
      </c>
      <c r="I59">
        <f t="shared" si="3"/>
        <v>10.161218020609706</v>
      </c>
      <c r="J59">
        <v>641</v>
      </c>
      <c r="K59">
        <v>642</v>
      </c>
      <c r="L59">
        <v>2485734.5</v>
      </c>
      <c r="M59">
        <v>6.09</v>
      </c>
      <c r="N59">
        <v>160.12</v>
      </c>
      <c r="O59">
        <v>148.58000000000001</v>
      </c>
      <c r="P59">
        <v>173.26</v>
      </c>
      <c r="Q59">
        <v>744832</v>
      </c>
      <c r="R59">
        <v>0.04</v>
      </c>
      <c r="S59">
        <v>0.16</v>
      </c>
      <c r="T59">
        <f>'Regression (power w accel)'!$B$17+'Regression (power w accel)'!$B$18*data_and_analysis!$I59</f>
        <v>10.626005372372983</v>
      </c>
      <c r="U59">
        <f t="shared" si="4"/>
        <v>4.2139861806864314</v>
      </c>
      <c r="V59">
        <f t="shared" si="5"/>
        <v>5.0915885466075615E-3</v>
      </c>
      <c r="W59">
        <f>$T59-_xlfn.T.INV(0.975,'Regression (power w accel)'!$B$8-2)*SQRT('Regression (power w accel)'!$D$13*(1+1/'Regression (power w accel)'!$B$8+data_and_analysis!$V59))</f>
        <v>10.386750818046327</v>
      </c>
      <c r="X59">
        <f>$T59+_xlfn.T.INV(0.975,'Regression (power w accel)'!$B$8-2)*SQRT('Regression (power w accel)'!$D$13*(1+1/'Regression (power w accel)'!$B$8+data_and_analysis!$V59))</f>
        <v>10.86525992669964</v>
      </c>
      <c r="Y59">
        <f t="shared" si="6"/>
        <v>540.45223204257968</v>
      </c>
      <c r="Z59">
        <f t="shared" si="7"/>
        <v>872.10982709148186</v>
      </c>
      <c r="AA59">
        <f>EXP('Regression (power w accel)'!$B$17)*(data_and_analysis!$F59^'Regression (power w accel)'!$B$18)/60</f>
        <v>686.53747358600856</v>
      </c>
      <c r="AB59" t="str">
        <f t="shared" si="8"/>
        <v>N</v>
      </c>
      <c r="AC59" s="5">
        <f t="shared" si="9"/>
        <v>-0.21278553198324068</v>
      </c>
      <c r="AD59" s="5">
        <f t="shared" si="10"/>
        <v>0.27030185626455105</v>
      </c>
    </row>
    <row r="60" spans="1:30" x14ac:dyDescent="0.25">
      <c r="A60">
        <v>33918</v>
      </c>
      <c r="B60" t="s">
        <v>117</v>
      </c>
      <c r="C60" t="s">
        <v>118</v>
      </c>
      <c r="D60">
        <v>10316</v>
      </c>
      <c r="E60">
        <v>4464.8599999999997</v>
      </c>
      <c r="F60">
        <v>5905.1553000000004</v>
      </c>
      <c r="G60">
        <f t="shared" si="1"/>
        <v>9.2414513670012362</v>
      </c>
      <c r="H60">
        <f t="shared" si="2"/>
        <v>8.403993137835819</v>
      </c>
      <c r="I60">
        <f t="shared" si="3"/>
        <v>8.6835810280316093</v>
      </c>
      <c r="J60">
        <v>159</v>
      </c>
      <c r="K60">
        <v>161</v>
      </c>
      <c r="L60">
        <v>459600.4</v>
      </c>
      <c r="M60">
        <v>7.03</v>
      </c>
      <c r="N60">
        <v>128.09</v>
      </c>
      <c r="O60">
        <v>108.19</v>
      </c>
      <c r="P60">
        <v>155.99</v>
      </c>
      <c r="Q60">
        <v>168067</v>
      </c>
      <c r="R60">
        <v>0.05</v>
      </c>
      <c r="S60">
        <v>0.18</v>
      </c>
      <c r="T60">
        <f>'Regression (power w accel)'!$B$17+'Regression (power w accel)'!$B$18*data_and_analysis!$I60</f>
        <v>9.2053494140799685</v>
      </c>
      <c r="U60">
        <f t="shared" si="4"/>
        <v>0.33081202019256867</v>
      </c>
      <c r="V60">
        <f t="shared" si="5"/>
        <v>3.9970674341846578E-4</v>
      </c>
      <c r="W60">
        <f>$T60-_xlfn.T.INV(0.975,'Regression (power w accel)'!$B$8-2)*SQRT('Regression (power w accel)'!$D$13*(1+1/'Regression (power w accel)'!$B$8+data_and_analysis!$V60))</f>
        <v>8.9666533903650194</v>
      </c>
      <c r="X60">
        <f>$T60+_xlfn.T.INV(0.975,'Regression (power w accel)'!$B$8-2)*SQRT('Regression (power w accel)'!$D$13*(1+1/'Regression (power w accel)'!$B$8+data_and_analysis!$V60))</f>
        <v>9.4440454377949177</v>
      </c>
      <c r="Y60">
        <f t="shared" si="6"/>
        <v>130.62215311451297</v>
      </c>
      <c r="Z60">
        <f t="shared" si="7"/>
        <v>210.54530920140897</v>
      </c>
      <c r="AA60">
        <f>EXP('Regression (power w accel)'!$B$17)*(data_and_analysis!$F60^'Regression (power w accel)'!$B$18)/60</f>
        <v>165.83691270657721</v>
      </c>
      <c r="AB60" t="str">
        <f t="shared" si="8"/>
        <v>N</v>
      </c>
      <c r="AC60" s="5">
        <f t="shared" si="9"/>
        <v>-0.21234572579369779</v>
      </c>
      <c r="AD60" s="5">
        <f t="shared" si="10"/>
        <v>0.26959255189425985</v>
      </c>
    </row>
    <row r="61" spans="1:30" x14ac:dyDescent="0.25">
      <c r="A61">
        <v>50662</v>
      </c>
      <c r="B61" t="s">
        <v>119</v>
      </c>
      <c r="C61" t="s">
        <v>120</v>
      </c>
      <c r="D61">
        <v>2579</v>
      </c>
      <c r="E61">
        <v>1302.8399999999999</v>
      </c>
      <c r="F61">
        <v>1504.7646</v>
      </c>
      <c r="G61">
        <f t="shared" si="1"/>
        <v>7.8551570058813445</v>
      </c>
      <c r="H61">
        <f t="shared" si="2"/>
        <v>7.1723017760317607</v>
      </c>
      <c r="I61">
        <f t="shared" si="3"/>
        <v>7.3163917529892171</v>
      </c>
      <c r="J61">
        <v>27</v>
      </c>
      <c r="K61">
        <v>29</v>
      </c>
      <c r="L61">
        <v>108769.68</v>
      </c>
      <c r="M61">
        <v>11.09</v>
      </c>
      <c r="N61">
        <v>141.66</v>
      </c>
      <c r="O61">
        <v>127.56</v>
      </c>
      <c r="P61">
        <v>162.30000000000001</v>
      </c>
      <c r="Q61">
        <v>37065</v>
      </c>
      <c r="R61">
        <v>0.08</v>
      </c>
      <c r="S61">
        <v>0.18</v>
      </c>
      <c r="T61">
        <f>'Regression (power w accel)'!$B$17+'Regression (power w accel)'!$B$18*data_and_analysis!$I61</f>
        <v>7.8908820587964099</v>
      </c>
      <c r="U61">
        <f t="shared" si="4"/>
        <v>0.62730624880953134</v>
      </c>
      <c r="V61">
        <f t="shared" si="5"/>
        <v>7.5794869150085423E-4</v>
      </c>
      <c r="W61">
        <f>$T61-_xlfn.T.INV(0.975,'Regression (power w accel)'!$B$8-2)*SQRT('Regression (power w accel)'!$D$13*(1+1/'Regression (power w accel)'!$B$8+data_and_analysis!$V61))</f>
        <v>7.6521433431964772</v>
      </c>
      <c r="X61">
        <f>$T61+_xlfn.T.INV(0.975,'Regression (power w accel)'!$B$8-2)*SQRT('Regression (power w accel)'!$D$13*(1+1/'Regression (power w accel)'!$B$8+data_and_analysis!$V61))</f>
        <v>8.1296207743963436</v>
      </c>
      <c r="Y61">
        <f t="shared" si="6"/>
        <v>35.085880373342555</v>
      </c>
      <c r="Z61">
        <f t="shared" si="7"/>
        <v>56.55854023837783</v>
      </c>
      <c r="AA61">
        <f>EXP('Regression (power w accel)'!$B$17)*(data_and_analysis!$F61^'Regression (power w accel)'!$B$18)/60</f>
        <v>44.546674139542716</v>
      </c>
      <c r="AB61" t="str">
        <f t="shared" si="8"/>
        <v>N</v>
      </c>
      <c r="AC61" s="5">
        <f t="shared" si="9"/>
        <v>-0.21237935152160115</v>
      </c>
      <c r="AD61" s="5">
        <f t="shared" si="10"/>
        <v>0.26964675435045665</v>
      </c>
    </row>
    <row r="62" spans="1:30" x14ac:dyDescent="0.25">
      <c r="A62">
        <v>45030</v>
      </c>
      <c r="B62" t="s">
        <v>121</v>
      </c>
      <c r="C62" t="s">
        <v>122</v>
      </c>
      <c r="D62">
        <v>9822</v>
      </c>
      <c r="E62">
        <v>5968.75</v>
      </c>
      <c r="F62">
        <v>6628.1763000000001</v>
      </c>
      <c r="G62">
        <f t="shared" si="1"/>
        <v>9.1923800465991903</v>
      </c>
      <c r="H62">
        <f t="shared" si="2"/>
        <v>8.6942928042290397</v>
      </c>
      <c r="I62">
        <f t="shared" si="3"/>
        <v>8.7990849774684996</v>
      </c>
      <c r="J62">
        <v>331</v>
      </c>
      <c r="K62">
        <v>332</v>
      </c>
      <c r="L62">
        <v>383301.03</v>
      </c>
      <c r="M62">
        <v>7.52</v>
      </c>
      <c r="N62">
        <v>103.22</v>
      </c>
      <c r="O62">
        <v>67.569999999999993</v>
      </c>
      <c r="P62">
        <v>152.68</v>
      </c>
      <c r="Q62">
        <v>79076</v>
      </c>
      <c r="R62">
        <v>0.05</v>
      </c>
      <c r="S62">
        <v>0.3</v>
      </c>
      <c r="T62">
        <f>'Regression (power w accel)'!$B$17+'Regression (power w accel)'!$B$18*data_and_analysis!$I62</f>
        <v>9.3163992692190138</v>
      </c>
      <c r="U62">
        <f t="shared" si="4"/>
        <v>0.47702028701870769</v>
      </c>
      <c r="V62">
        <f t="shared" si="5"/>
        <v>5.7636426075993188E-4</v>
      </c>
      <c r="W62">
        <f>$T62-_xlfn.T.INV(0.975,'Regression (power w accel)'!$B$8-2)*SQRT('Regression (power w accel)'!$D$13*(1+1/'Regression (power w accel)'!$B$8+data_and_analysis!$V62))</f>
        <v>9.0776821921788375</v>
      </c>
      <c r="X62">
        <f>$T62+_xlfn.T.INV(0.975,'Regression (power w accel)'!$B$8-2)*SQRT('Regression (power w accel)'!$D$13*(1+1/'Regression (power w accel)'!$B$8+data_and_analysis!$V62))</f>
        <v>9.5551163462591902</v>
      </c>
      <c r="Y62">
        <f t="shared" si="6"/>
        <v>145.96073248582195</v>
      </c>
      <c r="Z62">
        <f t="shared" si="7"/>
        <v>235.27893884050181</v>
      </c>
      <c r="AA62">
        <f>EXP('Regression (power w accel)'!$B$17)*(data_and_analysis!$F62^'Regression (power w accel)'!$B$18)/60</f>
        <v>185.31456027966757</v>
      </c>
      <c r="AB62" t="str">
        <f t="shared" si="8"/>
        <v>N</v>
      </c>
      <c r="AC62" s="5">
        <f t="shared" si="9"/>
        <v>-0.21236230836073955</v>
      </c>
      <c r="AD62" s="5">
        <f t="shared" si="10"/>
        <v>0.26961928132053126</v>
      </c>
    </row>
    <row r="63" spans="1:30" x14ac:dyDescent="0.25">
      <c r="A63">
        <v>55590</v>
      </c>
      <c r="B63" t="s">
        <v>123</v>
      </c>
      <c r="C63" t="s">
        <v>124</v>
      </c>
      <c r="D63">
        <v>19077</v>
      </c>
      <c r="E63">
        <v>8379.67</v>
      </c>
      <c r="F63">
        <v>10549.465</v>
      </c>
      <c r="G63">
        <f t="shared" si="1"/>
        <v>9.8562386999355169</v>
      </c>
      <c r="H63">
        <f t="shared" si="2"/>
        <v>9.0335638132257969</v>
      </c>
      <c r="I63">
        <f t="shared" si="3"/>
        <v>9.263830426717897</v>
      </c>
      <c r="J63">
        <v>284</v>
      </c>
      <c r="K63">
        <v>285</v>
      </c>
      <c r="L63">
        <v>751197.7</v>
      </c>
      <c r="M63">
        <v>6.13</v>
      </c>
      <c r="N63">
        <v>121.56</v>
      </c>
      <c r="O63">
        <v>110.77</v>
      </c>
      <c r="P63">
        <v>126.46</v>
      </c>
      <c r="Q63">
        <v>609674</v>
      </c>
      <c r="R63">
        <v>0.04</v>
      </c>
      <c r="S63">
        <v>0.2</v>
      </c>
      <c r="T63">
        <f>'Regression (power w accel)'!$B$17+'Regression (power w accel)'!$B$18*data_and_analysis!$I63</f>
        <v>9.76322307972322</v>
      </c>
      <c r="U63">
        <f t="shared" si="4"/>
        <v>1.3349768942490585</v>
      </c>
      <c r="V63">
        <f t="shared" si="5"/>
        <v>1.612998423178746E-3</v>
      </c>
      <c r="W63">
        <f>$T63-_xlfn.T.INV(0.975,'Regression (power w accel)'!$B$8-2)*SQRT('Regression (power w accel)'!$D$13*(1+1/'Regression (power w accel)'!$B$8+data_and_analysis!$V63))</f>
        <v>9.5243824982313967</v>
      </c>
      <c r="X63">
        <f>$T63+_xlfn.T.INV(0.975,'Regression (power w accel)'!$B$8-2)*SQRT('Regression (power w accel)'!$D$13*(1+1/'Regression (power w accel)'!$B$8+data_and_analysis!$V63))</f>
        <v>10.002063661215043</v>
      </c>
      <c r="Y63">
        <f t="shared" si="6"/>
        <v>228.15790066007079</v>
      </c>
      <c r="Z63">
        <f t="shared" si="7"/>
        <v>367.86613153800852</v>
      </c>
      <c r="AA63">
        <f>EXP('Regression (power w accel)'!$B$17)*(data_and_analysis!$F63^'Regression (power w accel)'!$B$18)/60</f>
        <v>289.70944806073112</v>
      </c>
      <c r="AB63" t="str">
        <f t="shared" si="8"/>
        <v>N</v>
      </c>
      <c r="AC63" s="5">
        <f t="shared" si="9"/>
        <v>-0.21245957911513269</v>
      </c>
      <c r="AD63" s="5">
        <f t="shared" si="10"/>
        <v>0.26977609463704338</v>
      </c>
    </row>
    <row r="64" spans="1:30" x14ac:dyDescent="0.25">
      <c r="A64">
        <v>48810</v>
      </c>
      <c r="B64" t="s">
        <v>125</v>
      </c>
      <c r="C64" t="s">
        <v>126</v>
      </c>
      <c r="D64">
        <v>2889</v>
      </c>
      <c r="E64">
        <v>1219.5</v>
      </c>
      <c r="F64">
        <v>1416.5519999999999</v>
      </c>
      <c r="G64">
        <f t="shared" si="1"/>
        <v>7.9686657004662349</v>
      </c>
      <c r="H64">
        <f t="shared" si="2"/>
        <v>7.1061962176559748</v>
      </c>
      <c r="I64">
        <f t="shared" si="3"/>
        <v>7.2559810287979687</v>
      </c>
      <c r="J64">
        <v>100</v>
      </c>
      <c r="K64">
        <v>101</v>
      </c>
      <c r="L64">
        <v>117285.58</v>
      </c>
      <c r="M64">
        <v>6.11</v>
      </c>
      <c r="N64">
        <v>147.46</v>
      </c>
      <c r="O64">
        <v>124.06</v>
      </c>
      <c r="P64">
        <v>162.24</v>
      </c>
      <c r="Q64">
        <v>34976</v>
      </c>
      <c r="R64">
        <v>0.04</v>
      </c>
      <c r="S64">
        <v>0.16</v>
      </c>
      <c r="T64">
        <f>'Regression (power w accel)'!$B$17+'Regression (power w accel)'!$B$18*data_and_analysis!$I64</f>
        <v>7.8328009091648259</v>
      </c>
      <c r="U64">
        <f t="shared" si="4"/>
        <v>0.72664951404876577</v>
      </c>
      <c r="V64">
        <f t="shared" si="5"/>
        <v>8.7798112867232335E-4</v>
      </c>
      <c r="W64">
        <f>$T64-_xlfn.T.INV(0.975,'Regression (power w accel)'!$B$8-2)*SQRT('Regression (power w accel)'!$D$13*(1+1/'Regression (power w accel)'!$B$8+data_and_analysis!$V64))</f>
        <v>7.5940478909424112</v>
      </c>
      <c r="X64">
        <f>$T64+_xlfn.T.INV(0.975,'Regression (power w accel)'!$B$8-2)*SQRT('Regression (power w accel)'!$D$13*(1+1/'Regression (power w accel)'!$B$8+data_and_analysis!$V64))</f>
        <v>8.0715539273872405</v>
      </c>
      <c r="Y64">
        <f t="shared" si="6"/>
        <v>33.105629012347308</v>
      </c>
      <c r="Z64">
        <f t="shared" si="7"/>
        <v>53.367895919582459</v>
      </c>
      <c r="AA64">
        <f>EXP('Regression (power w accel)'!$B$17)*(data_and_analysis!$F64^'Regression (power w accel)'!$B$18)/60</f>
        <v>42.033055604883884</v>
      </c>
      <c r="AB64" t="str">
        <f t="shared" si="8"/>
        <v>N</v>
      </c>
      <c r="AC64" s="5">
        <f t="shared" si="9"/>
        <v>-0.21239061648183591</v>
      </c>
      <c r="AD64" s="5">
        <f t="shared" si="10"/>
        <v>0.26966491375853158</v>
      </c>
    </row>
    <row r="65" spans="1:30" x14ac:dyDescent="0.25">
      <c r="A65">
        <v>53923</v>
      </c>
      <c r="B65" t="s">
        <v>127</v>
      </c>
      <c r="C65" t="s">
        <v>128</v>
      </c>
      <c r="D65">
        <v>3501</v>
      </c>
      <c r="E65">
        <v>1718.36</v>
      </c>
      <c r="F65">
        <v>2045.8574000000001</v>
      </c>
      <c r="G65">
        <f t="shared" si="1"/>
        <v>8.160803920954665</v>
      </c>
      <c r="H65">
        <f t="shared" si="2"/>
        <v>7.4491256265762091</v>
      </c>
      <c r="I65">
        <f t="shared" si="3"/>
        <v>7.6235722471129286</v>
      </c>
      <c r="J65">
        <v>36</v>
      </c>
      <c r="K65">
        <v>38</v>
      </c>
      <c r="L65">
        <v>149823.25</v>
      </c>
      <c r="M65">
        <v>11.14</v>
      </c>
      <c r="N65">
        <v>140.77000000000001</v>
      </c>
      <c r="O65">
        <v>132.07</v>
      </c>
      <c r="P65">
        <v>160.72999999999999</v>
      </c>
      <c r="Q65">
        <v>16766</v>
      </c>
      <c r="R65">
        <v>0.08</v>
      </c>
      <c r="S65">
        <v>0.18</v>
      </c>
      <c r="T65">
        <f>'Regression (power w accel)'!$B$17+'Regression (power w accel)'!$B$18*data_and_analysis!$I65</f>
        <v>8.1862169762627364</v>
      </c>
      <c r="U65">
        <f t="shared" si="4"/>
        <v>0.23507581598707306</v>
      </c>
      <c r="V65">
        <f t="shared" si="5"/>
        <v>2.8403257176065042E-4</v>
      </c>
      <c r="W65">
        <f>$T65-_xlfn.T.INV(0.975,'Regression (power w accel)'!$B$8-2)*SQRT('Regression (power w accel)'!$D$13*(1+1/'Regression (power w accel)'!$B$8+data_and_analysis!$V65))</f>
        <v>7.947534739131723</v>
      </c>
      <c r="X65">
        <f>$T65+_xlfn.T.INV(0.975,'Regression (power w accel)'!$B$8-2)*SQRT('Regression (power w accel)'!$D$13*(1+1/'Regression (power w accel)'!$B$8+data_and_analysis!$V65))</f>
        <v>8.4248992133937488</v>
      </c>
      <c r="Y65">
        <f t="shared" si="6"/>
        <v>47.143218800880831</v>
      </c>
      <c r="Z65">
        <f t="shared" si="7"/>
        <v>75.986420840544227</v>
      </c>
      <c r="AA65">
        <f>EXP('Regression (power w accel)'!$B$17)*(data_and_analysis!$F65^'Regression (power w accel)'!$B$18)/60</f>
        <v>59.851854303618616</v>
      </c>
      <c r="AB65" t="str">
        <f t="shared" si="8"/>
        <v>N</v>
      </c>
      <c r="AC65" s="5">
        <f t="shared" si="9"/>
        <v>-0.2123348666570791</v>
      </c>
      <c r="AD65" s="5">
        <f t="shared" si="10"/>
        <v>0.26957504867063281</v>
      </c>
    </row>
    <row r="66" spans="1:30" x14ac:dyDescent="0.25">
      <c r="A66">
        <v>48029</v>
      </c>
      <c r="B66" t="s">
        <v>16</v>
      </c>
      <c r="C66" t="s">
        <v>89</v>
      </c>
      <c r="D66">
        <v>4128</v>
      </c>
      <c r="E66">
        <v>2289.39</v>
      </c>
      <c r="F66">
        <v>2420.4167000000002</v>
      </c>
      <c r="G66">
        <f t="shared" si="1"/>
        <v>8.325548307161398</v>
      </c>
      <c r="H66">
        <f t="shared" si="2"/>
        <v>7.7360406855181667</v>
      </c>
      <c r="I66">
        <f t="shared" si="3"/>
        <v>7.7916949944103662</v>
      </c>
      <c r="J66">
        <v>63</v>
      </c>
      <c r="K66">
        <v>64</v>
      </c>
      <c r="L66">
        <v>140978.98000000001</v>
      </c>
      <c r="M66">
        <v>6.04</v>
      </c>
      <c r="N66">
        <v>107.68</v>
      </c>
      <c r="O66">
        <v>81.34</v>
      </c>
      <c r="P66">
        <v>143.58000000000001</v>
      </c>
      <c r="Q66">
        <v>48579</v>
      </c>
      <c r="R66">
        <v>0.04</v>
      </c>
      <c r="S66">
        <v>0.28000000000000003</v>
      </c>
      <c r="T66">
        <f>'Regression (power w accel)'!$B$17+'Regression (power w accel)'!$B$18*data_and_analysis!$I66</f>
        <v>8.3478565290570756</v>
      </c>
      <c r="U66">
        <f t="shared" si="4"/>
        <v>0.10031373133772903</v>
      </c>
      <c r="V66">
        <f t="shared" si="5"/>
        <v>1.2120501198783007E-4</v>
      </c>
      <c r="W66">
        <f>$T66-_xlfn.T.INV(0.975,'Regression (power w accel)'!$B$8-2)*SQRT('Regression (power w accel)'!$D$13*(1+1/'Regression (power w accel)'!$B$8+data_and_analysis!$V66))</f>
        <v>8.1091936998188796</v>
      </c>
      <c r="X66">
        <f>$T66+_xlfn.T.INV(0.975,'Regression (power w accel)'!$B$8-2)*SQRT('Regression (power w accel)'!$D$13*(1+1/'Regression (power w accel)'!$B$8+data_and_analysis!$V66))</f>
        <v>8.5865193582952717</v>
      </c>
      <c r="Y66">
        <f t="shared" si="6"/>
        <v>55.414934741625565</v>
      </c>
      <c r="Z66">
        <f t="shared" si="7"/>
        <v>89.315477762603862</v>
      </c>
      <c r="AA66">
        <f>EXP('Regression (power w accel)'!$B$17)*(data_and_analysis!$F66^'Regression (power w accel)'!$B$18)/60</f>
        <v>70.352053073324029</v>
      </c>
      <c r="AB66" t="str">
        <f t="shared" si="8"/>
        <v>N</v>
      </c>
      <c r="AC66" s="5">
        <f t="shared" si="9"/>
        <v>-0.21231957958825079</v>
      </c>
      <c r="AD66" s="5">
        <f t="shared" si="10"/>
        <v>0.26955040913326739</v>
      </c>
    </row>
    <row r="67" spans="1:30" x14ac:dyDescent="0.25">
      <c r="A67">
        <v>50378</v>
      </c>
      <c r="B67" t="s">
        <v>129</v>
      </c>
      <c r="C67" t="s">
        <v>130</v>
      </c>
      <c r="D67">
        <v>5828</v>
      </c>
      <c r="E67">
        <v>2400.46</v>
      </c>
      <c r="F67">
        <v>3240.8393999999998</v>
      </c>
      <c r="G67">
        <f t="shared" ref="G67:G130" si="11">LN(D67)</f>
        <v>8.6704291673150955</v>
      </c>
      <c r="H67">
        <f t="shared" ref="H67:H130" si="12">LN(E67)</f>
        <v>7.783415664636995</v>
      </c>
      <c r="I67">
        <f t="shared" ref="I67:I130" si="13">LN(F67)</f>
        <v>8.0835876493065566</v>
      </c>
      <c r="J67">
        <v>69</v>
      </c>
      <c r="K67">
        <v>71</v>
      </c>
      <c r="L67">
        <v>311080.65999999997</v>
      </c>
      <c r="M67">
        <v>11.44</v>
      </c>
      <c r="N67">
        <v>171.18</v>
      </c>
      <c r="O67">
        <v>170.92</v>
      </c>
      <c r="P67">
        <v>172</v>
      </c>
      <c r="Q67">
        <v>78250</v>
      </c>
      <c r="R67">
        <v>0.08</v>
      </c>
      <c r="S67">
        <v>0.18</v>
      </c>
      <c r="T67">
        <f>'Regression (power w accel)'!$B$17+'Regression (power w accel)'!$B$18*data_and_analysis!$I67</f>
        <v>8.6284931410552161</v>
      </c>
      <c r="U67">
        <f t="shared" ref="U67:U130" si="14">($I67-AVERAGE($I$2:$I$1001))^2</f>
        <v>6.1656741003403195E-4</v>
      </c>
      <c r="V67">
        <f t="shared" ref="V67:V130" si="15">$U67/SUM($U$2:$U$1001)</f>
        <v>7.4497338826806315E-7</v>
      </c>
      <c r="W67">
        <f>$T67-_xlfn.T.INV(0.975,'Regression (power w accel)'!$B$8-2)*SQRT('Regression (power w accel)'!$D$13*(1+1/'Regression (power w accel)'!$B$8+data_and_analysis!$V67))</f>
        <v>8.389844670816883</v>
      </c>
      <c r="X67">
        <f>$T67+_xlfn.T.INV(0.975,'Regression (power w accel)'!$B$8-2)*SQRT('Regression (power w accel)'!$D$13*(1+1/'Regression (power w accel)'!$B$8+data_and_analysis!$V67))</f>
        <v>8.8671416112935493</v>
      </c>
      <c r="Y67">
        <f t="shared" ref="Y67:Y130" si="16">EXP(W67)/60</f>
        <v>73.368897687780347</v>
      </c>
      <c r="Z67">
        <f t="shared" ref="Z67:Z130" si="17">EXP(X67)/60</f>
        <v>118.24952956689054</v>
      </c>
      <c r="AA67">
        <f>EXP('Regression (power w accel)'!$B$17)*(data_and_analysis!$F67^'Regression (power w accel)'!$B$18)/60</f>
        <v>93.144176610356922</v>
      </c>
      <c r="AB67" t="str">
        <f t="shared" ref="AB67:AB130" si="18">IF(OR(D67/60&lt;Y67,D67/60&gt;Z67),"Y","N")</f>
        <v>N</v>
      </c>
      <c r="AC67" s="5">
        <f t="shared" ref="AC67:AC130" si="19">(Y67-$AA67)/$AA67</f>
        <v>-0.21230826920399998</v>
      </c>
      <c r="AD67" s="5">
        <f t="shared" ref="AD67:AD130" si="20">(Z67-$AA67)/$AA67</f>
        <v>0.26953217978999344</v>
      </c>
    </row>
    <row r="68" spans="1:30" x14ac:dyDescent="0.25">
      <c r="A68">
        <v>45224</v>
      </c>
      <c r="B68" t="s">
        <v>131</v>
      </c>
      <c r="C68" t="s">
        <v>132</v>
      </c>
      <c r="D68">
        <v>1726</v>
      </c>
      <c r="E68">
        <v>1016.34</v>
      </c>
      <c r="F68">
        <v>1009.9893</v>
      </c>
      <c r="G68">
        <f t="shared" si="11"/>
        <v>7.4535618716433731</v>
      </c>
      <c r="H68">
        <f t="shared" si="12"/>
        <v>6.9239632178263459</v>
      </c>
      <c r="I68">
        <f t="shared" si="13"/>
        <v>6.9176950157197821</v>
      </c>
      <c r="J68">
        <v>60</v>
      </c>
      <c r="K68">
        <v>62</v>
      </c>
      <c r="L68">
        <v>54899.42</v>
      </c>
      <c r="M68">
        <v>9.3000000000000007</v>
      </c>
      <c r="N68">
        <v>116.61</v>
      </c>
      <c r="O68">
        <v>40.68</v>
      </c>
      <c r="P68">
        <v>151.5</v>
      </c>
      <c r="Q68">
        <v>18472</v>
      </c>
      <c r="R68">
        <v>7.0000000000000007E-2</v>
      </c>
      <c r="S68">
        <v>0.18</v>
      </c>
      <c r="T68">
        <f>'Regression (power w accel)'!$B$17+'Regression (power w accel)'!$B$18*data_and_analysis!$I68</f>
        <v>7.5075599721142368</v>
      </c>
      <c r="U68">
        <f t="shared" si="14"/>
        <v>1.4178222368562448</v>
      </c>
      <c r="V68">
        <f t="shared" si="15"/>
        <v>1.7130970897315202E-3</v>
      </c>
      <c r="W68">
        <f>$T68-_xlfn.T.INV(0.975,'Regression (power w accel)'!$B$8-2)*SQRT('Regression (power w accel)'!$D$13*(1+1/'Regression (power w accel)'!$B$8+data_and_analysis!$V68))</f>
        <v>7.2687074682620061</v>
      </c>
      <c r="X68">
        <f>$T68+_xlfn.T.INV(0.975,'Regression (power w accel)'!$B$8-2)*SQRT('Regression (power w accel)'!$D$13*(1+1/'Regression (power w accel)'!$B$8+data_and_analysis!$V68))</f>
        <v>7.7464124759664674</v>
      </c>
      <c r="Y68">
        <f t="shared" si="16"/>
        <v>23.911581090734753</v>
      </c>
      <c r="Z68">
        <f t="shared" si="17"/>
        <v>38.554310660476375</v>
      </c>
      <c r="AA68">
        <f>EXP('Regression (power w accel)'!$B$17)*(data_and_analysis!$F68^'Regression (power w accel)'!$B$18)/60</f>
        <v>30.362716047075892</v>
      </c>
      <c r="AB68" t="str">
        <f t="shared" si="18"/>
        <v>N</v>
      </c>
      <c r="AC68" s="5">
        <f t="shared" si="19"/>
        <v>-0.21246896839989457</v>
      </c>
      <c r="AD68" s="5">
        <f t="shared" si="20"/>
        <v>0.26979123345552553</v>
      </c>
    </row>
    <row r="69" spans="1:30" x14ac:dyDescent="0.25">
      <c r="A69">
        <v>44798</v>
      </c>
      <c r="B69" t="s">
        <v>133</v>
      </c>
      <c r="C69" t="s">
        <v>134</v>
      </c>
      <c r="D69">
        <v>9163</v>
      </c>
      <c r="E69">
        <v>3481.79</v>
      </c>
      <c r="F69">
        <v>4647.2075000000004</v>
      </c>
      <c r="G69">
        <f t="shared" si="11"/>
        <v>9.1229289149652129</v>
      </c>
      <c r="H69">
        <f t="shared" si="12"/>
        <v>8.1553018083428324</v>
      </c>
      <c r="I69">
        <f t="shared" si="13"/>
        <v>8.4440217805520419</v>
      </c>
      <c r="J69">
        <v>263</v>
      </c>
      <c r="K69">
        <v>264</v>
      </c>
      <c r="L69">
        <v>402474.4</v>
      </c>
      <c r="M69">
        <v>6.05</v>
      </c>
      <c r="N69">
        <v>146.54</v>
      </c>
      <c r="O69">
        <v>133.43</v>
      </c>
      <c r="P69">
        <v>154.4</v>
      </c>
      <c r="Q69">
        <v>251667</v>
      </c>
      <c r="R69">
        <v>0.04</v>
      </c>
      <c r="S69">
        <v>0.2</v>
      </c>
      <c r="T69">
        <f>'Regression (power w accel)'!$B$17+'Regression (power w accel)'!$B$18*data_and_analysis!$I69</f>
        <v>8.9750281145960891</v>
      </c>
      <c r="U69">
        <f t="shared" si="14"/>
        <v>0.11262961241327486</v>
      </c>
      <c r="V69">
        <f t="shared" si="15"/>
        <v>1.3608579145337054E-4</v>
      </c>
      <c r="W69">
        <f>$T69-_xlfn.T.INV(0.975,'Regression (power w accel)'!$B$8-2)*SQRT('Regression (power w accel)'!$D$13*(1+1/'Regression (power w accel)'!$B$8+data_and_analysis!$V69))</f>
        <v>8.7363635116087632</v>
      </c>
      <c r="X69">
        <f>$T69+_xlfn.T.INV(0.975,'Regression (power w accel)'!$B$8-2)*SQRT('Regression (power w accel)'!$D$13*(1+1/'Regression (power w accel)'!$B$8+data_and_analysis!$V69))</f>
        <v>9.2136927175834149</v>
      </c>
      <c r="Y69">
        <f t="shared" si="16"/>
        <v>103.75360955390826</v>
      </c>
      <c r="Z69">
        <f t="shared" si="17"/>
        <v>167.22632850035001</v>
      </c>
      <c r="AA69">
        <f>EXP('Regression (power w accel)'!$B$17)*(data_and_analysis!$F69^'Regression (power w accel)'!$B$18)/60</f>
        <v>131.720671097436</v>
      </c>
      <c r="AB69" t="str">
        <f t="shared" si="18"/>
        <v>N</v>
      </c>
      <c r="AC69" s="5">
        <f t="shared" si="19"/>
        <v>-0.21232097673447189</v>
      </c>
      <c r="AD69" s="5">
        <f t="shared" si="20"/>
        <v>0.26955266099919789</v>
      </c>
    </row>
    <row r="70" spans="1:30" x14ac:dyDescent="0.25">
      <c r="A70">
        <v>40658</v>
      </c>
      <c r="B70" t="s">
        <v>85</v>
      </c>
      <c r="C70" t="s">
        <v>135</v>
      </c>
      <c r="D70">
        <v>5860</v>
      </c>
      <c r="E70">
        <v>3462.16</v>
      </c>
      <c r="F70">
        <v>3976.2878000000001</v>
      </c>
      <c r="G70">
        <f t="shared" si="11"/>
        <v>8.675904882571059</v>
      </c>
      <c r="H70">
        <f t="shared" si="12"/>
        <v>8.1496479507283066</v>
      </c>
      <c r="I70">
        <f t="shared" si="13"/>
        <v>8.2881039494626823</v>
      </c>
      <c r="J70">
        <v>87</v>
      </c>
      <c r="K70">
        <v>88</v>
      </c>
      <c r="L70">
        <v>253862.7</v>
      </c>
      <c r="M70">
        <v>6.42</v>
      </c>
      <c r="N70">
        <v>116.98</v>
      </c>
      <c r="O70">
        <v>111.86</v>
      </c>
      <c r="P70">
        <v>124.33</v>
      </c>
      <c r="Q70">
        <v>71368</v>
      </c>
      <c r="R70">
        <v>0.05</v>
      </c>
      <c r="S70">
        <v>0.28999999999999998</v>
      </c>
      <c r="T70">
        <f>'Regression (power w accel)'!$B$17+'Regression (power w accel)'!$B$18*data_and_analysis!$I70</f>
        <v>8.8251228287553829</v>
      </c>
      <c r="U70">
        <f t="shared" si="14"/>
        <v>3.2286887784677261E-2</v>
      </c>
      <c r="V70">
        <f t="shared" si="15"/>
        <v>3.9010936676419757E-5</v>
      </c>
      <c r="W70">
        <f>$T70-_xlfn.T.INV(0.975,'Regression (power w accel)'!$B$8-2)*SQRT('Regression (power w accel)'!$D$13*(1+1/'Regression (power w accel)'!$B$8+data_and_analysis!$V70))</f>
        <v>8.586469797068732</v>
      </c>
      <c r="X70">
        <f>$T70+_xlfn.T.INV(0.975,'Regression (power w accel)'!$B$8-2)*SQRT('Regression (power w accel)'!$D$13*(1+1/'Regression (power w accel)'!$B$8+data_and_analysis!$V70))</f>
        <v>9.0637758604420338</v>
      </c>
      <c r="Y70">
        <f t="shared" si="16"/>
        <v>89.311051287668633</v>
      </c>
      <c r="Z70">
        <f t="shared" si="17"/>
        <v>143.94500230999117</v>
      </c>
      <c r="AA70">
        <f>EXP('Regression (power w accel)'!$B$17)*(data_and_analysis!$F70^'Regression (power w accel)'!$B$18)/60</f>
        <v>113.3837708136009</v>
      </c>
      <c r="AB70" t="str">
        <f t="shared" si="18"/>
        <v>N</v>
      </c>
      <c r="AC70" s="5">
        <f t="shared" si="19"/>
        <v>-0.21231186221092443</v>
      </c>
      <c r="AD70" s="5">
        <f t="shared" si="20"/>
        <v>0.269537970708629</v>
      </c>
    </row>
    <row r="71" spans="1:30" x14ac:dyDescent="0.25">
      <c r="A71">
        <v>41970</v>
      </c>
      <c r="B71" t="s">
        <v>16</v>
      </c>
      <c r="C71" t="s">
        <v>136</v>
      </c>
      <c r="D71">
        <v>4126</v>
      </c>
      <c r="E71">
        <v>2289.39</v>
      </c>
      <c r="F71">
        <v>2420.4167000000002</v>
      </c>
      <c r="G71">
        <f t="shared" si="11"/>
        <v>8.325063693631197</v>
      </c>
      <c r="H71">
        <f t="shared" si="12"/>
        <v>7.7360406855181667</v>
      </c>
      <c r="I71">
        <f t="shared" si="13"/>
        <v>7.7916949944103662</v>
      </c>
      <c r="J71">
        <v>63</v>
      </c>
      <c r="K71">
        <v>64</v>
      </c>
      <c r="L71">
        <v>140978.98000000001</v>
      </c>
      <c r="M71">
        <v>6.04</v>
      </c>
      <c r="N71">
        <v>107.68</v>
      </c>
      <c r="O71">
        <v>81.34</v>
      </c>
      <c r="P71">
        <v>143.58000000000001</v>
      </c>
      <c r="Q71">
        <v>48579</v>
      </c>
      <c r="R71">
        <v>0.04</v>
      </c>
      <c r="S71">
        <v>0.28000000000000003</v>
      </c>
      <c r="T71">
        <f>'Regression (power w accel)'!$B$17+'Regression (power w accel)'!$B$18*data_and_analysis!$I71</f>
        <v>8.3478565290570756</v>
      </c>
      <c r="U71">
        <f t="shared" si="14"/>
        <v>0.10031373133772903</v>
      </c>
      <c r="V71">
        <f t="shared" si="15"/>
        <v>1.2120501198783007E-4</v>
      </c>
      <c r="W71">
        <f>$T71-_xlfn.T.INV(0.975,'Regression (power w accel)'!$B$8-2)*SQRT('Regression (power w accel)'!$D$13*(1+1/'Regression (power w accel)'!$B$8+data_and_analysis!$V71))</f>
        <v>8.1091936998188796</v>
      </c>
      <c r="X71">
        <f>$T71+_xlfn.T.INV(0.975,'Regression (power w accel)'!$B$8-2)*SQRT('Regression (power w accel)'!$D$13*(1+1/'Regression (power w accel)'!$B$8+data_and_analysis!$V71))</f>
        <v>8.5865193582952717</v>
      </c>
      <c r="Y71">
        <f t="shared" si="16"/>
        <v>55.414934741625565</v>
      </c>
      <c r="Z71">
        <f t="shared" si="17"/>
        <v>89.315477762603862</v>
      </c>
      <c r="AA71">
        <f>EXP('Regression (power w accel)'!$B$17)*(data_and_analysis!$F71^'Regression (power w accel)'!$B$18)/60</f>
        <v>70.352053073324029</v>
      </c>
      <c r="AB71" t="str">
        <f t="shared" si="18"/>
        <v>N</v>
      </c>
      <c r="AC71" s="5">
        <f t="shared" si="19"/>
        <v>-0.21231957958825079</v>
      </c>
      <c r="AD71" s="5">
        <f t="shared" si="20"/>
        <v>0.26955040913326739</v>
      </c>
    </row>
    <row r="72" spans="1:30" x14ac:dyDescent="0.25">
      <c r="A72">
        <v>54320</v>
      </c>
      <c r="B72" t="s">
        <v>137</v>
      </c>
      <c r="C72" t="s">
        <v>138</v>
      </c>
      <c r="D72">
        <v>18965</v>
      </c>
      <c r="E72">
        <v>6756.71</v>
      </c>
      <c r="F72">
        <v>9302.848</v>
      </c>
      <c r="G72">
        <f t="shared" si="11"/>
        <v>9.8503504541229994</v>
      </c>
      <c r="H72">
        <f t="shared" si="12"/>
        <v>8.8182913641762166</v>
      </c>
      <c r="I72">
        <f t="shared" si="13"/>
        <v>9.1380758688196426</v>
      </c>
      <c r="J72">
        <v>720</v>
      </c>
      <c r="K72">
        <v>721</v>
      </c>
      <c r="L72">
        <v>913360.8</v>
      </c>
      <c r="M72">
        <v>6.1</v>
      </c>
      <c r="N72">
        <v>163.13999999999999</v>
      </c>
      <c r="O72">
        <v>157.22</v>
      </c>
      <c r="P72">
        <v>172.68</v>
      </c>
      <c r="Q72">
        <v>296998</v>
      </c>
      <c r="R72">
        <v>0.04</v>
      </c>
      <c r="S72">
        <v>0.2</v>
      </c>
      <c r="T72">
        <f>'Regression (power w accel)'!$B$17+'Regression (power w accel)'!$B$18*data_and_analysis!$I72</f>
        <v>9.6423179028374175</v>
      </c>
      <c r="U72">
        <f t="shared" si="14"/>
        <v>1.0601944520902395</v>
      </c>
      <c r="V72">
        <f t="shared" si="15"/>
        <v>1.2809899458569728E-3</v>
      </c>
      <c r="W72">
        <f>$T72-_xlfn.T.INV(0.975,'Regression (power w accel)'!$B$8-2)*SQRT('Regression (power w accel)'!$D$13*(1+1/'Regression (power w accel)'!$B$8+data_and_analysis!$V72))</f>
        <v>9.4035168698372207</v>
      </c>
      <c r="X72">
        <f>$T72+_xlfn.T.INV(0.975,'Regression (power w accel)'!$B$8-2)*SQRT('Regression (power w accel)'!$D$13*(1+1/'Regression (power w accel)'!$B$8+data_and_analysis!$V72))</f>
        <v>9.8811189358376144</v>
      </c>
      <c r="Y72">
        <f t="shared" si="16"/>
        <v>202.18281393842216</v>
      </c>
      <c r="Z72">
        <f t="shared" si="17"/>
        <v>325.95990193934745</v>
      </c>
      <c r="AA72">
        <f>EXP('Regression (power w accel)'!$B$17)*(data_and_analysis!$F72^'Regression (power w accel)'!$B$18)/60</f>
        <v>256.71675092441751</v>
      </c>
      <c r="AB72" t="str">
        <f t="shared" si="18"/>
        <v>N</v>
      </c>
      <c r="AC72" s="5">
        <f t="shared" si="19"/>
        <v>-0.21242843246349447</v>
      </c>
      <c r="AD72" s="5">
        <f t="shared" si="20"/>
        <v>0.2697258779008016</v>
      </c>
    </row>
    <row r="73" spans="1:30" x14ac:dyDescent="0.25">
      <c r="A73">
        <v>41136</v>
      </c>
      <c r="B73" t="s">
        <v>139</v>
      </c>
      <c r="C73" t="s">
        <v>140</v>
      </c>
      <c r="D73">
        <v>10345</v>
      </c>
      <c r="E73">
        <v>6376.94</v>
      </c>
      <c r="F73">
        <v>6938.1562000000004</v>
      </c>
      <c r="G73">
        <f t="shared" si="11"/>
        <v>9.2442585901796441</v>
      </c>
      <c r="H73">
        <f t="shared" si="12"/>
        <v>8.7604436374580867</v>
      </c>
      <c r="I73">
        <f t="shared" si="13"/>
        <v>8.8447913409689729</v>
      </c>
      <c r="J73">
        <v>311</v>
      </c>
      <c r="K73">
        <v>312</v>
      </c>
      <c r="L73">
        <v>464341.8</v>
      </c>
      <c r="M73">
        <v>4.0199999999999996</v>
      </c>
      <c r="N73">
        <v>104.62</v>
      </c>
      <c r="O73">
        <v>79.040000000000006</v>
      </c>
      <c r="P73">
        <v>122.47</v>
      </c>
      <c r="Q73">
        <v>96319</v>
      </c>
      <c r="R73">
        <v>0.03</v>
      </c>
      <c r="S73">
        <v>0.2</v>
      </c>
      <c r="T73">
        <f>'Regression (power w accel)'!$B$17+'Regression (power w accel)'!$B$18*data_and_analysis!$I73</f>
        <v>9.3603430916632284</v>
      </c>
      <c r="U73">
        <f t="shared" si="14"/>
        <v>0.54224507171380865</v>
      </c>
      <c r="V73">
        <f t="shared" si="15"/>
        <v>6.5517272202888263E-4</v>
      </c>
      <c r="W73">
        <f>$T73-_xlfn.T.INV(0.975,'Regression (power w accel)'!$B$8-2)*SQRT('Regression (power w accel)'!$D$13*(1+1/'Regression (power w accel)'!$B$8+data_and_analysis!$V73))</f>
        <v>9.1216166231497038</v>
      </c>
      <c r="X73">
        <f>$T73+_xlfn.T.INV(0.975,'Regression (power w accel)'!$B$8-2)*SQRT('Regression (power w accel)'!$D$13*(1+1/'Regression (power w accel)'!$B$8+data_and_analysis!$V73))</f>
        <v>9.5990695601767531</v>
      </c>
      <c r="Y73">
        <f t="shared" si="16"/>
        <v>152.51638927484083</v>
      </c>
      <c r="Z73">
        <f t="shared" si="17"/>
        <v>245.85083689859911</v>
      </c>
      <c r="AA73">
        <f>EXP('Regression (power w accel)'!$B$17)*(data_and_analysis!$F73^'Regression (power w accel)'!$B$18)/60</f>
        <v>193.63956709301985</v>
      </c>
      <c r="AB73" t="str">
        <f t="shared" si="18"/>
        <v>N</v>
      </c>
      <c r="AC73" s="5">
        <f t="shared" si="19"/>
        <v>-0.21236970540439401</v>
      </c>
      <c r="AD73" s="5">
        <f t="shared" si="20"/>
        <v>0.26963120497216464</v>
      </c>
    </row>
    <row r="74" spans="1:30" x14ac:dyDescent="0.25">
      <c r="A74">
        <v>51453</v>
      </c>
      <c r="B74" t="s">
        <v>141</v>
      </c>
      <c r="C74" t="s">
        <v>142</v>
      </c>
      <c r="D74">
        <v>11901</v>
      </c>
      <c r="E74">
        <v>6676.27</v>
      </c>
      <c r="F74">
        <v>6941.9472999999998</v>
      </c>
      <c r="G74">
        <f t="shared" si="11"/>
        <v>9.3843777091824396</v>
      </c>
      <c r="H74">
        <f t="shared" si="12"/>
        <v>8.8063147273431834</v>
      </c>
      <c r="I74">
        <f t="shared" si="13"/>
        <v>8.8453376049207186</v>
      </c>
      <c r="J74">
        <v>804</v>
      </c>
      <c r="K74">
        <v>805</v>
      </c>
      <c r="L74">
        <v>547106.69999999995</v>
      </c>
      <c r="M74">
        <v>6.02</v>
      </c>
      <c r="N74">
        <v>132.05000000000001</v>
      </c>
      <c r="O74">
        <v>90.26</v>
      </c>
      <c r="P74">
        <v>143.26</v>
      </c>
      <c r="Q74">
        <v>44225</v>
      </c>
      <c r="R74">
        <v>0.04</v>
      </c>
      <c r="S74">
        <v>0.3</v>
      </c>
      <c r="T74">
        <f>'Regression (power w accel)'!$B$17+'Regression (power w accel)'!$B$18*data_and_analysis!$I74</f>
        <v>9.3608682904378568</v>
      </c>
      <c r="U74">
        <f t="shared" si="14"/>
        <v>0.54304987807643823</v>
      </c>
      <c r="V74">
        <f t="shared" si="15"/>
        <v>6.5614513690698132E-4</v>
      </c>
      <c r="W74">
        <f>$T74-_xlfn.T.INV(0.975,'Regression (power w accel)'!$B$8-2)*SQRT('Regression (power w accel)'!$D$13*(1+1/'Regression (power w accel)'!$B$8+data_and_analysis!$V74))</f>
        <v>9.1221417060455749</v>
      </c>
      <c r="X74">
        <f>$T74+_xlfn.T.INV(0.975,'Regression (power w accel)'!$B$8-2)*SQRT('Regression (power w accel)'!$D$13*(1+1/'Regression (power w accel)'!$B$8+data_and_analysis!$V74))</f>
        <v>9.5995948748301387</v>
      </c>
      <c r="Y74">
        <f t="shared" si="16"/>
        <v>152.59649405117256</v>
      </c>
      <c r="Z74">
        <f t="shared" si="17"/>
        <v>245.98001987365325</v>
      </c>
      <c r="AA74">
        <f>EXP('Regression (power w accel)'!$B$17)*(data_and_analysis!$F74^'Regression (power w accel)'!$B$18)/60</f>
        <v>193.74129306721687</v>
      </c>
      <c r="AB74" t="str">
        <f t="shared" si="18"/>
        <v>N</v>
      </c>
      <c r="AC74" s="5">
        <f t="shared" si="19"/>
        <v>-0.21236979667400838</v>
      </c>
      <c r="AD74" s="5">
        <f t="shared" si="20"/>
        <v>0.26963135209545958</v>
      </c>
    </row>
    <row r="75" spans="1:30" x14ac:dyDescent="0.25">
      <c r="A75">
        <v>43537</v>
      </c>
      <c r="B75" t="s">
        <v>143</v>
      </c>
      <c r="C75" t="s">
        <v>144</v>
      </c>
      <c r="D75">
        <v>10930</v>
      </c>
      <c r="E75">
        <v>3730.58</v>
      </c>
      <c r="F75">
        <v>5283.18</v>
      </c>
      <c r="G75">
        <f t="shared" si="11"/>
        <v>9.2992665811705848</v>
      </c>
      <c r="H75">
        <f t="shared" si="12"/>
        <v>8.2243189965281669</v>
      </c>
      <c r="I75">
        <f t="shared" si="13"/>
        <v>8.5722834681341489</v>
      </c>
      <c r="J75">
        <v>259</v>
      </c>
      <c r="K75">
        <v>260</v>
      </c>
      <c r="L75">
        <v>538631.30000000005</v>
      </c>
      <c r="M75">
        <v>6.01</v>
      </c>
      <c r="N75">
        <v>174.55</v>
      </c>
      <c r="O75">
        <v>174.47</v>
      </c>
      <c r="P75">
        <v>174.75</v>
      </c>
      <c r="Q75">
        <v>120296</v>
      </c>
      <c r="R75">
        <v>0.04</v>
      </c>
      <c r="S75">
        <v>0.2</v>
      </c>
      <c r="T75">
        <f>'Regression (power w accel)'!$B$17+'Regression (power w accel)'!$B$18*data_and_analysis!$I75</f>
        <v>9.0983437405579952</v>
      </c>
      <c r="U75">
        <f t="shared" si="14"/>
        <v>0.21517077845675389</v>
      </c>
      <c r="V75">
        <f t="shared" si="15"/>
        <v>2.5998212243225278E-4</v>
      </c>
      <c r="W75">
        <f>$T75-_xlfn.T.INV(0.975,'Regression (power w accel)'!$B$8-2)*SQRT('Regression (power w accel)'!$D$13*(1+1/'Regression (power w accel)'!$B$8+data_and_analysis!$V75))</f>
        <v>8.8596643699710071</v>
      </c>
      <c r="X75">
        <f>$T75+_xlfn.T.INV(0.975,'Regression (power w accel)'!$B$8-2)*SQRT('Regression (power w accel)'!$D$13*(1+1/'Regression (power w accel)'!$B$8+data_and_analysis!$V75))</f>
        <v>9.3370231111449833</v>
      </c>
      <c r="Y75">
        <f t="shared" si="16"/>
        <v>117.36864668908198</v>
      </c>
      <c r="Z75">
        <f t="shared" si="17"/>
        <v>189.17614192850064</v>
      </c>
      <c r="AA75">
        <f>EXP('Regression (power w accel)'!$B$17)*(data_and_analysis!$F75^'Regression (power w accel)'!$B$18)/60</f>
        <v>149.00787819444253</v>
      </c>
      <c r="AB75" t="str">
        <f t="shared" si="18"/>
        <v>N</v>
      </c>
      <c r="AC75" s="5">
        <f t="shared" si="19"/>
        <v>-0.21233260877706112</v>
      </c>
      <c r="AD75" s="5">
        <f t="shared" si="20"/>
        <v>0.26957140938307955</v>
      </c>
    </row>
    <row r="76" spans="1:30" x14ac:dyDescent="0.25">
      <c r="A76">
        <v>44948</v>
      </c>
      <c r="B76" t="s">
        <v>75</v>
      </c>
      <c r="C76" t="s">
        <v>145</v>
      </c>
      <c r="D76">
        <v>9517</v>
      </c>
      <c r="E76">
        <v>3614.89</v>
      </c>
      <c r="F76">
        <v>4827.1499999999996</v>
      </c>
      <c r="G76">
        <f t="shared" si="11"/>
        <v>9.160834952072344</v>
      </c>
      <c r="H76">
        <f t="shared" si="12"/>
        <v>8.1928167053608831</v>
      </c>
      <c r="I76">
        <f t="shared" si="13"/>
        <v>8.4820115103796567</v>
      </c>
      <c r="J76">
        <v>256</v>
      </c>
      <c r="K76">
        <v>257</v>
      </c>
      <c r="L76">
        <v>417797.56</v>
      </c>
      <c r="M76">
        <v>6.05</v>
      </c>
      <c r="N76">
        <v>146.88999999999999</v>
      </c>
      <c r="O76">
        <v>137.35</v>
      </c>
      <c r="P76">
        <v>153.09</v>
      </c>
      <c r="Q76">
        <v>268186</v>
      </c>
      <c r="R76">
        <v>0.04</v>
      </c>
      <c r="S76">
        <v>0.2</v>
      </c>
      <c r="T76">
        <f>'Regression (power w accel)'!$B$17+'Regression (power w accel)'!$B$18*data_and_analysis!$I76</f>
        <v>9.0115528742661741</v>
      </c>
      <c r="U76">
        <f t="shared" si="14"/>
        <v>0.13957179361657671</v>
      </c>
      <c r="V76">
        <f t="shared" si="15"/>
        <v>1.6863893599477283E-4</v>
      </c>
      <c r="W76">
        <f>$T76-_xlfn.T.INV(0.975,'Regression (power w accel)'!$B$8-2)*SQRT('Regression (power w accel)'!$D$13*(1+1/'Regression (power w accel)'!$B$8+data_and_analysis!$V76))</f>
        <v>8.7728843910770102</v>
      </c>
      <c r="X76">
        <f>$T76+_xlfn.T.INV(0.975,'Regression (power w accel)'!$B$8-2)*SQRT('Regression (power w accel)'!$D$13*(1+1/'Regression (power w accel)'!$B$8+data_and_analysis!$V76))</f>
        <v>9.250221357455338</v>
      </c>
      <c r="Y76">
        <f t="shared" si="16"/>
        <v>107.61282465350261</v>
      </c>
      <c r="Z76">
        <f t="shared" si="17"/>
        <v>173.44781832796244</v>
      </c>
      <c r="AA76">
        <f>EXP('Regression (power w accel)'!$B$17)*(data_and_analysis!$F76^'Regression (power w accel)'!$B$18)/60</f>
        <v>136.62067801127176</v>
      </c>
      <c r="AB76" t="str">
        <f t="shared" si="18"/>
        <v>N</v>
      </c>
      <c r="AC76" s="5">
        <f t="shared" si="19"/>
        <v>-0.21232403308213624</v>
      </c>
      <c r="AD76" s="5">
        <f t="shared" si="20"/>
        <v>0.26955758712932376</v>
      </c>
    </row>
    <row r="77" spans="1:30" x14ac:dyDescent="0.25">
      <c r="A77">
        <v>55912</v>
      </c>
      <c r="B77" t="s">
        <v>146</v>
      </c>
      <c r="C77" t="s">
        <v>147</v>
      </c>
      <c r="D77">
        <v>43805</v>
      </c>
      <c r="E77">
        <v>16508.599999999999</v>
      </c>
      <c r="F77">
        <v>22396.557000000001</v>
      </c>
      <c r="G77">
        <f t="shared" si="11"/>
        <v>10.687503245100464</v>
      </c>
      <c r="H77">
        <f t="shared" si="12"/>
        <v>9.7116367362260263</v>
      </c>
      <c r="I77">
        <f t="shared" si="13"/>
        <v>10.01666252067211</v>
      </c>
      <c r="J77">
        <v>1004</v>
      </c>
      <c r="K77">
        <v>1005</v>
      </c>
      <c r="L77">
        <v>1980654.1</v>
      </c>
      <c r="M77">
        <v>6.1</v>
      </c>
      <c r="N77">
        <v>145.30000000000001</v>
      </c>
      <c r="O77">
        <v>128.65</v>
      </c>
      <c r="P77">
        <v>174.35</v>
      </c>
      <c r="Q77">
        <v>890143</v>
      </c>
      <c r="R77">
        <v>0.04</v>
      </c>
      <c r="S77">
        <v>0.2</v>
      </c>
      <c r="T77">
        <f>'Regression (power w accel)'!$B$17+'Regression (power w accel)'!$B$18*data_and_analysis!$I77</f>
        <v>10.487024260420673</v>
      </c>
      <c r="U77">
        <f t="shared" si="14"/>
        <v>3.6413955295515561</v>
      </c>
      <c r="V77">
        <f t="shared" si="15"/>
        <v>4.3997504920418491E-3</v>
      </c>
      <c r="W77">
        <f>$T77-_xlfn.T.INV(0.975,'Regression (power w accel)'!$B$8-2)*SQRT('Regression (power w accel)'!$D$13*(1+1/'Regression (power w accel)'!$B$8+data_and_analysis!$V77))</f>
        <v>10.247851981839554</v>
      </c>
      <c r="X77">
        <f>$T77+_xlfn.T.INV(0.975,'Regression (power w accel)'!$B$8-2)*SQRT('Regression (power w accel)'!$D$13*(1+1/'Regression (power w accel)'!$B$8+data_and_analysis!$V77))</f>
        <v>10.726196539001792</v>
      </c>
      <c r="Y77">
        <f t="shared" si="16"/>
        <v>470.36426179239788</v>
      </c>
      <c r="Z77">
        <f t="shared" si="17"/>
        <v>758.8863098481429</v>
      </c>
      <c r="AA77">
        <f>EXP('Regression (power w accel)'!$B$17)*(data_and_analysis!$F77^'Regression (power w accel)'!$B$18)/60</f>
        <v>597.45543676167063</v>
      </c>
      <c r="AB77" t="str">
        <f t="shared" si="18"/>
        <v>N</v>
      </c>
      <c r="AC77" s="5">
        <f t="shared" si="19"/>
        <v>-0.21272076066146897</v>
      </c>
      <c r="AD77" s="5">
        <f t="shared" si="20"/>
        <v>0.27019734553167729</v>
      </c>
    </row>
    <row r="78" spans="1:30" x14ac:dyDescent="0.25">
      <c r="A78">
        <v>44030</v>
      </c>
      <c r="B78" t="s">
        <v>16</v>
      </c>
      <c r="C78" t="s">
        <v>148</v>
      </c>
      <c r="D78">
        <v>3774</v>
      </c>
      <c r="E78">
        <v>2054.96</v>
      </c>
      <c r="F78">
        <v>2307.0216999999998</v>
      </c>
      <c r="G78">
        <f t="shared" si="11"/>
        <v>8.2358907259284955</v>
      </c>
      <c r="H78">
        <f t="shared" si="12"/>
        <v>7.6280116620207004</v>
      </c>
      <c r="I78">
        <f t="shared" si="13"/>
        <v>7.7437126642846961</v>
      </c>
      <c r="J78">
        <v>63</v>
      </c>
      <c r="K78">
        <v>64</v>
      </c>
      <c r="L78">
        <v>142162.95000000001</v>
      </c>
      <c r="M78">
        <v>4.04</v>
      </c>
      <c r="N78">
        <v>101.32</v>
      </c>
      <c r="O78">
        <v>72.739999999999995</v>
      </c>
      <c r="P78">
        <v>139.53</v>
      </c>
      <c r="Q78">
        <v>48586</v>
      </c>
      <c r="R78">
        <v>0.03</v>
      </c>
      <c r="S78">
        <v>0.28000000000000003</v>
      </c>
      <c r="T78">
        <f>'Regression (power w accel)'!$B$17+'Regression (power w accel)'!$B$18*data_and_analysis!$I78</f>
        <v>8.3017245064235041</v>
      </c>
      <c r="U78">
        <f t="shared" si="14"/>
        <v>0.13301029172996079</v>
      </c>
      <c r="V78">
        <f t="shared" si="15"/>
        <v>1.6071093945611416E-4</v>
      </c>
      <c r="W78">
        <f>$T78-_xlfn.T.INV(0.975,'Regression (power w accel)'!$B$8-2)*SQRT('Regression (power w accel)'!$D$13*(1+1/'Regression (power w accel)'!$B$8+data_and_analysis!$V78))</f>
        <v>8.0630569682133277</v>
      </c>
      <c r="X78">
        <f>$T78+_xlfn.T.INV(0.975,'Regression (power w accel)'!$B$8-2)*SQRT('Regression (power w accel)'!$D$13*(1+1/'Regression (power w accel)'!$B$8+data_and_analysis!$V78))</f>
        <v>8.5403920446336805</v>
      </c>
      <c r="Y78">
        <f t="shared" si="16"/>
        <v>52.916352177847031</v>
      </c>
      <c r="Z78">
        <f t="shared" si="17"/>
        <v>85.289169968630006</v>
      </c>
      <c r="AA78">
        <f>EXP('Regression (power w accel)'!$B$17)*(data_and_analysis!$F78^'Regression (power w accel)'!$B$18)/60</f>
        <v>67.180292906597842</v>
      </c>
      <c r="AB78" t="str">
        <f t="shared" si="18"/>
        <v>N</v>
      </c>
      <c r="AC78" s="5">
        <f t="shared" si="19"/>
        <v>-0.21232328874454692</v>
      </c>
      <c r="AD78" s="5">
        <f t="shared" si="20"/>
        <v>0.26955638742464716</v>
      </c>
    </row>
    <row r="79" spans="1:30" x14ac:dyDescent="0.25">
      <c r="A79">
        <v>57219</v>
      </c>
      <c r="B79" t="s">
        <v>149</v>
      </c>
      <c r="C79" t="s">
        <v>150</v>
      </c>
      <c r="D79">
        <v>11394</v>
      </c>
      <c r="E79">
        <v>4660.9799999999996</v>
      </c>
      <c r="F79">
        <v>6050.6356999999998</v>
      </c>
      <c r="G79">
        <f t="shared" si="11"/>
        <v>9.3408421800403403</v>
      </c>
      <c r="H79">
        <f t="shared" si="12"/>
        <v>8.4469810054388397</v>
      </c>
      <c r="I79">
        <f t="shared" si="13"/>
        <v>8.7079186198851257</v>
      </c>
      <c r="J79">
        <v>265</v>
      </c>
      <c r="K79">
        <v>266</v>
      </c>
      <c r="L79">
        <v>534343.4</v>
      </c>
      <c r="M79">
        <v>6.17</v>
      </c>
      <c r="N79">
        <v>153.86000000000001</v>
      </c>
      <c r="O79">
        <v>140.59</v>
      </c>
      <c r="P79">
        <v>167.77</v>
      </c>
      <c r="Q79">
        <v>188188</v>
      </c>
      <c r="R79">
        <v>0.04</v>
      </c>
      <c r="S79">
        <v>0.18</v>
      </c>
      <c r="T79">
        <f>'Regression (power w accel)'!$B$17+'Regression (power w accel)'!$B$18*data_and_analysis!$I79</f>
        <v>9.2287484931845576</v>
      </c>
      <c r="U79">
        <f t="shared" si="14"/>
        <v>0.35940048394505142</v>
      </c>
      <c r="V79">
        <f t="shared" si="15"/>
        <v>4.342490243766667E-4</v>
      </c>
      <c r="W79">
        <f>$T79-_xlfn.T.INV(0.975,'Regression (power w accel)'!$B$8-2)*SQRT('Regression (power w accel)'!$D$13*(1+1/'Regression (power w accel)'!$B$8+data_and_analysis!$V79))</f>
        <v>8.9900483527148509</v>
      </c>
      <c r="X79">
        <f>$T79+_xlfn.T.INV(0.975,'Regression (power w accel)'!$B$8-2)*SQRT('Regression (power w accel)'!$D$13*(1+1/'Regression (power w accel)'!$B$8+data_and_analysis!$V79))</f>
        <v>9.4674486336542643</v>
      </c>
      <c r="Y79">
        <f t="shared" si="16"/>
        <v>133.71408020500954</v>
      </c>
      <c r="Z79">
        <f t="shared" si="17"/>
        <v>215.53085359541862</v>
      </c>
      <c r="AA79">
        <f>EXP('Regression (power w accel)'!$B$17)*(data_and_analysis!$F79^'Regression (power w accel)'!$B$18)/60</f>
        <v>169.76309918327942</v>
      </c>
      <c r="AB79" t="str">
        <f t="shared" si="18"/>
        <v>N</v>
      </c>
      <c r="AC79" s="5">
        <f t="shared" si="19"/>
        <v>-0.21234896836650402</v>
      </c>
      <c r="AD79" s="5">
        <f t="shared" si="20"/>
        <v>0.26959777850619626</v>
      </c>
    </row>
    <row r="80" spans="1:30" x14ac:dyDescent="0.25">
      <c r="A80">
        <v>51325</v>
      </c>
      <c r="B80" t="s">
        <v>151</v>
      </c>
      <c r="C80" t="s">
        <v>152</v>
      </c>
      <c r="D80">
        <v>12714</v>
      </c>
      <c r="E80">
        <v>6301.96</v>
      </c>
      <c r="F80">
        <v>8426.3619999999992</v>
      </c>
      <c r="G80">
        <f t="shared" si="11"/>
        <v>9.450459027496354</v>
      </c>
      <c r="H80">
        <f t="shared" si="12"/>
        <v>8.7486159751057091</v>
      </c>
      <c r="I80">
        <f t="shared" si="13"/>
        <v>9.0391204038757831</v>
      </c>
      <c r="J80">
        <v>346</v>
      </c>
      <c r="K80">
        <v>347</v>
      </c>
      <c r="L80">
        <v>654578.56000000006</v>
      </c>
      <c r="M80">
        <v>4.17</v>
      </c>
      <c r="N80">
        <v>128.13999999999999</v>
      </c>
      <c r="O80">
        <v>103.9</v>
      </c>
      <c r="P80">
        <v>147.74</v>
      </c>
      <c r="Q80">
        <v>248824</v>
      </c>
      <c r="R80">
        <v>0.03</v>
      </c>
      <c r="S80">
        <v>0.17</v>
      </c>
      <c r="T80">
        <f>'Regression (power w accel)'!$B$17+'Regression (power w accel)'!$B$18*data_and_analysis!$I80</f>
        <v>9.5471783850909997</v>
      </c>
      <c r="U80">
        <f t="shared" si="14"/>
        <v>0.86620617391449162</v>
      </c>
      <c r="V80">
        <f t="shared" si="15"/>
        <v>1.0466017791698982E-3</v>
      </c>
      <c r="W80">
        <f>$T80-_xlfn.T.INV(0.975,'Regression (power w accel)'!$B$8-2)*SQRT('Regression (power w accel)'!$D$13*(1+1/'Regression (power w accel)'!$B$8+data_and_analysis!$V80))</f>
        <v>9.3084052761009399</v>
      </c>
      <c r="X80">
        <f>$T80+_xlfn.T.INV(0.975,'Regression (power w accel)'!$B$8-2)*SQRT('Regression (power w accel)'!$D$13*(1+1/'Regression (power w accel)'!$B$8+data_and_analysis!$V80))</f>
        <v>9.7859514940810595</v>
      </c>
      <c r="Y80">
        <f t="shared" si="16"/>
        <v>183.83906237765095</v>
      </c>
      <c r="Z80">
        <f t="shared" si="17"/>
        <v>296.36948376376142</v>
      </c>
      <c r="AA80">
        <f>EXP('Regression (power w accel)'!$B$17)*(data_and_analysis!$F80^'Regression (power w accel)'!$B$18)/60</f>
        <v>233.41869679286262</v>
      </c>
      <c r="AB80" t="str">
        <f t="shared" si="18"/>
        <v>N</v>
      </c>
      <c r="AC80" s="5">
        <f t="shared" si="19"/>
        <v>-0.21240644000000131</v>
      </c>
      <c r="AD80" s="5">
        <f t="shared" si="20"/>
        <v>0.26969042255754588</v>
      </c>
    </row>
    <row r="81" spans="1:30" x14ac:dyDescent="0.25">
      <c r="A81">
        <v>57024</v>
      </c>
      <c r="B81" t="s">
        <v>153</v>
      </c>
      <c r="C81" t="s">
        <v>154</v>
      </c>
      <c r="D81">
        <v>8721</v>
      </c>
      <c r="E81">
        <v>3913.86</v>
      </c>
      <c r="F81">
        <v>5054.3339999999998</v>
      </c>
      <c r="G81">
        <f t="shared" si="11"/>
        <v>9.0734891892269864</v>
      </c>
      <c r="H81">
        <f t="shared" si="12"/>
        <v>8.2722793782820592</v>
      </c>
      <c r="I81">
        <f t="shared" si="13"/>
        <v>8.5280013720328398</v>
      </c>
      <c r="J81">
        <v>127</v>
      </c>
      <c r="K81">
        <v>128</v>
      </c>
      <c r="L81">
        <v>398536.1</v>
      </c>
      <c r="M81">
        <v>4.0599999999999996</v>
      </c>
      <c r="N81">
        <v>127.78</v>
      </c>
      <c r="O81">
        <v>111.95</v>
      </c>
      <c r="P81">
        <v>152.35</v>
      </c>
      <c r="Q81">
        <v>135434</v>
      </c>
      <c r="R81">
        <v>0.03</v>
      </c>
      <c r="S81">
        <v>0.19</v>
      </c>
      <c r="T81">
        <f>'Regression (power w accel)'!$B$17+'Regression (power w accel)'!$B$18*data_and_analysis!$I81</f>
        <v>9.0557692625312463</v>
      </c>
      <c r="U81">
        <f t="shared" si="14"/>
        <v>0.17604984963515513</v>
      </c>
      <c r="V81">
        <f t="shared" si="15"/>
        <v>2.1271389121839166E-4</v>
      </c>
      <c r="W81">
        <f>$T81-_xlfn.T.INV(0.975,'Regression (power w accel)'!$B$8-2)*SQRT('Regression (power w accel)'!$D$13*(1+1/'Regression (power w accel)'!$B$8+data_and_analysis!$V81))</f>
        <v>8.8170955258880035</v>
      </c>
      <c r="X81">
        <f>$T81+_xlfn.T.INV(0.975,'Regression (power w accel)'!$B$8-2)*SQRT('Regression (power w accel)'!$D$13*(1+1/'Regression (power w accel)'!$B$8+data_and_analysis!$V81))</f>
        <v>9.294442999174489</v>
      </c>
      <c r="Y81">
        <f t="shared" si="16"/>
        <v>112.47724827834683</v>
      </c>
      <c r="Z81">
        <f t="shared" si="17"/>
        <v>181.29008664047171</v>
      </c>
      <c r="AA81">
        <f>EXP('Regression (power w accel)'!$B$17)*(data_and_analysis!$F81^'Regression (power w accel)'!$B$18)/60</f>
        <v>142.79709410720983</v>
      </c>
      <c r="AB81" t="str">
        <f t="shared" si="18"/>
        <v>N</v>
      </c>
      <c r="AC81" s="5">
        <f t="shared" si="19"/>
        <v>-0.21232817109078794</v>
      </c>
      <c r="AD81" s="5">
        <f t="shared" si="20"/>
        <v>0.26956425670932732</v>
      </c>
    </row>
    <row r="82" spans="1:30" x14ac:dyDescent="0.25">
      <c r="A82">
        <v>34174</v>
      </c>
      <c r="B82" t="s">
        <v>16</v>
      </c>
      <c r="C82" t="s">
        <v>155</v>
      </c>
      <c r="D82">
        <v>4196</v>
      </c>
      <c r="E82">
        <v>2289.39</v>
      </c>
      <c r="F82">
        <v>2420.4167000000002</v>
      </c>
      <c r="G82">
        <f t="shared" si="11"/>
        <v>8.341886969516187</v>
      </c>
      <c r="H82">
        <f t="shared" si="12"/>
        <v>7.7360406855181667</v>
      </c>
      <c r="I82">
        <f t="shared" si="13"/>
        <v>7.7916949944103662</v>
      </c>
      <c r="J82">
        <v>63</v>
      </c>
      <c r="K82">
        <v>64</v>
      </c>
      <c r="L82">
        <v>140978.98000000001</v>
      </c>
      <c r="M82">
        <v>6.04</v>
      </c>
      <c r="N82">
        <v>107.68</v>
      </c>
      <c r="O82">
        <v>81.34</v>
      </c>
      <c r="P82">
        <v>143.58000000000001</v>
      </c>
      <c r="Q82">
        <v>48575</v>
      </c>
      <c r="R82">
        <v>0.04</v>
      </c>
      <c r="S82">
        <v>0.28000000000000003</v>
      </c>
      <c r="T82">
        <f>'Regression (power w accel)'!$B$17+'Regression (power w accel)'!$B$18*data_and_analysis!$I82</f>
        <v>8.3478565290570756</v>
      </c>
      <c r="U82">
        <f t="shared" si="14"/>
        <v>0.10031373133772903</v>
      </c>
      <c r="V82">
        <f t="shared" si="15"/>
        <v>1.2120501198783007E-4</v>
      </c>
      <c r="W82">
        <f>$T82-_xlfn.T.INV(0.975,'Regression (power w accel)'!$B$8-2)*SQRT('Regression (power w accel)'!$D$13*(1+1/'Regression (power w accel)'!$B$8+data_and_analysis!$V82))</f>
        <v>8.1091936998188796</v>
      </c>
      <c r="X82">
        <f>$T82+_xlfn.T.INV(0.975,'Regression (power w accel)'!$B$8-2)*SQRT('Regression (power w accel)'!$D$13*(1+1/'Regression (power w accel)'!$B$8+data_and_analysis!$V82))</f>
        <v>8.5865193582952717</v>
      </c>
      <c r="Y82">
        <f t="shared" si="16"/>
        <v>55.414934741625565</v>
      </c>
      <c r="Z82">
        <f t="shared" si="17"/>
        <v>89.315477762603862</v>
      </c>
      <c r="AA82">
        <f>EXP('Regression (power w accel)'!$B$17)*(data_and_analysis!$F82^'Regression (power w accel)'!$B$18)/60</f>
        <v>70.352053073324029</v>
      </c>
      <c r="AB82" t="str">
        <f t="shared" si="18"/>
        <v>N</v>
      </c>
      <c r="AC82" s="5">
        <f t="shared" si="19"/>
        <v>-0.21231957958825079</v>
      </c>
      <c r="AD82" s="5">
        <f t="shared" si="20"/>
        <v>0.26955040913326739</v>
      </c>
    </row>
    <row r="83" spans="1:30" x14ac:dyDescent="0.25">
      <c r="A83">
        <v>44389</v>
      </c>
      <c r="B83" t="s">
        <v>156</v>
      </c>
      <c r="C83" t="s">
        <v>157</v>
      </c>
      <c r="D83">
        <v>13723</v>
      </c>
      <c r="E83">
        <v>7575.17</v>
      </c>
      <c r="F83">
        <v>8795.4509999999991</v>
      </c>
      <c r="G83">
        <f t="shared" si="11"/>
        <v>9.5268285362696332</v>
      </c>
      <c r="H83">
        <f t="shared" si="12"/>
        <v>8.9326310723699702</v>
      </c>
      <c r="I83">
        <f t="shared" si="13"/>
        <v>9.0819899349928015</v>
      </c>
      <c r="J83">
        <v>249</v>
      </c>
      <c r="K83">
        <v>250</v>
      </c>
      <c r="L83">
        <v>673140.75</v>
      </c>
      <c r="M83">
        <v>6.05</v>
      </c>
      <c r="N83">
        <v>131.44999999999999</v>
      </c>
      <c r="O83">
        <v>111.35</v>
      </c>
      <c r="P83">
        <v>153.71</v>
      </c>
      <c r="Q83">
        <v>57941</v>
      </c>
      <c r="R83">
        <v>0.04</v>
      </c>
      <c r="S83">
        <v>0.28999999999999998</v>
      </c>
      <c r="T83">
        <f>'Regression (power w accel)'!$B$17+'Regression (power w accel)'!$B$18*data_and_analysis!$I83</f>
        <v>9.5883947698434948</v>
      </c>
      <c r="U83">
        <f t="shared" si="14"/>
        <v>0.94784148552071801</v>
      </c>
      <c r="V83">
        <f t="shared" si="15"/>
        <v>1.145238414353475E-3</v>
      </c>
      <c r="W83">
        <f>$T83-_xlfn.T.INV(0.975,'Regression (power w accel)'!$B$8-2)*SQRT('Regression (power w accel)'!$D$13*(1+1/'Regression (power w accel)'!$B$8+data_and_analysis!$V83))</f>
        <v>9.3496099093059293</v>
      </c>
      <c r="X83">
        <f>$T83+_xlfn.T.INV(0.975,'Regression (power w accel)'!$B$8-2)*SQRT('Regression (power w accel)'!$D$13*(1+1/'Regression (power w accel)'!$B$8+data_and_analysis!$V83))</f>
        <v>9.8271796303810603</v>
      </c>
      <c r="Y83">
        <f t="shared" si="16"/>
        <v>191.5723122651608</v>
      </c>
      <c r="Z83">
        <f t="shared" si="17"/>
        <v>308.8436210832416</v>
      </c>
      <c r="AA83">
        <f>EXP('Regression (power w accel)'!$B$17)*(data_and_analysis!$F83^'Regression (power w accel)'!$B$18)/60</f>
        <v>243.24038854446388</v>
      </c>
      <c r="AB83" t="str">
        <f t="shared" si="18"/>
        <v>N</v>
      </c>
      <c r="AC83" s="5">
        <f t="shared" si="19"/>
        <v>-0.21241569538875429</v>
      </c>
      <c r="AD83" s="5">
        <f t="shared" si="20"/>
        <v>0.26970534347253589</v>
      </c>
    </row>
    <row r="84" spans="1:30" x14ac:dyDescent="0.25">
      <c r="A84">
        <v>51450</v>
      </c>
      <c r="B84" t="s">
        <v>158</v>
      </c>
      <c r="C84" t="s">
        <v>159</v>
      </c>
      <c r="D84">
        <v>4125</v>
      </c>
      <c r="E84">
        <v>2308.2399999999998</v>
      </c>
      <c r="F84">
        <v>2393.2896000000001</v>
      </c>
      <c r="G84">
        <f t="shared" si="11"/>
        <v>8.3248212987687822</v>
      </c>
      <c r="H84">
        <f t="shared" si="12"/>
        <v>7.7442406083569884</v>
      </c>
      <c r="I84">
        <f t="shared" si="13"/>
        <v>7.7804241002267061</v>
      </c>
      <c r="J84">
        <v>204</v>
      </c>
      <c r="K84">
        <v>205</v>
      </c>
      <c r="L84">
        <v>174789.1</v>
      </c>
      <c r="M84">
        <v>6.02</v>
      </c>
      <c r="N84">
        <v>128.53</v>
      </c>
      <c r="O84">
        <v>88.9</v>
      </c>
      <c r="P84">
        <v>147.52000000000001</v>
      </c>
      <c r="Q84">
        <v>16341</v>
      </c>
      <c r="R84">
        <v>0.04</v>
      </c>
      <c r="S84">
        <v>0.28999999999999998</v>
      </c>
      <c r="T84">
        <f>'Regression (power w accel)'!$B$17+'Regression (power w accel)'!$B$18*data_and_analysis!$I84</f>
        <v>8.3370202661198771</v>
      </c>
      <c r="U84">
        <f t="shared" si="14"/>
        <v>0.10758027693152966</v>
      </c>
      <c r="V84">
        <f t="shared" si="15"/>
        <v>1.2998488423524455E-4</v>
      </c>
      <c r="W84">
        <f>$T84-_xlfn.T.INV(0.975,'Regression (power w accel)'!$B$8-2)*SQRT('Regression (power w accel)'!$D$13*(1+1/'Regression (power w accel)'!$B$8+data_and_analysis!$V84))</f>
        <v>8.0983563903427882</v>
      </c>
      <c r="X84">
        <f>$T84+_xlfn.T.INV(0.975,'Regression (power w accel)'!$B$8-2)*SQRT('Regression (power w accel)'!$D$13*(1+1/'Regression (power w accel)'!$B$8+data_and_analysis!$V84))</f>
        <v>8.575684141896966</v>
      </c>
      <c r="Y84">
        <f t="shared" si="16"/>
        <v>54.817628387129965</v>
      </c>
      <c r="Z84">
        <f t="shared" si="17"/>
        <v>88.35294925254837</v>
      </c>
      <c r="AA84">
        <f>EXP('Regression (power w accel)'!$B$17)*(data_and_analysis!$F84^'Regression (power w accel)'!$B$18)/60</f>
        <v>69.593815379192634</v>
      </c>
      <c r="AB84" t="str">
        <f t="shared" si="18"/>
        <v>N</v>
      </c>
      <c r="AC84" s="5">
        <f t="shared" si="19"/>
        <v>-0.21232040392601464</v>
      </c>
      <c r="AD84" s="5">
        <f t="shared" si="20"/>
        <v>0.26955173776784191</v>
      </c>
    </row>
    <row r="85" spans="1:30" x14ac:dyDescent="0.25">
      <c r="A85">
        <v>43219</v>
      </c>
      <c r="B85" t="s">
        <v>160</v>
      </c>
      <c r="C85" t="s">
        <v>161</v>
      </c>
      <c r="D85">
        <v>32720</v>
      </c>
      <c r="E85">
        <v>9437.17</v>
      </c>
      <c r="F85">
        <v>13195.813</v>
      </c>
      <c r="G85">
        <f t="shared" si="11"/>
        <v>10.395741790716682</v>
      </c>
      <c r="H85">
        <f t="shared" si="12"/>
        <v>9.1524114260585065</v>
      </c>
      <c r="I85">
        <f t="shared" si="13"/>
        <v>9.4876548612871652</v>
      </c>
      <c r="J85">
        <v>241</v>
      </c>
      <c r="K85">
        <v>242</v>
      </c>
      <c r="L85">
        <v>1225327.5</v>
      </c>
      <c r="M85">
        <v>6.06</v>
      </c>
      <c r="N85">
        <v>161.13</v>
      </c>
      <c r="O85">
        <v>152.68</v>
      </c>
      <c r="P85">
        <v>172.25</v>
      </c>
      <c r="Q85">
        <v>730696</v>
      </c>
      <c r="R85">
        <v>0.04</v>
      </c>
      <c r="S85">
        <v>0.2</v>
      </c>
      <c r="T85">
        <f>'Regression (power w accel)'!$B$17+'Regression (power w accel)'!$B$18*data_and_analysis!$I85</f>
        <v>9.9784163363752523</v>
      </c>
      <c r="U85">
        <f t="shared" si="14"/>
        <v>1.902293147821118</v>
      </c>
      <c r="V85">
        <f t="shared" si="15"/>
        <v>2.2984636371442282E-3</v>
      </c>
      <c r="W85">
        <f>$T85-_xlfn.T.INV(0.975,'Regression (power w accel)'!$B$8-2)*SQRT('Regression (power w accel)'!$D$13*(1+1/'Regression (power w accel)'!$B$8+data_and_analysis!$V85))</f>
        <v>9.7394941237168329</v>
      </c>
      <c r="X85">
        <f>$T85+_xlfn.T.INV(0.975,'Regression (power w accel)'!$B$8-2)*SQRT('Regression (power w accel)'!$D$13*(1+1/'Regression (power w accel)'!$B$8+data_and_analysis!$V85))</f>
        <v>10.217338549033672</v>
      </c>
      <c r="Y85">
        <f t="shared" si="16"/>
        <v>282.91586637857631</v>
      </c>
      <c r="Z85">
        <f t="shared" si="17"/>
        <v>456.22859412582454</v>
      </c>
      <c r="AA85">
        <f>EXP('Regression (power w accel)'!$B$17)*(data_and_analysis!$F85^'Regression (power w accel)'!$B$18)/60</f>
        <v>359.26913028228222</v>
      </c>
      <c r="AB85" t="str">
        <f t="shared" si="18"/>
        <v>Y</v>
      </c>
      <c r="AC85" s="5">
        <f t="shared" si="19"/>
        <v>-0.21252386433455667</v>
      </c>
      <c r="AD85" s="5">
        <f t="shared" si="20"/>
        <v>0.26987975217174953</v>
      </c>
    </row>
    <row r="86" spans="1:30" x14ac:dyDescent="0.25">
      <c r="A86">
        <v>42191</v>
      </c>
      <c r="B86" t="s">
        <v>16</v>
      </c>
      <c r="C86" t="s">
        <v>162</v>
      </c>
      <c r="D86">
        <v>4127</v>
      </c>
      <c r="E86">
        <v>2289.39</v>
      </c>
      <c r="F86">
        <v>2420.4167000000002</v>
      </c>
      <c r="G86">
        <f t="shared" si="11"/>
        <v>8.325306029752582</v>
      </c>
      <c r="H86">
        <f t="shared" si="12"/>
        <v>7.7360406855181667</v>
      </c>
      <c r="I86">
        <f t="shared" si="13"/>
        <v>7.7916949944103662</v>
      </c>
      <c r="J86">
        <v>63</v>
      </c>
      <c r="K86">
        <v>64</v>
      </c>
      <c r="L86">
        <v>140978.98000000001</v>
      </c>
      <c r="M86">
        <v>6.04</v>
      </c>
      <c r="N86">
        <v>107.68</v>
      </c>
      <c r="O86">
        <v>81.34</v>
      </c>
      <c r="P86">
        <v>143.58000000000001</v>
      </c>
      <c r="Q86">
        <v>48579</v>
      </c>
      <c r="R86">
        <v>0.04</v>
      </c>
      <c r="S86">
        <v>0.28000000000000003</v>
      </c>
      <c r="T86">
        <f>'Regression (power w accel)'!$B$17+'Regression (power w accel)'!$B$18*data_and_analysis!$I86</f>
        <v>8.3478565290570756</v>
      </c>
      <c r="U86">
        <f t="shared" si="14"/>
        <v>0.10031373133772903</v>
      </c>
      <c r="V86">
        <f t="shared" si="15"/>
        <v>1.2120501198783007E-4</v>
      </c>
      <c r="W86">
        <f>$T86-_xlfn.T.INV(0.975,'Regression (power w accel)'!$B$8-2)*SQRT('Regression (power w accel)'!$D$13*(1+1/'Regression (power w accel)'!$B$8+data_and_analysis!$V86))</f>
        <v>8.1091936998188796</v>
      </c>
      <c r="X86">
        <f>$T86+_xlfn.T.INV(0.975,'Regression (power w accel)'!$B$8-2)*SQRT('Regression (power w accel)'!$D$13*(1+1/'Regression (power w accel)'!$B$8+data_and_analysis!$V86))</f>
        <v>8.5865193582952717</v>
      </c>
      <c r="Y86">
        <f t="shared" si="16"/>
        <v>55.414934741625565</v>
      </c>
      <c r="Z86">
        <f t="shared" si="17"/>
        <v>89.315477762603862</v>
      </c>
      <c r="AA86">
        <f>EXP('Regression (power w accel)'!$B$17)*(data_and_analysis!$F86^'Regression (power w accel)'!$B$18)/60</f>
        <v>70.352053073324029</v>
      </c>
      <c r="AB86" t="str">
        <f t="shared" si="18"/>
        <v>N</v>
      </c>
      <c r="AC86" s="5">
        <f t="shared" si="19"/>
        <v>-0.21231957958825079</v>
      </c>
      <c r="AD86" s="5">
        <f t="shared" si="20"/>
        <v>0.26955040913326739</v>
      </c>
    </row>
    <row r="87" spans="1:30" x14ac:dyDescent="0.25">
      <c r="A87">
        <v>37866</v>
      </c>
      <c r="B87" t="s">
        <v>163</v>
      </c>
      <c r="C87" t="s">
        <v>164</v>
      </c>
      <c r="D87">
        <v>16594</v>
      </c>
      <c r="E87">
        <v>10204.18</v>
      </c>
      <c r="F87">
        <v>12408.852999999999</v>
      </c>
      <c r="G87">
        <f t="shared" si="11"/>
        <v>9.716796463224231</v>
      </c>
      <c r="H87">
        <f t="shared" si="12"/>
        <v>9.2305527192472372</v>
      </c>
      <c r="I87">
        <f t="shared" si="13"/>
        <v>9.42616544846382</v>
      </c>
      <c r="J87">
        <v>232</v>
      </c>
      <c r="K87">
        <v>233</v>
      </c>
      <c r="L87">
        <v>759003.06</v>
      </c>
      <c r="M87">
        <v>4.3499999999999996</v>
      </c>
      <c r="N87">
        <v>99.37</v>
      </c>
      <c r="O87">
        <v>75.739999999999995</v>
      </c>
      <c r="P87">
        <v>142.69</v>
      </c>
      <c r="Q87">
        <v>133833</v>
      </c>
      <c r="R87">
        <v>0.03</v>
      </c>
      <c r="S87">
        <v>0.28999999999999998</v>
      </c>
      <c r="T87">
        <f>'Regression (power w accel)'!$B$17+'Regression (power w accel)'!$B$18*data_and_analysis!$I87</f>
        <v>9.9192980947921079</v>
      </c>
      <c r="U87">
        <f t="shared" si="14"/>
        <v>1.7364572184582678</v>
      </c>
      <c r="V87">
        <f t="shared" si="15"/>
        <v>2.098090811426426E-3</v>
      </c>
      <c r="W87">
        <f>$T87-_xlfn.T.INV(0.975,'Regression (power w accel)'!$B$8-2)*SQRT('Regression (power w accel)'!$D$13*(1+1/'Regression (power w accel)'!$B$8+data_and_analysis!$V87))</f>
        <v>9.6803997413894844</v>
      </c>
      <c r="X87">
        <f>$T87+_xlfn.T.INV(0.975,'Regression (power w accel)'!$B$8-2)*SQRT('Regression (power w accel)'!$D$13*(1+1/'Regression (power w accel)'!$B$8+data_and_analysis!$V87))</f>
        <v>10.158196448194731</v>
      </c>
      <c r="Y87">
        <f t="shared" si="16"/>
        <v>266.68153112562084</v>
      </c>
      <c r="Z87">
        <f t="shared" si="17"/>
        <v>430.02867218844091</v>
      </c>
      <c r="AA87">
        <f>EXP('Regression (power w accel)'!$B$17)*(data_and_analysis!$F87^'Regression (power w accel)'!$B$18)/60</f>
        <v>338.64539673105122</v>
      </c>
      <c r="AB87" t="str">
        <f t="shared" si="18"/>
        <v>N</v>
      </c>
      <c r="AC87" s="5">
        <f t="shared" si="19"/>
        <v>-0.21250507551585993</v>
      </c>
      <c r="AD87" s="5">
        <f t="shared" si="20"/>
        <v>0.26984945414735806</v>
      </c>
    </row>
    <row r="88" spans="1:30" x14ac:dyDescent="0.25">
      <c r="A88">
        <v>55398</v>
      </c>
      <c r="B88" t="s">
        <v>165</v>
      </c>
      <c r="C88" t="s">
        <v>166</v>
      </c>
      <c r="D88">
        <v>11182</v>
      </c>
      <c r="E88">
        <v>7900.2</v>
      </c>
      <c r="F88">
        <v>9615.8259999999991</v>
      </c>
      <c r="G88">
        <f t="shared" si="11"/>
        <v>9.3220606215865907</v>
      </c>
      <c r="H88">
        <f t="shared" si="12"/>
        <v>8.9746433545903521</v>
      </c>
      <c r="I88">
        <f t="shared" si="13"/>
        <v>9.1711655617693442</v>
      </c>
      <c r="J88">
        <v>494</v>
      </c>
      <c r="K88">
        <v>496</v>
      </c>
      <c r="L88">
        <v>639675.5</v>
      </c>
      <c r="M88">
        <v>7.14</v>
      </c>
      <c r="N88">
        <v>110.06</v>
      </c>
      <c r="O88">
        <v>81.78</v>
      </c>
      <c r="P88">
        <v>133.53</v>
      </c>
      <c r="Q88">
        <v>162933</v>
      </c>
      <c r="R88">
        <v>0.05</v>
      </c>
      <c r="S88">
        <v>0.17</v>
      </c>
      <c r="T88">
        <f>'Regression (power w accel)'!$B$17+'Regression (power w accel)'!$B$18*data_and_analysis!$I88</f>
        <v>9.6741315821667779</v>
      </c>
      <c r="U88">
        <f t="shared" si="14"/>
        <v>1.1294314772038085</v>
      </c>
      <c r="V88">
        <f t="shared" si="15"/>
        <v>1.3646462344525856E-3</v>
      </c>
      <c r="W88">
        <f>$T88-_xlfn.T.INV(0.975,'Regression (power w accel)'!$B$8-2)*SQRT('Regression (power w accel)'!$D$13*(1+1/'Regression (power w accel)'!$B$8+data_and_analysis!$V88))</f>
        <v>9.4353205835025129</v>
      </c>
      <c r="X88">
        <f>$T88+_xlfn.T.INV(0.975,'Regression (power w accel)'!$B$8-2)*SQRT('Regression (power w accel)'!$D$13*(1+1/'Regression (power w accel)'!$B$8+data_and_analysis!$V88))</f>
        <v>9.912942580831043</v>
      </c>
      <c r="Y88">
        <f t="shared" si="16"/>
        <v>208.71632248032697</v>
      </c>
      <c r="Z88">
        <f t="shared" si="17"/>
        <v>336.49995609488263</v>
      </c>
      <c r="AA88">
        <f>EXP('Regression (power w accel)'!$B$17)*(data_and_analysis!$F88^'Regression (power w accel)'!$B$18)/60</f>
        <v>265.01515683242604</v>
      </c>
      <c r="AB88" t="str">
        <f t="shared" si="18"/>
        <v>Y</v>
      </c>
      <c r="AC88" s="5">
        <f t="shared" si="19"/>
        <v>-0.21243628109805759</v>
      </c>
      <c r="AD88" s="5">
        <f t="shared" si="20"/>
        <v>0.26973853162541095</v>
      </c>
    </row>
    <row r="89" spans="1:30" x14ac:dyDescent="0.25">
      <c r="A89">
        <v>53816</v>
      </c>
      <c r="B89" t="s">
        <v>49</v>
      </c>
      <c r="C89" t="s">
        <v>167</v>
      </c>
      <c r="D89">
        <v>5949</v>
      </c>
      <c r="E89">
        <v>3847.78</v>
      </c>
      <c r="F89">
        <v>4308.1679999999997</v>
      </c>
      <c r="G89">
        <f t="shared" si="11"/>
        <v>8.690978417187905</v>
      </c>
      <c r="H89">
        <f t="shared" si="12"/>
        <v>8.2552516375940108</v>
      </c>
      <c r="I89">
        <f t="shared" si="13"/>
        <v>8.3682680347303915</v>
      </c>
      <c r="J89">
        <v>71</v>
      </c>
      <c r="K89">
        <v>72</v>
      </c>
      <c r="L89">
        <v>242536.55</v>
      </c>
      <c r="M89">
        <v>6.02</v>
      </c>
      <c r="N89">
        <v>101.19</v>
      </c>
      <c r="O89">
        <v>79.73</v>
      </c>
      <c r="P89">
        <v>165.87</v>
      </c>
      <c r="Q89">
        <v>20906</v>
      </c>
      <c r="R89">
        <v>0.04</v>
      </c>
      <c r="S89">
        <v>0.28000000000000003</v>
      </c>
      <c r="T89">
        <f>'Regression (power w accel)'!$B$17+'Regression (power w accel)'!$B$18*data_and_analysis!$I89</f>
        <v>8.9021956050520679</v>
      </c>
      <c r="U89">
        <f t="shared" si="14"/>
        <v>6.7521819797424776E-2</v>
      </c>
      <c r="V89">
        <f t="shared" si="15"/>
        <v>8.1583875595592472E-5</v>
      </c>
      <c r="W89">
        <f>$T89-_xlfn.T.INV(0.975,'Regression (power w accel)'!$B$8-2)*SQRT('Regression (power w accel)'!$D$13*(1+1/'Regression (power w accel)'!$B$8+data_and_analysis!$V89))</f>
        <v>8.6635374986116833</v>
      </c>
      <c r="X89">
        <f>$T89+_xlfn.T.INV(0.975,'Regression (power w accel)'!$B$8-2)*SQRT('Regression (power w accel)'!$D$13*(1+1/'Regression (power w accel)'!$B$8+data_and_analysis!$V89))</f>
        <v>9.1408537114924524</v>
      </c>
      <c r="Y89">
        <f t="shared" si="16"/>
        <v>96.466223968673589</v>
      </c>
      <c r="Z89">
        <f t="shared" si="17"/>
        <v>155.47876289508014</v>
      </c>
      <c r="AA89">
        <f>EXP('Regression (power w accel)'!$B$17)*(data_and_analysis!$F89^'Regression (power w accel)'!$B$18)/60</f>
        <v>122.46815571326735</v>
      </c>
      <c r="AB89" t="str">
        <f t="shared" si="18"/>
        <v>N</v>
      </c>
      <c r="AC89" s="5">
        <f t="shared" si="19"/>
        <v>-0.2123158595241007</v>
      </c>
      <c r="AD89" s="5">
        <f t="shared" si="20"/>
        <v>0.26954441331753187</v>
      </c>
    </row>
    <row r="90" spans="1:30" x14ac:dyDescent="0.25">
      <c r="A90">
        <v>47701</v>
      </c>
      <c r="B90" t="s">
        <v>16</v>
      </c>
      <c r="C90" t="s">
        <v>168</v>
      </c>
      <c r="D90">
        <v>4114</v>
      </c>
      <c r="E90">
        <v>2289.39</v>
      </c>
      <c r="F90">
        <v>2420.4167000000002</v>
      </c>
      <c r="G90">
        <f t="shared" si="11"/>
        <v>8.322151070212902</v>
      </c>
      <c r="H90">
        <f t="shared" si="12"/>
        <v>7.7360406855181667</v>
      </c>
      <c r="I90">
        <f t="shared" si="13"/>
        <v>7.7916949944103662</v>
      </c>
      <c r="J90">
        <v>63</v>
      </c>
      <c r="K90">
        <v>64</v>
      </c>
      <c r="L90">
        <v>140978.98000000001</v>
      </c>
      <c r="M90">
        <v>6.04</v>
      </c>
      <c r="N90">
        <v>107.68</v>
      </c>
      <c r="O90">
        <v>81.34</v>
      </c>
      <c r="P90">
        <v>143.58000000000001</v>
      </c>
      <c r="Q90">
        <v>48579</v>
      </c>
      <c r="R90">
        <v>0.04</v>
      </c>
      <c r="S90">
        <v>0.28000000000000003</v>
      </c>
      <c r="T90">
        <f>'Regression (power w accel)'!$B$17+'Regression (power w accel)'!$B$18*data_and_analysis!$I90</f>
        <v>8.3478565290570756</v>
      </c>
      <c r="U90">
        <f t="shared" si="14"/>
        <v>0.10031373133772903</v>
      </c>
      <c r="V90">
        <f t="shared" si="15"/>
        <v>1.2120501198783007E-4</v>
      </c>
      <c r="W90">
        <f>$T90-_xlfn.T.INV(0.975,'Regression (power w accel)'!$B$8-2)*SQRT('Regression (power w accel)'!$D$13*(1+1/'Regression (power w accel)'!$B$8+data_and_analysis!$V90))</f>
        <v>8.1091936998188796</v>
      </c>
      <c r="X90">
        <f>$T90+_xlfn.T.INV(0.975,'Regression (power w accel)'!$B$8-2)*SQRT('Regression (power w accel)'!$D$13*(1+1/'Regression (power w accel)'!$B$8+data_and_analysis!$V90))</f>
        <v>8.5865193582952717</v>
      </c>
      <c r="Y90">
        <f t="shared" si="16"/>
        <v>55.414934741625565</v>
      </c>
      <c r="Z90">
        <f t="shared" si="17"/>
        <v>89.315477762603862</v>
      </c>
      <c r="AA90">
        <f>EXP('Regression (power w accel)'!$B$17)*(data_and_analysis!$F90^'Regression (power w accel)'!$B$18)/60</f>
        <v>70.352053073324029</v>
      </c>
      <c r="AB90" t="str">
        <f t="shared" si="18"/>
        <v>N</v>
      </c>
      <c r="AC90" s="5">
        <f t="shared" si="19"/>
        <v>-0.21231957958825079</v>
      </c>
      <c r="AD90" s="5">
        <f t="shared" si="20"/>
        <v>0.26955040913326739</v>
      </c>
    </row>
    <row r="91" spans="1:30" x14ac:dyDescent="0.25">
      <c r="A91">
        <v>49846</v>
      </c>
      <c r="B91" t="s">
        <v>16</v>
      </c>
      <c r="C91" t="s">
        <v>169</v>
      </c>
      <c r="D91">
        <v>4159</v>
      </c>
      <c r="E91">
        <v>2289.39</v>
      </c>
      <c r="F91">
        <v>2420.4167000000002</v>
      </c>
      <c r="G91">
        <f t="shared" si="11"/>
        <v>8.3330299397429108</v>
      </c>
      <c r="H91">
        <f t="shared" si="12"/>
        <v>7.7360406855181667</v>
      </c>
      <c r="I91">
        <f t="shared" si="13"/>
        <v>7.7916949944103662</v>
      </c>
      <c r="J91">
        <v>63</v>
      </c>
      <c r="K91">
        <v>64</v>
      </c>
      <c r="L91">
        <v>140978.98000000001</v>
      </c>
      <c r="M91">
        <v>6.04</v>
      </c>
      <c r="N91">
        <v>107.68</v>
      </c>
      <c r="O91">
        <v>81.34</v>
      </c>
      <c r="P91">
        <v>143.58000000000001</v>
      </c>
      <c r="Q91">
        <v>48579</v>
      </c>
      <c r="R91">
        <v>0.04</v>
      </c>
      <c r="S91">
        <v>0.28000000000000003</v>
      </c>
      <c r="T91">
        <f>'Regression (power w accel)'!$B$17+'Regression (power w accel)'!$B$18*data_and_analysis!$I91</f>
        <v>8.3478565290570756</v>
      </c>
      <c r="U91">
        <f t="shared" si="14"/>
        <v>0.10031373133772903</v>
      </c>
      <c r="V91">
        <f t="shared" si="15"/>
        <v>1.2120501198783007E-4</v>
      </c>
      <c r="W91">
        <f>$T91-_xlfn.T.INV(0.975,'Regression (power w accel)'!$B$8-2)*SQRT('Regression (power w accel)'!$D$13*(1+1/'Regression (power w accel)'!$B$8+data_and_analysis!$V91))</f>
        <v>8.1091936998188796</v>
      </c>
      <c r="X91">
        <f>$T91+_xlfn.T.INV(0.975,'Regression (power w accel)'!$B$8-2)*SQRT('Regression (power w accel)'!$D$13*(1+1/'Regression (power w accel)'!$B$8+data_and_analysis!$V91))</f>
        <v>8.5865193582952717</v>
      </c>
      <c r="Y91">
        <f t="shared" si="16"/>
        <v>55.414934741625565</v>
      </c>
      <c r="Z91">
        <f t="shared" si="17"/>
        <v>89.315477762603862</v>
      </c>
      <c r="AA91">
        <f>EXP('Regression (power w accel)'!$B$17)*(data_and_analysis!$F91^'Regression (power w accel)'!$B$18)/60</f>
        <v>70.352053073324029</v>
      </c>
      <c r="AB91" t="str">
        <f t="shared" si="18"/>
        <v>N</v>
      </c>
      <c r="AC91" s="5">
        <f t="shared" si="19"/>
        <v>-0.21231957958825079</v>
      </c>
      <c r="AD91" s="5">
        <f t="shared" si="20"/>
        <v>0.26955040913326739</v>
      </c>
    </row>
    <row r="92" spans="1:30" x14ac:dyDescent="0.25">
      <c r="A92">
        <v>47815</v>
      </c>
      <c r="B92" t="s">
        <v>16</v>
      </c>
      <c r="C92" t="s">
        <v>81</v>
      </c>
      <c r="D92">
        <v>4136</v>
      </c>
      <c r="E92">
        <v>2289.39</v>
      </c>
      <c r="F92">
        <v>2420.4167000000002</v>
      </c>
      <c r="G92">
        <f t="shared" si="11"/>
        <v>8.3274844161882644</v>
      </c>
      <c r="H92">
        <f t="shared" si="12"/>
        <v>7.7360406855181667</v>
      </c>
      <c r="I92">
        <f t="shared" si="13"/>
        <v>7.7916949944103662</v>
      </c>
      <c r="J92">
        <v>63</v>
      </c>
      <c r="K92">
        <v>64</v>
      </c>
      <c r="L92">
        <v>140978.98000000001</v>
      </c>
      <c r="M92">
        <v>6.04</v>
      </c>
      <c r="N92">
        <v>107.68</v>
      </c>
      <c r="O92">
        <v>81.34</v>
      </c>
      <c r="P92">
        <v>143.58000000000001</v>
      </c>
      <c r="Q92">
        <v>48579</v>
      </c>
      <c r="R92">
        <v>0.04</v>
      </c>
      <c r="S92">
        <v>0.28000000000000003</v>
      </c>
      <c r="T92">
        <f>'Regression (power w accel)'!$B$17+'Regression (power w accel)'!$B$18*data_and_analysis!$I92</f>
        <v>8.3478565290570756</v>
      </c>
      <c r="U92">
        <f t="shared" si="14"/>
        <v>0.10031373133772903</v>
      </c>
      <c r="V92">
        <f t="shared" si="15"/>
        <v>1.2120501198783007E-4</v>
      </c>
      <c r="W92">
        <f>$T92-_xlfn.T.INV(0.975,'Regression (power w accel)'!$B$8-2)*SQRT('Regression (power w accel)'!$D$13*(1+1/'Regression (power w accel)'!$B$8+data_and_analysis!$V92))</f>
        <v>8.1091936998188796</v>
      </c>
      <c r="X92">
        <f>$T92+_xlfn.T.INV(0.975,'Regression (power w accel)'!$B$8-2)*SQRT('Regression (power w accel)'!$D$13*(1+1/'Regression (power w accel)'!$B$8+data_and_analysis!$V92))</f>
        <v>8.5865193582952717</v>
      </c>
      <c r="Y92">
        <f t="shared" si="16"/>
        <v>55.414934741625565</v>
      </c>
      <c r="Z92">
        <f t="shared" si="17"/>
        <v>89.315477762603862</v>
      </c>
      <c r="AA92">
        <f>EXP('Regression (power w accel)'!$B$17)*(data_and_analysis!$F92^'Regression (power w accel)'!$B$18)/60</f>
        <v>70.352053073324029</v>
      </c>
      <c r="AB92" t="str">
        <f t="shared" si="18"/>
        <v>N</v>
      </c>
      <c r="AC92" s="5">
        <f t="shared" si="19"/>
        <v>-0.21231957958825079</v>
      </c>
      <c r="AD92" s="5">
        <f t="shared" si="20"/>
        <v>0.26955040913326739</v>
      </c>
    </row>
    <row r="93" spans="1:30" x14ac:dyDescent="0.25">
      <c r="A93">
        <v>47264</v>
      </c>
      <c r="B93" t="s">
        <v>170</v>
      </c>
      <c r="C93" t="s">
        <v>171</v>
      </c>
      <c r="D93">
        <v>1837</v>
      </c>
      <c r="E93">
        <v>1096.4000000000001</v>
      </c>
      <c r="F93">
        <v>1111.9344000000001</v>
      </c>
      <c r="G93">
        <f t="shared" si="11"/>
        <v>7.5158890852151252</v>
      </c>
      <c r="H93">
        <f t="shared" si="12"/>
        <v>6.9997873644286308</v>
      </c>
      <c r="I93">
        <f t="shared" si="13"/>
        <v>7.0138564802646286</v>
      </c>
      <c r="J93">
        <v>53</v>
      </c>
      <c r="K93">
        <v>55</v>
      </c>
      <c r="L93">
        <v>61607.59</v>
      </c>
      <c r="M93">
        <v>9.08</v>
      </c>
      <c r="N93">
        <v>114.23</v>
      </c>
      <c r="O93">
        <v>59.21</v>
      </c>
      <c r="P93">
        <v>146.56</v>
      </c>
      <c r="Q93">
        <v>9080</v>
      </c>
      <c r="R93">
        <v>0.06</v>
      </c>
      <c r="S93">
        <v>0.19</v>
      </c>
      <c r="T93">
        <f>'Regression (power w accel)'!$B$17+'Regression (power w accel)'!$B$18*data_and_analysis!$I93</f>
        <v>7.6000132324549003</v>
      </c>
      <c r="U93">
        <f t="shared" si="14"/>
        <v>1.1980658503557691</v>
      </c>
      <c r="V93">
        <f t="shared" si="15"/>
        <v>1.4475743631317324E-3</v>
      </c>
      <c r="W93">
        <f>$T93-_xlfn.T.INV(0.975,'Regression (power w accel)'!$B$8-2)*SQRT('Regression (power w accel)'!$D$13*(1+1/'Regression (power w accel)'!$B$8+data_and_analysis!$V93))</f>
        <v>7.3611923552800018</v>
      </c>
      <c r="X93">
        <f>$T93+_xlfn.T.INV(0.975,'Regression (power w accel)'!$B$8-2)*SQRT('Regression (power w accel)'!$D$13*(1+1/'Regression (power w accel)'!$B$8+data_and_analysis!$V93))</f>
        <v>7.8388341096297989</v>
      </c>
      <c r="Y93">
        <f t="shared" si="16"/>
        <v>26.228531139597365</v>
      </c>
      <c r="Z93">
        <f t="shared" si="17"/>
        <v>42.287415987544051</v>
      </c>
      <c r="AA93">
        <f>EXP('Regression (power w accel)'!$B$17)*(data_and_analysis!$F93^'Regression (power w accel)'!$B$18)/60</f>
        <v>33.303705605268711</v>
      </c>
      <c r="AB93" t="str">
        <f t="shared" si="18"/>
        <v>N</v>
      </c>
      <c r="AC93" s="5">
        <f t="shared" si="19"/>
        <v>-0.21244406101620233</v>
      </c>
      <c r="AD93" s="5">
        <f t="shared" si="20"/>
        <v>0.26975107481295113</v>
      </c>
    </row>
    <row r="94" spans="1:30" x14ac:dyDescent="0.25">
      <c r="A94">
        <v>34254</v>
      </c>
      <c r="B94" t="s">
        <v>172</v>
      </c>
      <c r="C94" t="s">
        <v>173</v>
      </c>
      <c r="D94">
        <v>9838</v>
      </c>
      <c r="E94">
        <v>4266.37</v>
      </c>
      <c r="F94">
        <v>5335.9844000000003</v>
      </c>
      <c r="G94">
        <f t="shared" si="11"/>
        <v>9.1940077173552854</v>
      </c>
      <c r="H94">
        <f t="shared" si="12"/>
        <v>8.3585186275721899</v>
      </c>
      <c r="I94">
        <f t="shared" si="13"/>
        <v>8.5822286640529555</v>
      </c>
      <c r="J94">
        <v>195</v>
      </c>
      <c r="K94">
        <v>197</v>
      </c>
      <c r="L94">
        <v>390340.1</v>
      </c>
      <c r="M94">
        <v>8.42</v>
      </c>
      <c r="N94">
        <v>123.59</v>
      </c>
      <c r="O94">
        <v>94.79</v>
      </c>
      <c r="P94">
        <v>150.31</v>
      </c>
      <c r="Q94">
        <v>325124</v>
      </c>
      <c r="R94">
        <v>0.06</v>
      </c>
      <c r="S94">
        <v>0.19</v>
      </c>
      <c r="T94">
        <f>'Regression (power w accel)'!$B$17+'Regression (power w accel)'!$B$18*data_and_analysis!$I94</f>
        <v>9.1079054271626294</v>
      </c>
      <c r="U94">
        <f t="shared" si="14"/>
        <v>0.22449614285093453</v>
      </c>
      <c r="V94">
        <f t="shared" si="15"/>
        <v>2.7124958191277197E-4</v>
      </c>
      <c r="W94">
        <f>$T94-_xlfn.T.INV(0.975,'Regression (power w accel)'!$B$8-2)*SQRT('Regression (power w accel)'!$D$13*(1+1/'Regression (power w accel)'!$B$8+data_and_analysis!$V94))</f>
        <v>8.8692247136164593</v>
      </c>
      <c r="X94">
        <f>$T94+_xlfn.T.INV(0.975,'Regression (power w accel)'!$B$8-2)*SQRT('Regression (power w accel)'!$D$13*(1+1/'Regression (power w accel)'!$B$8+data_and_analysis!$V94))</f>
        <v>9.3465861407087996</v>
      </c>
      <c r="Y94">
        <f t="shared" si="16"/>
        <v>118.49611217585047</v>
      </c>
      <c r="Z94">
        <f t="shared" si="17"/>
        <v>190.99391683092682</v>
      </c>
      <c r="AA94">
        <f>EXP('Regression (power w accel)'!$B$17)*(data_and_analysis!$F94^'Regression (power w accel)'!$B$18)/60</f>
        <v>150.43947817545285</v>
      </c>
      <c r="AB94" t="str">
        <f t="shared" si="18"/>
        <v>N</v>
      </c>
      <c r="AC94" s="5">
        <f t="shared" si="19"/>
        <v>-0.21233366658150615</v>
      </c>
      <c r="AD94" s="5">
        <f t="shared" si="20"/>
        <v>0.26957311436680603</v>
      </c>
    </row>
    <row r="95" spans="1:30" x14ac:dyDescent="0.25">
      <c r="A95">
        <v>42195</v>
      </c>
      <c r="B95" t="s">
        <v>16</v>
      </c>
      <c r="C95" t="s">
        <v>162</v>
      </c>
      <c r="D95">
        <v>4127</v>
      </c>
      <c r="E95">
        <v>2289.39</v>
      </c>
      <c r="F95">
        <v>2420.4167000000002</v>
      </c>
      <c r="G95">
        <f t="shared" si="11"/>
        <v>8.325306029752582</v>
      </c>
      <c r="H95">
        <f t="shared" si="12"/>
        <v>7.7360406855181667</v>
      </c>
      <c r="I95">
        <f t="shared" si="13"/>
        <v>7.7916949944103662</v>
      </c>
      <c r="J95">
        <v>63</v>
      </c>
      <c r="K95">
        <v>64</v>
      </c>
      <c r="L95">
        <v>140978.98000000001</v>
      </c>
      <c r="M95">
        <v>6.04</v>
      </c>
      <c r="N95">
        <v>107.68</v>
      </c>
      <c r="O95">
        <v>81.34</v>
      </c>
      <c r="P95">
        <v>143.58000000000001</v>
      </c>
      <c r="Q95">
        <v>48579</v>
      </c>
      <c r="R95">
        <v>0.04</v>
      </c>
      <c r="S95">
        <v>0.28000000000000003</v>
      </c>
      <c r="T95">
        <f>'Regression (power w accel)'!$B$17+'Regression (power w accel)'!$B$18*data_and_analysis!$I95</f>
        <v>8.3478565290570756</v>
      </c>
      <c r="U95">
        <f t="shared" si="14"/>
        <v>0.10031373133772903</v>
      </c>
      <c r="V95">
        <f t="shared" si="15"/>
        <v>1.2120501198783007E-4</v>
      </c>
      <c r="W95">
        <f>$T95-_xlfn.T.INV(0.975,'Regression (power w accel)'!$B$8-2)*SQRT('Regression (power w accel)'!$D$13*(1+1/'Regression (power w accel)'!$B$8+data_and_analysis!$V95))</f>
        <v>8.1091936998188796</v>
      </c>
      <c r="X95">
        <f>$T95+_xlfn.T.INV(0.975,'Regression (power w accel)'!$B$8-2)*SQRT('Regression (power w accel)'!$D$13*(1+1/'Regression (power w accel)'!$B$8+data_and_analysis!$V95))</f>
        <v>8.5865193582952717</v>
      </c>
      <c r="Y95">
        <f t="shared" si="16"/>
        <v>55.414934741625565</v>
      </c>
      <c r="Z95">
        <f t="shared" si="17"/>
        <v>89.315477762603862</v>
      </c>
      <c r="AA95">
        <f>EXP('Regression (power w accel)'!$B$17)*(data_and_analysis!$F95^'Regression (power w accel)'!$B$18)/60</f>
        <v>70.352053073324029</v>
      </c>
      <c r="AB95" t="str">
        <f t="shared" si="18"/>
        <v>N</v>
      </c>
      <c r="AC95" s="5">
        <f t="shared" si="19"/>
        <v>-0.21231957958825079</v>
      </c>
      <c r="AD95" s="5">
        <f t="shared" si="20"/>
        <v>0.26955040913326739</v>
      </c>
    </row>
    <row r="96" spans="1:30" x14ac:dyDescent="0.25">
      <c r="A96">
        <v>36201</v>
      </c>
      <c r="B96" t="s">
        <v>174</v>
      </c>
      <c r="C96" t="s">
        <v>175</v>
      </c>
      <c r="D96">
        <v>8601</v>
      </c>
      <c r="E96">
        <v>4635.72</v>
      </c>
      <c r="F96">
        <v>6100.0937999999996</v>
      </c>
      <c r="G96">
        <f t="shared" si="11"/>
        <v>9.0596337545514789</v>
      </c>
      <c r="H96">
        <f t="shared" si="12"/>
        <v>8.4415468057418028</v>
      </c>
      <c r="I96">
        <f t="shared" si="13"/>
        <v>8.7160594270923575</v>
      </c>
      <c r="J96">
        <v>67</v>
      </c>
      <c r="K96">
        <v>69</v>
      </c>
      <c r="L96">
        <v>497022.4</v>
      </c>
      <c r="M96">
        <v>11.13</v>
      </c>
      <c r="N96">
        <v>153.44</v>
      </c>
      <c r="O96">
        <v>143.86000000000001</v>
      </c>
      <c r="P96">
        <v>180.22</v>
      </c>
      <c r="Q96">
        <v>37690</v>
      </c>
      <c r="R96">
        <v>0.08</v>
      </c>
      <c r="S96">
        <v>0.19</v>
      </c>
      <c r="T96">
        <f>'Regression (power w accel)'!$B$17+'Regression (power w accel)'!$B$18*data_and_analysis!$I96</f>
        <v>9.2365753723993844</v>
      </c>
      <c r="U96">
        <f t="shared" si="14"/>
        <v>0.36922758770532371</v>
      </c>
      <c r="V96">
        <f t="shared" si="15"/>
        <v>4.4612271517837119E-4</v>
      </c>
      <c r="W96">
        <f>$T96-_xlfn.T.INV(0.975,'Regression (power w accel)'!$B$8-2)*SQRT('Regression (power w accel)'!$D$13*(1+1/'Regression (power w accel)'!$B$8+data_and_analysis!$V96))</f>
        <v>8.9978738168376413</v>
      </c>
      <c r="X96">
        <f>$T96+_xlfn.T.INV(0.975,'Regression (power w accel)'!$B$8-2)*SQRT('Regression (power w accel)'!$D$13*(1+1/'Regression (power w accel)'!$B$8+data_and_analysis!$V96))</f>
        <v>9.4752769279611275</v>
      </c>
      <c r="Y96">
        <f t="shared" si="16"/>
        <v>134.76455982690482</v>
      </c>
      <c r="Z96">
        <f t="shared" si="17"/>
        <v>217.22471391785177</v>
      </c>
      <c r="AA96">
        <f>EXP('Regression (power w accel)'!$B$17)*(data_and_analysis!$F96^'Regression (power w accel)'!$B$18)/60</f>
        <v>171.09702789547404</v>
      </c>
      <c r="AB96" t="str">
        <f t="shared" si="18"/>
        <v>N</v>
      </c>
      <c r="AC96" s="5">
        <f t="shared" si="19"/>
        <v>-0.21235008296441785</v>
      </c>
      <c r="AD96" s="5">
        <f t="shared" si="20"/>
        <v>0.26959957510517296</v>
      </c>
    </row>
    <row r="97" spans="1:30" x14ac:dyDescent="0.25">
      <c r="A97">
        <v>53431</v>
      </c>
      <c r="B97" t="s">
        <v>85</v>
      </c>
      <c r="C97" t="s">
        <v>86</v>
      </c>
      <c r="D97">
        <v>5750</v>
      </c>
      <c r="E97">
        <v>3414.25</v>
      </c>
      <c r="F97">
        <v>3884.328</v>
      </c>
      <c r="G97">
        <f t="shared" si="11"/>
        <v>8.6569551337913957</v>
      </c>
      <c r="H97">
        <f t="shared" si="12"/>
        <v>8.1357131285585336</v>
      </c>
      <c r="I97">
        <f t="shared" si="13"/>
        <v>8.2647052748672252</v>
      </c>
      <c r="J97">
        <v>87</v>
      </c>
      <c r="K97">
        <v>88</v>
      </c>
      <c r="L97">
        <v>243625.8</v>
      </c>
      <c r="M97">
        <v>6.76</v>
      </c>
      <c r="N97">
        <v>115.94</v>
      </c>
      <c r="O97">
        <v>109.67</v>
      </c>
      <c r="P97">
        <v>124.35</v>
      </c>
      <c r="Q97">
        <v>70052</v>
      </c>
      <c r="R97">
        <v>0.05</v>
      </c>
      <c r="S97">
        <v>0.28999999999999998</v>
      </c>
      <c r="T97">
        <f>'Regression (power w accel)'!$B$17+'Regression (power w accel)'!$B$18*data_and_analysis!$I97</f>
        <v>8.8026264601295559</v>
      </c>
      <c r="U97">
        <f t="shared" si="14"/>
        <v>2.4425579513828084E-2</v>
      </c>
      <c r="V97">
        <f t="shared" si="15"/>
        <v>2.9512436815016109E-5</v>
      </c>
      <c r="W97">
        <f>$T97-_xlfn.T.INV(0.975,'Regression (power w accel)'!$B$8-2)*SQRT('Regression (power w accel)'!$D$13*(1+1/'Regression (power w accel)'!$B$8+data_and_analysis!$V97))</f>
        <v>8.5639745606920687</v>
      </c>
      <c r="X97">
        <f>$T97+_xlfn.T.INV(0.975,'Regression (power w accel)'!$B$8-2)*SQRT('Regression (power w accel)'!$D$13*(1+1/'Regression (power w accel)'!$B$8+data_and_analysis!$V97))</f>
        <v>9.041278359567043</v>
      </c>
      <c r="Y97">
        <f t="shared" si="16"/>
        <v>87.324406871147175</v>
      </c>
      <c r="Z97">
        <f t="shared" si="17"/>
        <v>140.74275582969295</v>
      </c>
      <c r="AA97">
        <f>EXP('Regression (power w accel)'!$B$17)*(data_and_analysis!$F97^'Regression (power w accel)'!$B$18)/60</f>
        <v>110.86152476959086</v>
      </c>
      <c r="AB97" t="str">
        <f t="shared" si="18"/>
        <v>N</v>
      </c>
      <c r="AC97" s="5">
        <f t="shared" si="19"/>
        <v>-0.21231097035118424</v>
      </c>
      <c r="AD97" s="5">
        <f t="shared" si="20"/>
        <v>0.26953653327613686</v>
      </c>
    </row>
    <row r="98" spans="1:30" x14ac:dyDescent="0.25">
      <c r="A98">
        <v>42942</v>
      </c>
      <c r="B98" t="s">
        <v>176</v>
      </c>
      <c r="C98" t="s">
        <v>177</v>
      </c>
      <c r="D98">
        <v>26610</v>
      </c>
      <c r="E98">
        <v>10920.63</v>
      </c>
      <c r="F98">
        <v>15225.575000000001</v>
      </c>
      <c r="G98">
        <f t="shared" si="11"/>
        <v>10.189042363971735</v>
      </c>
      <c r="H98">
        <f t="shared" si="12"/>
        <v>9.2984089399424512</v>
      </c>
      <c r="I98">
        <f t="shared" si="13"/>
        <v>9.6307318586958193</v>
      </c>
      <c r="J98">
        <v>677</v>
      </c>
      <c r="K98">
        <v>678</v>
      </c>
      <c r="L98">
        <v>1399969.2</v>
      </c>
      <c r="M98">
        <v>6.06</v>
      </c>
      <c r="N98">
        <v>158.61000000000001</v>
      </c>
      <c r="O98">
        <v>143.66999999999999</v>
      </c>
      <c r="P98">
        <v>187.21</v>
      </c>
      <c r="Q98">
        <v>336103</v>
      </c>
      <c r="R98">
        <v>0.04</v>
      </c>
      <c r="S98">
        <v>0.2</v>
      </c>
      <c r="T98">
        <f>'Regression (power w accel)'!$B$17+'Regression (power w accel)'!$B$18*data_and_analysis!$I98</f>
        <v>10.115975960209951</v>
      </c>
      <c r="U98">
        <f t="shared" si="14"/>
        <v>2.3174381911160413</v>
      </c>
      <c r="V98">
        <f t="shared" si="15"/>
        <v>2.8000665511046666E-3</v>
      </c>
      <c r="W98">
        <f>$T98-_xlfn.T.INV(0.975,'Regression (power w accel)'!$B$8-2)*SQRT('Regression (power w accel)'!$D$13*(1+1/'Regression (power w accel)'!$B$8+data_and_analysis!$V98))</f>
        <v>9.8769940299764336</v>
      </c>
      <c r="X98">
        <f>$T98+_xlfn.T.INV(0.975,'Regression (power w accel)'!$B$8-2)*SQRT('Regression (power w accel)'!$D$13*(1+1/'Regression (power w accel)'!$B$8+data_and_analysis!$V98))</f>
        <v>10.354957890443469</v>
      </c>
      <c r="Y98">
        <f t="shared" si="16"/>
        <v>324.61811729951194</v>
      </c>
      <c r="Z98">
        <f t="shared" si="17"/>
        <v>523.53994348007427</v>
      </c>
      <c r="AA98">
        <f>EXP('Regression (power w accel)'!$B$17)*(data_and_analysis!$F98^'Regression (power w accel)'!$B$18)/60</f>
        <v>412.25059221739696</v>
      </c>
      <c r="AB98" t="str">
        <f t="shared" si="18"/>
        <v>N</v>
      </c>
      <c r="AC98" s="5">
        <f t="shared" si="19"/>
        <v>-0.2125708890957099</v>
      </c>
      <c r="AD98" s="5">
        <f t="shared" si="20"/>
        <v>0.26995558857557633</v>
      </c>
    </row>
    <row r="99" spans="1:30" x14ac:dyDescent="0.25">
      <c r="A99">
        <v>43296</v>
      </c>
      <c r="B99" t="s">
        <v>137</v>
      </c>
      <c r="C99" t="s">
        <v>178</v>
      </c>
      <c r="D99">
        <v>15044</v>
      </c>
      <c r="E99">
        <v>6492.74</v>
      </c>
      <c r="F99">
        <v>8335.4549999999999</v>
      </c>
      <c r="G99">
        <f t="shared" si="11"/>
        <v>9.6187345195902267</v>
      </c>
      <c r="H99">
        <f t="shared" si="12"/>
        <v>8.7784399085833762</v>
      </c>
      <c r="I99">
        <f t="shared" si="13"/>
        <v>9.0282733827771491</v>
      </c>
      <c r="J99">
        <v>720</v>
      </c>
      <c r="K99">
        <v>721</v>
      </c>
      <c r="L99">
        <v>724216.2</v>
      </c>
      <c r="M99">
        <v>7.35</v>
      </c>
      <c r="N99">
        <v>143.13</v>
      </c>
      <c r="O99">
        <v>122.35</v>
      </c>
      <c r="P99">
        <v>166.25</v>
      </c>
      <c r="Q99">
        <v>214934</v>
      </c>
      <c r="R99">
        <v>0.05</v>
      </c>
      <c r="S99">
        <v>0.2</v>
      </c>
      <c r="T99">
        <f>'Regression (power w accel)'!$B$17+'Regression (power w accel)'!$B$18*data_and_analysis!$I99</f>
        <v>9.5367496497311599</v>
      </c>
      <c r="U99">
        <f t="shared" si="14"/>
        <v>0.84613314377336835</v>
      </c>
      <c r="V99">
        <f t="shared" si="15"/>
        <v>1.022348351185091E-3</v>
      </c>
      <c r="W99">
        <f>$T99-_xlfn.T.INV(0.975,'Regression (power w accel)'!$B$8-2)*SQRT('Regression (power w accel)'!$D$13*(1+1/'Regression (power w accel)'!$B$8+data_and_analysis!$V99))</f>
        <v>9.2979794303778878</v>
      </c>
      <c r="X99">
        <f>$T99+_xlfn.T.INV(0.975,'Regression (power w accel)'!$B$8-2)*SQRT('Regression (power w accel)'!$D$13*(1+1/'Regression (power w accel)'!$B$8+data_and_analysis!$V99))</f>
        <v>9.775519869084432</v>
      </c>
      <c r="Y99">
        <f t="shared" si="16"/>
        <v>181.93234153550461</v>
      </c>
      <c r="Z99">
        <f t="shared" si="17"/>
        <v>293.29393780943934</v>
      </c>
      <c r="AA99">
        <f>EXP('Regression (power w accel)'!$B$17)*(data_and_analysis!$F99^'Regression (power w accel)'!$B$18)/60</f>
        <v>230.99708410246208</v>
      </c>
      <c r="AB99" t="str">
        <f t="shared" si="18"/>
        <v>N</v>
      </c>
      <c r="AC99" s="5">
        <f t="shared" si="19"/>
        <v>-0.21240416413738844</v>
      </c>
      <c r="AD99" s="5">
        <f t="shared" si="20"/>
        <v>0.26968675361869326</v>
      </c>
    </row>
    <row r="100" spans="1:30" x14ac:dyDescent="0.25">
      <c r="A100">
        <v>34722</v>
      </c>
      <c r="B100" t="s">
        <v>179</v>
      </c>
      <c r="C100" t="s">
        <v>180</v>
      </c>
      <c r="D100">
        <v>5189</v>
      </c>
      <c r="E100">
        <v>2637.19</v>
      </c>
      <c r="F100">
        <v>3227.8813</v>
      </c>
      <c r="G100">
        <f t="shared" si="11"/>
        <v>8.5542962793677404</v>
      </c>
      <c r="H100">
        <f t="shared" si="12"/>
        <v>7.8774692353314544</v>
      </c>
      <c r="I100">
        <f t="shared" si="13"/>
        <v>8.07958125671869</v>
      </c>
      <c r="J100">
        <v>125</v>
      </c>
      <c r="K100">
        <v>127</v>
      </c>
      <c r="L100">
        <v>223251.77</v>
      </c>
      <c r="M100">
        <v>7.08</v>
      </c>
      <c r="N100">
        <v>116.74</v>
      </c>
      <c r="O100">
        <v>78.56</v>
      </c>
      <c r="P100">
        <v>153.94</v>
      </c>
      <c r="Q100">
        <v>51953</v>
      </c>
      <c r="R100">
        <v>0.05</v>
      </c>
      <c r="S100">
        <v>0.28000000000000003</v>
      </c>
      <c r="T100">
        <f>'Regression (power w accel)'!$B$17+'Regression (power w accel)'!$B$18*data_and_analysis!$I100</f>
        <v>8.6246412440535849</v>
      </c>
      <c r="U100">
        <f t="shared" si="14"/>
        <v>8.3158226112436809E-4</v>
      </c>
      <c r="V100">
        <f t="shared" si="15"/>
        <v>1.0047671099892281E-6</v>
      </c>
      <c r="W100">
        <f>$T100-_xlfn.T.INV(0.975,'Regression (power w accel)'!$B$8-2)*SQRT('Regression (power w accel)'!$D$13*(1+1/'Regression (power w accel)'!$B$8+data_and_analysis!$V100))</f>
        <v>8.3859927428465593</v>
      </c>
      <c r="X100">
        <f>$T100+_xlfn.T.INV(0.975,'Regression (power w accel)'!$B$8-2)*SQRT('Regression (power w accel)'!$D$13*(1+1/'Regression (power w accel)'!$B$8+data_and_analysis!$V100))</f>
        <v>8.8632897452606105</v>
      </c>
      <c r="Y100">
        <f t="shared" si="16"/>
        <v>73.086829580402963</v>
      </c>
      <c r="Z100">
        <f t="shared" si="17"/>
        <v>117.79492432186822</v>
      </c>
      <c r="AA100">
        <f>EXP('Regression (power w accel)'!$B$17)*(data_and_analysis!$F100^'Regression (power w accel)'!$B$18)/60</f>
        <v>92.786084944612412</v>
      </c>
      <c r="AB100" t="str">
        <f t="shared" si="18"/>
        <v>N</v>
      </c>
      <c r="AC100" s="5">
        <f t="shared" si="19"/>
        <v>-0.21230829359778133</v>
      </c>
      <c r="AD100" s="5">
        <f t="shared" si="20"/>
        <v>0.26953221910574793</v>
      </c>
    </row>
    <row r="101" spans="1:30" x14ac:dyDescent="0.25">
      <c r="A101">
        <v>42002</v>
      </c>
      <c r="B101" t="s">
        <v>16</v>
      </c>
      <c r="C101" t="s">
        <v>181</v>
      </c>
      <c r="D101">
        <v>4124</v>
      </c>
      <c r="E101">
        <v>2289.39</v>
      </c>
      <c r="F101">
        <v>2420.4167000000002</v>
      </c>
      <c r="G101">
        <f t="shared" si="11"/>
        <v>8.3245788451368501</v>
      </c>
      <c r="H101">
        <f t="shared" si="12"/>
        <v>7.7360406855181667</v>
      </c>
      <c r="I101">
        <f t="shared" si="13"/>
        <v>7.7916949944103662</v>
      </c>
      <c r="J101">
        <v>63</v>
      </c>
      <c r="K101">
        <v>64</v>
      </c>
      <c r="L101">
        <v>140978.98000000001</v>
      </c>
      <c r="M101">
        <v>6.04</v>
      </c>
      <c r="N101">
        <v>107.68</v>
      </c>
      <c r="O101">
        <v>81.34</v>
      </c>
      <c r="P101">
        <v>143.58000000000001</v>
      </c>
      <c r="Q101">
        <v>48579</v>
      </c>
      <c r="R101">
        <v>0.04</v>
      </c>
      <c r="S101">
        <v>0.28000000000000003</v>
      </c>
      <c r="T101">
        <f>'Regression (power w accel)'!$B$17+'Regression (power w accel)'!$B$18*data_and_analysis!$I101</f>
        <v>8.3478565290570756</v>
      </c>
      <c r="U101">
        <f t="shared" si="14"/>
        <v>0.10031373133772903</v>
      </c>
      <c r="V101">
        <f t="shared" si="15"/>
        <v>1.2120501198783007E-4</v>
      </c>
      <c r="W101">
        <f>$T101-_xlfn.T.INV(0.975,'Regression (power w accel)'!$B$8-2)*SQRT('Regression (power w accel)'!$D$13*(1+1/'Regression (power w accel)'!$B$8+data_and_analysis!$V101))</f>
        <v>8.1091936998188796</v>
      </c>
      <c r="X101">
        <f>$T101+_xlfn.T.INV(0.975,'Regression (power w accel)'!$B$8-2)*SQRT('Regression (power w accel)'!$D$13*(1+1/'Regression (power w accel)'!$B$8+data_and_analysis!$V101))</f>
        <v>8.5865193582952717</v>
      </c>
      <c r="Y101">
        <f t="shared" si="16"/>
        <v>55.414934741625565</v>
      </c>
      <c r="Z101">
        <f t="shared" si="17"/>
        <v>89.315477762603862</v>
      </c>
      <c r="AA101">
        <f>EXP('Regression (power w accel)'!$B$17)*(data_and_analysis!$F101^'Regression (power w accel)'!$B$18)/60</f>
        <v>70.352053073324029</v>
      </c>
      <c r="AB101" t="str">
        <f t="shared" si="18"/>
        <v>N</v>
      </c>
      <c r="AC101" s="5">
        <f t="shared" si="19"/>
        <v>-0.21231957958825079</v>
      </c>
      <c r="AD101" s="5">
        <f t="shared" si="20"/>
        <v>0.26955040913326739</v>
      </c>
    </row>
    <row r="102" spans="1:30" x14ac:dyDescent="0.25">
      <c r="A102">
        <v>55693</v>
      </c>
      <c r="B102" t="s">
        <v>146</v>
      </c>
      <c r="C102" t="s">
        <v>182</v>
      </c>
      <c r="D102">
        <v>43695</v>
      </c>
      <c r="E102">
        <v>16508.599999999999</v>
      </c>
      <c r="F102">
        <v>22396.557000000001</v>
      </c>
      <c r="G102">
        <f t="shared" si="11"/>
        <v>10.684988958061645</v>
      </c>
      <c r="H102">
        <f t="shared" si="12"/>
        <v>9.7116367362260263</v>
      </c>
      <c r="I102">
        <f t="shared" si="13"/>
        <v>10.01666252067211</v>
      </c>
      <c r="J102">
        <v>1004</v>
      </c>
      <c r="K102">
        <v>1005</v>
      </c>
      <c r="L102">
        <v>1980654.1</v>
      </c>
      <c r="M102">
        <v>6.1</v>
      </c>
      <c r="N102">
        <v>145.30000000000001</v>
      </c>
      <c r="O102">
        <v>128.65</v>
      </c>
      <c r="P102">
        <v>174.35</v>
      </c>
      <c r="Q102">
        <v>890143</v>
      </c>
      <c r="R102">
        <v>0.04</v>
      </c>
      <c r="S102">
        <v>0.2</v>
      </c>
      <c r="T102">
        <f>'Regression (power w accel)'!$B$17+'Regression (power w accel)'!$B$18*data_and_analysis!$I102</f>
        <v>10.487024260420673</v>
      </c>
      <c r="U102">
        <f t="shared" si="14"/>
        <v>3.6413955295515561</v>
      </c>
      <c r="V102">
        <f t="shared" si="15"/>
        <v>4.3997504920418491E-3</v>
      </c>
      <c r="W102">
        <f>$T102-_xlfn.T.INV(0.975,'Regression (power w accel)'!$B$8-2)*SQRT('Regression (power w accel)'!$D$13*(1+1/'Regression (power w accel)'!$B$8+data_and_analysis!$V102))</f>
        <v>10.247851981839554</v>
      </c>
      <c r="X102">
        <f>$T102+_xlfn.T.INV(0.975,'Regression (power w accel)'!$B$8-2)*SQRT('Regression (power w accel)'!$D$13*(1+1/'Regression (power w accel)'!$B$8+data_and_analysis!$V102))</f>
        <v>10.726196539001792</v>
      </c>
      <c r="Y102">
        <f t="shared" si="16"/>
        <v>470.36426179239788</v>
      </c>
      <c r="Z102">
        <f t="shared" si="17"/>
        <v>758.8863098481429</v>
      </c>
      <c r="AA102">
        <f>EXP('Regression (power w accel)'!$B$17)*(data_and_analysis!$F102^'Regression (power w accel)'!$B$18)/60</f>
        <v>597.45543676167063</v>
      </c>
      <c r="AB102" t="str">
        <f t="shared" si="18"/>
        <v>N</v>
      </c>
      <c r="AC102" s="5">
        <f t="shared" si="19"/>
        <v>-0.21272076066146897</v>
      </c>
      <c r="AD102" s="5">
        <f t="shared" si="20"/>
        <v>0.27019734553167729</v>
      </c>
    </row>
    <row r="103" spans="1:30" x14ac:dyDescent="0.25">
      <c r="A103">
        <v>53381</v>
      </c>
      <c r="B103" t="s">
        <v>183</v>
      </c>
      <c r="C103" t="s">
        <v>184</v>
      </c>
      <c r="D103">
        <v>5273</v>
      </c>
      <c r="E103">
        <v>3398.53</v>
      </c>
      <c r="F103">
        <v>3730.2761</v>
      </c>
      <c r="G103">
        <f t="shared" si="11"/>
        <v>8.5703547395304707</v>
      </c>
      <c r="H103">
        <f t="shared" si="12"/>
        <v>8.1310982641715945</v>
      </c>
      <c r="I103">
        <f t="shared" si="13"/>
        <v>8.2242375313461302</v>
      </c>
      <c r="J103">
        <v>327</v>
      </c>
      <c r="K103">
        <v>329</v>
      </c>
      <c r="L103">
        <v>206968.27</v>
      </c>
      <c r="M103">
        <v>7.1</v>
      </c>
      <c r="N103">
        <v>118.8</v>
      </c>
      <c r="O103">
        <v>51.1</v>
      </c>
      <c r="P103">
        <v>152.19</v>
      </c>
      <c r="Q103">
        <v>94606</v>
      </c>
      <c r="R103">
        <v>0.05</v>
      </c>
      <c r="S103">
        <v>0.2</v>
      </c>
      <c r="T103">
        <f>'Regression (power w accel)'!$B$17+'Regression (power w accel)'!$B$18*data_and_analysis!$I103</f>
        <v>8.7637192445951015</v>
      </c>
      <c r="U103">
        <f t="shared" si="14"/>
        <v>1.3414065448475071E-2</v>
      </c>
      <c r="V103">
        <f t="shared" si="15"/>
        <v>1.6207671091549342E-5</v>
      </c>
      <c r="W103">
        <f>$T103-_xlfn.T.INV(0.975,'Regression (power w accel)'!$B$8-2)*SQRT('Regression (power w accel)'!$D$13*(1+1/'Regression (power w accel)'!$B$8+data_and_analysis!$V103))</f>
        <v>8.5250689311339141</v>
      </c>
      <c r="X103">
        <f>$T103+_xlfn.T.INV(0.975,'Regression (power w accel)'!$B$8-2)*SQRT('Regression (power w accel)'!$D$13*(1+1/'Regression (power w accel)'!$B$8+data_and_analysis!$V103))</f>
        <v>9.002369558056289</v>
      </c>
      <c r="Y103">
        <f t="shared" si="16"/>
        <v>83.992236244561198</v>
      </c>
      <c r="Z103">
        <f t="shared" si="17"/>
        <v>135.37179036625147</v>
      </c>
      <c r="AA103">
        <f>EXP('Regression (power w accel)'!$B$17)*(data_and_analysis!$F103^'Regression (power w accel)'!$B$18)/60</f>
        <v>106.63104330958882</v>
      </c>
      <c r="AB103" t="str">
        <f t="shared" si="18"/>
        <v>N</v>
      </c>
      <c r="AC103" s="5">
        <f t="shared" si="19"/>
        <v>-0.21230972109406174</v>
      </c>
      <c r="AD103" s="5">
        <f t="shared" si="20"/>
        <v>0.26953451982287918</v>
      </c>
    </row>
    <row r="104" spans="1:30" x14ac:dyDescent="0.25">
      <c r="A104">
        <v>56633</v>
      </c>
      <c r="B104" t="s">
        <v>185</v>
      </c>
      <c r="C104" t="s">
        <v>186</v>
      </c>
      <c r="D104">
        <v>16043</v>
      </c>
      <c r="E104">
        <v>6511.83</v>
      </c>
      <c r="F104">
        <v>8946.6970000000001</v>
      </c>
      <c r="G104">
        <f t="shared" si="11"/>
        <v>9.6830278963510761</v>
      </c>
      <c r="H104">
        <f t="shared" si="12"/>
        <v>8.7813758016905119</v>
      </c>
      <c r="I104">
        <f t="shared" si="13"/>
        <v>9.0990396928737578</v>
      </c>
      <c r="J104">
        <v>454</v>
      </c>
      <c r="K104">
        <v>455</v>
      </c>
      <c r="L104">
        <v>851875.8</v>
      </c>
      <c r="M104">
        <v>6.2</v>
      </c>
      <c r="N104">
        <v>164.05</v>
      </c>
      <c r="O104">
        <v>152.44999999999999</v>
      </c>
      <c r="P104">
        <v>174.06</v>
      </c>
      <c r="Q104">
        <v>332656</v>
      </c>
      <c r="R104">
        <v>0.04</v>
      </c>
      <c r="S104">
        <v>0.18</v>
      </c>
      <c r="T104">
        <f>'Regression (power w accel)'!$B$17+'Regression (power w accel)'!$B$18*data_and_analysis!$I104</f>
        <v>9.6047870503851271</v>
      </c>
      <c r="U104">
        <f t="shared" si="14"/>
        <v>0.98133049682276496</v>
      </c>
      <c r="V104">
        <f t="shared" si="15"/>
        <v>1.1857018281074656E-3</v>
      </c>
      <c r="W104">
        <f>$T104-_xlfn.T.INV(0.975,'Regression (power w accel)'!$B$8-2)*SQRT('Regression (power w accel)'!$D$13*(1+1/'Regression (power w accel)'!$B$8+data_and_analysis!$V104))</f>
        <v>9.3659973692124314</v>
      </c>
      <c r="X104">
        <f>$T104+_xlfn.T.INV(0.975,'Regression (power w accel)'!$B$8-2)*SQRT('Regression (power w accel)'!$D$13*(1+1/'Regression (power w accel)'!$B$8+data_and_analysis!$V104))</f>
        <v>9.8435767315578229</v>
      </c>
      <c r="Y104">
        <f t="shared" si="16"/>
        <v>194.73756020345479</v>
      </c>
      <c r="Z104">
        <f t="shared" si="17"/>
        <v>313.94950765633689</v>
      </c>
      <c r="AA104">
        <f>EXP('Regression (power w accel)'!$B$17)*(data_and_analysis!$F104^'Regression (power w accel)'!$B$18)/60</f>
        <v>247.26051271497212</v>
      </c>
      <c r="AB104" t="str">
        <f t="shared" si="18"/>
        <v>N</v>
      </c>
      <c r="AC104" s="5">
        <f t="shared" si="19"/>
        <v>-0.21241949203617</v>
      </c>
      <c r="AD104" s="5">
        <f t="shared" si="20"/>
        <v>0.26971146427347281</v>
      </c>
    </row>
    <row r="105" spans="1:30" x14ac:dyDescent="0.25">
      <c r="A105">
        <v>43689</v>
      </c>
      <c r="B105" t="s">
        <v>16</v>
      </c>
      <c r="C105" t="s">
        <v>187</v>
      </c>
      <c r="D105">
        <v>4132</v>
      </c>
      <c r="E105">
        <v>2289.39</v>
      </c>
      <c r="F105">
        <v>2420.4167000000002</v>
      </c>
      <c r="G105">
        <f t="shared" si="11"/>
        <v>8.3265168302395285</v>
      </c>
      <c r="H105">
        <f t="shared" si="12"/>
        <v>7.7360406855181667</v>
      </c>
      <c r="I105">
        <f t="shared" si="13"/>
        <v>7.7916949944103662</v>
      </c>
      <c r="J105">
        <v>63</v>
      </c>
      <c r="K105">
        <v>64</v>
      </c>
      <c r="L105">
        <v>140978.98000000001</v>
      </c>
      <c r="M105">
        <v>6.04</v>
      </c>
      <c r="N105">
        <v>107.68</v>
      </c>
      <c r="O105">
        <v>81.34</v>
      </c>
      <c r="P105">
        <v>143.58000000000001</v>
      </c>
      <c r="Q105">
        <v>48579</v>
      </c>
      <c r="R105">
        <v>0.04</v>
      </c>
      <c r="S105">
        <v>0.28000000000000003</v>
      </c>
      <c r="T105">
        <f>'Regression (power w accel)'!$B$17+'Regression (power w accel)'!$B$18*data_and_analysis!$I105</f>
        <v>8.3478565290570756</v>
      </c>
      <c r="U105">
        <f t="shared" si="14"/>
        <v>0.10031373133772903</v>
      </c>
      <c r="V105">
        <f t="shared" si="15"/>
        <v>1.2120501198783007E-4</v>
      </c>
      <c r="W105">
        <f>$T105-_xlfn.T.INV(0.975,'Regression (power w accel)'!$B$8-2)*SQRT('Regression (power w accel)'!$D$13*(1+1/'Regression (power w accel)'!$B$8+data_and_analysis!$V105))</f>
        <v>8.1091936998188796</v>
      </c>
      <c r="X105">
        <f>$T105+_xlfn.T.INV(0.975,'Regression (power w accel)'!$B$8-2)*SQRT('Regression (power w accel)'!$D$13*(1+1/'Regression (power w accel)'!$B$8+data_and_analysis!$V105))</f>
        <v>8.5865193582952717</v>
      </c>
      <c r="Y105">
        <f t="shared" si="16"/>
        <v>55.414934741625565</v>
      </c>
      <c r="Z105">
        <f t="shared" si="17"/>
        <v>89.315477762603862</v>
      </c>
      <c r="AA105">
        <f>EXP('Regression (power w accel)'!$B$17)*(data_and_analysis!$F105^'Regression (power w accel)'!$B$18)/60</f>
        <v>70.352053073324029</v>
      </c>
      <c r="AB105" t="str">
        <f t="shared" si="18"/>
        <v>N</v>
      </c>
      <c r="AC105" s="5">
        <f t="shared" si="19"/>
        <v>-0.21231957958825079</v>
      </c>
      <c r="AD105" s="5">
        <f t="shared" si="20"/>
        <v>0.26955040913326739</v>
      </c>
    </row>
    <row r="106" spans="1:30" x14ac:dyDescent="0.25">
      <c r="A106">
        <v>53762</v>
      </c>
      <c r="B106" t="s">
        <v>188</v>
      </c>
      <c r="C106" t="s">
        <v>189</v>
      </c>
      <c r="D106">
        <v>2640</v>
      </c>
      <c r="E106">
        <v>1554.73</v>
      </c>
      <c r="F106">
        <v>1693.7521999999999</v>
      </c>
      <c r="G106">
        <f t="shared" si="11"/>
        <v>7.8785341961403619</v>
      </c>
      <c r="H106">
        <f t="shared" si="12"/>
        <v>7.3490571760967889</v>
      </c>
      <c r="I106">
        <f t="shared" si="13"/>
        <v>7.4347015835201562</v>
      </c>
      <c r="J106">
        <v>22</v>
      </c>
      <c r="K106">
        <v>24</v>
      </c>
      <c r="L106">
        <v>97302.35</v>
      </c>
      <c r="M106">
        <v>9.14</v>
      </c>
      <c r="N106">
        <v>99.56</v>
      </c>
      <c r="O106">
        <v>71.59</v>
      </c>
      <c r="P106">
        <v>137.75</v>
      </c>
      <c r="Q106">
        <v>43992</v>
      </c>
      <c r="R106">
        <v>0.06</v>
      </c>
      <c r="S106">
        <v>0.25</v>
      </c>
      <c r="T106">
        <f>'Regression (power w accel)'!$B$17+'Regression (power w accel)'!$B$18*data_and_analysis!$I106</f>
        <v>8.0046295938896961</v>
      </c>
      <c r="U106">
        <f t="shared" si="14"/>
        <v>0.45389438218144479</v>
      </c>
      <c r="V106">
        <f t="shared" si="15"/>
        <v>5.4842216813062858E-4</v>
      </c>
      <c r="W106">
        <f>$T106-_xlfn.T.INV(0.975,'Regression (power w accel)'!$B$8-2)*SQRT('Regression (power w accel)'!$D$13*(1+1/'Regression (power w accel)'!$B$8+data_and_analysis!$V106))</f>
        <v>7.7659158467509837</v>
      </c>
      <c r="X106">
        <f>$T106+_xlfn.T.INV(0.975,'Regression (power w accel)'!$B$8-2)*SQRT('Regression (power w accel)'!$D$13*(1+1/'Regression (power w accel)'!$B$8+data_and_analysis!$V106))</f>
        <v>8.2433433410284085</v>
      </c>
      <c r="Y106">
        <f t="shared" si="16"/>
        <v>39.313630253304396</v>
      </c>
      <c r="Z106">
        <f t="shared" si="17"/>
        <v>63.370520616528353</v>
      </c>
      <c r="AA106">
        <f>EXP('Regression (power w accel)'!$B$17)*(data_and_analysis!$F106^'Regression (power w accel)'!$B$18)/60</f>
        <v>49.913176782064305</v>
      </c>
      <c r="AB106" t="str">
        <f t="shared" si="18"/>
        <v>N</v>
      </c>
      <c r="AC106" s="5">
        <f t="shared" si="19"/>
        <v>-0.21235968560047108</v>
      </c>
      <c r="AD106" s="5">
        <f t="shared" si="20"/>
        <v>0.26961505362046562</v>
      </c>
    </row>
    <row r="107" spans="1:30" x14ac:dyDescent="0.25">
      <c r="A107">
        <v>37289</v>
      </c>
      <c r="B107" t="s">
        <v>190</v>
      </c>
      <c r="C107" t="s">
        <v>191</v>
      </c>
      <c r="D107">
        <v>4371</v>
      </c>
      <c r="E107">
        <v>2439.48</v>
      </c>
      <c r="F107">
        <v>2740.8904000000002</v>
      </c>
      <c r="G107">
        <f t="shared" si="11"/>
        <v>8.3827470948633138</v>
      </c>
      <c r="H107">
        <f t="shared" si="12"/>
        <v>7.7995401808209728</v>
      </c>
      <c r="I107">
        <f t="shared" si="13"/>
        <v>7.9160381100965624</v>
      </c>
      <c r="J107">
        <v>71</v>
      </c>
      <c r="K107">
        <v>72</v>
      </c>
      <c r="L107">
        <v>178302.58</v>
      </c>
      <c r="M107">
        <v>6.08</v>
      </c>
      <c r="N107">
        <v>117.53</v>
      </c>
      <c r="O107">
        <v>97.54</v>
      </c>
      <c r="P107">
        <v>153.63999999999999</v>
      </c>
      <c r="Q107">
        <v>36220</v>
      </c>
      <c r="R107">
        <v>0.04</v>
      </c>
      <c r="S107">
        <v>0.28000000000000003</v>
      </c>
      <c r="T107">
        <f>'Regression (power w accel)'!$B$17+'Regression (power w accel)'!$B$18*data_and_analysis!$I107</f>
        <v>8.4674046921442123</v>
      </c>
      <c r="U107">
        <f t="shared" si="14"/>
        <v>3.7010185473216238E-2</v>
      </c>
      <c r="V107">
        <f t="shared" si="15"/>
        <v>4.4717905655911185E-5</v>
      </c>
      <c r="W107">
        <f>$T107-_xlfn.T.INV(0.975,'Regression (power w accel)'!$B$8-2)*SQRT('Regression (power w accel)'!$D$13*(1+1/'Regression (power w accel)'!$B$8+data_and_analysis!$V107))</f>
        <v>8.2287509801726308</v>
      </c>
      <c r="X107">
        <f>$T107+_xlfn.T.INV(0.975,'Regression (power w accel)'!$B$8-2)*SQRT('Regression (power w accel)'!$D$13*(1+1/'Regression (power w accel)'!$B$8+data_and_analysis!$V107))</f>
        <v>8.7060584041157938</v>
      </c>
      <c r="Y107">
        <f t="shared" si="16"/>
        <v>62.452509377529807</v>
      </c>
      <c r="Z107">
        <f t="shared" si="17"/>
        <v>100.65651123976754</v>
      </c>
      <c r="AA107">
        <f>EXP('Regression (power w accel)'!$B$17)*(data_and_analysis!$F107^'Regression (power w accel)'!$B$18)/60</f>
        <v>79.285885957785794</v>
      </c>
      <c r="AB107" t="str">
        <f t="shared" si="18"/>
        <v>N</v>
      </c>
      <c r="AC107" s="5">
        <f t="shared" si="19"/>
        <v>-0.21231239806311283</v>
      </c>
      <c r="AD107" s="5">
        <f t="shared" si="20"/>
        <v>0.26953883435647186</v>
      </c>
    </row>
    <row r="108" spans="1:30" x14ac:dyDescent="0.25">
      <c r="A108">
        <v>42182</v>
      </c>
      <c r="B108" t="s">
        <v>16</v>
      </c>
      <c r="C108" t="s">
        <v>162</v>
      </c>
      <c r="D108">
        <v>4131</v>
      </c>
      <c r="E108">
        <v>2289.39</v>
      </c>
      <c r="F108">
        <v>2420.4167000000002</v>
      </c>
      <c r="G108">
        <f t="shared" si="11"/>
        <v>8.3262747873967644</v>
      </c>
      <c r="H108">
        <f t="shared" si="12"/>
        <v>7.7360406855181667</v>
      </c>
      <c r="I108">
        <f t="shared" si="13"/>
        <v>7.7916949944103662</v>
      </c>
      <c r="J108">
        <v>63</v>
      </c>
      <c r="K108">
        <v>64</v>
      </c>
      <c r="L108">
        <v>140978.98000000001</v>
      </c>
      <c r="M108">
        <v>6.04</v>
      </c>
      <c r="N108">
        <v>107.68</v>
      </c>
      <c r="O108">
        <v>81.34</v>
      </c>
      <c r="P108">
        <v>143.58000000000001</v>
      </c>
      <c r="Q108">
        <v>48579</v>
      </c>
      <c r="R108">
        <v>0.04</v>
      </c>
      <c r="S108">
        <v>0.28000000000000003</v>
      </c>
      <c r="T108">
        <f>'Regression (power w accel)'!$B$17+'Regression (power w accel)'!$B$18*data_and_analysis!$I108</f>
        <v>8.3478565290570756</v>
      </c>
      <c r="U108">
        <f t="shared" si="14"/>
        <v>0.10031373133772903</v>
      </c>
      <c r="V108">
        <f t="shared" si="15"/>
        <v>1.2120501198783007E-4</v>
      </c>
      <c r="W108">
        <f>$T108-_xlfn.T.INV(0.975,'Regression (power w accel)'!$B$8-2)*SQRT('Regression (power w accel)'!$D$13*(1+1/'Regression (power w accel)'!$B$8+data_and_analysis!$V108))</f>
        <v>8.1091936998188796</v>
      </c>
      <c r="X108">
        <f>$T108+_xlfn.T.INV(0.975,'Regression (power w accel)'!$B$8-2)*SQRT('Regression (power w accel)'!$D$13*(1+1/'Regression (power w accel)'!$B$8+data_and_analysis!$V108))</f>
        <v>8.5865193582952717</v>
      </c>
      <c r="Y108">
        <f t="shared" si="16"/>
        <v>55.414934741625565</v>
      </c>
      <c r="Z108">
        <f t="shared" si="17"/>
        <v>89.315477762603862</v>
      </c>
      <c r="AA108">
        <f>EXP('Regression (power w accel)'!$B$17)*(data_and_analysis!$F108^'Regression (power w accel)'!$B$18)/60</f>
        <v>70.352053073324029</v>
      </c>
      <c r="AB108" t="str">
        <f t="shared" si="18"/>
        <v>N</v>
      </c>
      <c r="AC108" s="5">
        <f t="shared" si="19"/>
        <v>-0.21231957958825079</v>
      </c>
      <c r="AD108" s="5">
        <f t="shared" si="20"/>
        <v>0.26955040913326739</v>
      </c>
    </row>
    <row r="109" spans="1:30" x14ac:dyDescent="0.25">
      <c r="A109">
        <v>42213</v>
      </c>
      <c r="B109" t="s">
        <v>16</v>
      </c>
      <c r="C109" t="s">
        <v>192</v>
      </c>
      <c r="D109">
        <v>4139</v>
      </c>
      <c r="E109">
        <v>2289.39</v>
      </c>
      <c r="F109">
        <v>2420.4167000000002</v>
      </c>
      <c r="G109">
        <f t="shared" si="11"/>
        <v>8.3282094917487317</v>
      </c>
      <c r="H109">
        <f t="shared" si="12"/>
        <v>7.7360406855181667</v>
      </c>
      <c r="I109">
        <f t="shared" si="13"/>
        <v>7.7916949944103662</v>
      </c>
      <c r="J109">
        <v>63</v>
      </c>
      <c r="K109">
        <v>64</v>
      </c>
      <c r="L109">
        <v>140978.98000000001</v>
      </c>
      <c r="M109">
        <v>6.04</v>
      </c>
      <c r="N109">
        <v>107.68</v>
      </c>
      <c r="O109">
        <v>81.34</v>
      </c>
      <c r="P109">
        <v>143.58000000000001</v>
      </c>
      <c r="Q109">
        <v>48579</v>
      </c>
      <c r="R109">
        <v>0.04</v>
      </c>
      <c r="S109">
        <v>0.28000000000000003</v>
      </c>
      <c r="T109">
        <f>'Regression (power w accel)'!$B$17+'Regression (power w accel)'!$B$18*data_and_analysis!$I109</f>
        <v>8.3478565290570756</v>
      </c>
      <c r="U109">
        <f t="shared" si="14"/>
        <v>0.10031373133772903</v>
      </c>
      <c r="V109">
        <f t="shared" si="15"/>
        <v>1.2120501198783007E-4</v>
      </c>
      <c r="W109">
        <f>$T109-_xlfn.T.INV(0.975,'Regression (power w accel)'!$B$8-2)*SQRT('Regression (power w accel)'!$D$13*(1+1/'Regression (power w accel)'!$B$8+data_and_analysis!$V109))</f>
        <v>8.1091936998188796</v>
      </c>
      <c r="X109">
        <f>$T109+_xlfn.T.INV(0.975,'Regression (power w accel)'!$B$8-2)*SQRT('Regression (power w accel)'!$D$13*(1+1/'Regression (power w accel)'!$B$8+data_and_analysis!$V109))</f>
        <v>8.5865193582952717</v>
      </c>
      <c r="Y109">
        <f t="shared" si="16"/>
        <v>55.414934741625565</v>
      </c>
      <c r="Z109">
        <f t="shared" si="17"/>
        <v>89.315477762603862</v>
      </c>
      <c r="AA109">
        <f>EXP('Regression (power w accel)'!$B$17)*(data_and_analysis!$F109^'Regression (power w accel)'!$B$18)/60</f>
        <v>70.352053073324029</v>
      </c>
      <c r="AB109" t="str">
        <f t="shared" si="18"/>
        <v>N</v>
      </c>
      <c r="AC109" s="5">
        <f t="shared" si="19"/>
        <v>-0.21231957958825079</v>
      </c>
      <c r="AD109" s="5">
        <f t="shared" si="20"/>
        <v>0.26955040913326739</v>
      </c>
    </row>
    <row r="110" spans="1:30" x14ac:dyDescent="0.25">
      <c r="A110">
        <v>38432</v>
      </c>
      <c r="B110" t="s">
        <v>193</v>
      </c>
      <c r="C110" t="s">
        <v>194</v>
      </c>
      <c r="D110">
        <v>19131</v>
      </c>
      <c r="E110">
        <v>9701.43</v>
      </c>
      <c r="F110">
        <v>11878.603999999999</v>
      </c>
      <c r="G110">
        <f t="shared" si="11"/>
        <v>9.8590653349833808</v>
      </c>
      <c r="H110">
        <f t="shared" si="12"/>
        <v>9.1800285763062313</v>
      </c>
      <c r="I110">
        <f t="shared" si="13"/>
        <v>9.3824940775944725</v>
      </c>
      <c r="J110">
        <v>248</v>
      </c>
      <c r="K110">
        <v>249</v>
      </c>
      <c r="L110">
        <v>794667.75</v>
      </c>
      <c r="M110">
        <v>4.1399999999999997</v>
      </c>
      <c r="N110">
        <v>113.77</v>
      </c>
      <c r="O110">
        <v>97.01</v>
      </c>
      <c r="P110">
        <v>146.13</v>
      </c>
      <c r="Q110">
        <v>222510</v>
      </c>
      <c r="R110">
        <v>0.03</v>
      </c>
      <c r="S110">
        <v>0.19</v>
      </c>
      <c r="T110">
        <f>'Regression (power w accel)'!$B$17+'Regression (power w accel)'!$B$18*data_and_analysis!$I110</f>
        <v>9.8773107910470141</v>
      </c>
      <c r="U110">
        <f t="shared" si="14"/>
        <v>1.6232687691243086</v>
      </c>
      <c r="V110">
        <f t="shared" si="15"/>
        <v>1.9613297999930236E-3</v>
      </c>
      <c r="W110">
        <f>$T110-_xlfn.T.INV(0.975,'Regression (power w accel)'!$B$8-2)*SQRT('Regression (power w accel)'!$D$13*(1+1/'Regression (power w accel)'!$B$8+data_and_analysis!$V110))</f>
        <v>9.6384287237356663</v>
      </c>
      <c r="X110">
        <f>$T110+_xlfn.T.INV(0.975,'Regression (power w accel)'!$B$8-2)*SQRT('Regression (power w accel)'!$D$13*(1+1/'Regression (power w accel)'!$B$8+data_and_analysis!$V110))</f>
        <v>10.116192858358362</v>
      </c>
      <c r="Y110">
        <f t="shared" si="16"/>
        <v>255.72027249922309</v>
      </c>
      <c r="Z110">
        <f t="shared" si="17"/>
        <v>412.34001830535612</v>
      </c>
      <c r="AA110">
        <f>EXP('Regression (power w accel)'!$B$17)*(data_and_analysis!$F110^'Regression (power w accel)'!$B$18)/60</f>
        <v>324.72095996929471</v>
      </c>
      <c r="AB110" t="str">
        <f t="shared" si="18"/>
        <v>N</v>
      </c>
      <c r="AC110" s="5">
        <f t="shared" si="19"/>
        <v>-0.21249225019720397</v>
      </c>
      <c r="AD110" s="5">
        <f t="shared" si="20"/>
        <v>0.26982877343164602</v>
      </c>
    </row>
    <row r="111" spans="1:30" x14ac:dyDescent="0.25">
      <c r="A111">
        <v>52785</v>
      </c>
      <c r="B111" t="s">
        <v>92</v>
      </c>
      <c r="C111" t="s">
        <v>93</v>
      </c>
      <c r="D111">
        <v>2382</v>
      </c>
      <c r="E111">
        <v>1264.08</v>
      </c>
      <c r="F111">
        <v>1400.8958</v>
      </c>
      <c r="G111">
        <f t="shared" si="11"/>
        <v>7.7756957499152453</v>
      </c>
      <c r="H111">
        <f t="shared" si="12"/>
        <v>7.1420998638432431</v>
      </c>
      <c r="I111">
        <f t="shared" si="13"/>
        <v>7.2448671681249062</v>
      </c>
      <c r="J111">
        <v>64</v>
      </c>
      <c r="K111">
        <v>65</v>
      </c>
      <c r="L111">
        <v>87313.09</v>
      </c>
      <c r="M111">
        <v>4.08</v>
      </c>
      <c r="N111">
        <v>110.9</v>
      </c>
      <c r="O111">
        <v>71.91</v>
      </c>
      <c r="P111">
        <v>147.63999999999999</v>
      </c>
      <c r="Q111">
        <v>26865</v>
      </c>
      <c r="R111">
        <v>0.03</v>
      </c>
      <c r="S111">
        <v>0.28000000000000003</v>
      </c>
      <c r="T111">
        <f>'Regression (power w accel)'!$B$17+'Regression (power w accel)'!$B$18*data_and_analysis!$I111</f>
        <v>7.822115624169844</v>
      </c>
      <c r="U111">
        <f t="shared" si="14"/>
        <v>0.74572077285047211</v>
      </c>
      <c r="V111">
        <f t="shared" si="15"/>
        <v>9.0102415698817306E-4</v>
      </c>
      <c r="W111">
        <f>$T111-_xlfn.T.INV(0.975,'Regression (power w accel)'!$B$8-2)*SQRT('Regression (power w accel)'!$D$13*(1+1/'Regression (power w accel)'!$B$8+data_and_analysis!$V111))</f>
        <v>7.5833598603231964</v>
      </c>
      <c r="X111">
        <f>$T111+_xlfn.T.INV(0.975,'Regression (power w accel)'!$B$8-2)*SQRT('Regression (power w accel)'!$D$13*(1+1/'Regression (power w accel)'!$B$8+data_and_analysis!$V111))</f>
        <v>8.0608713880164906</v>
      </c>
      <c r="Y111">
        <f t="shared" si="16"/>
        <v>32.753679211299698</v>
      </c>
      <c r="Z111">
        <f t="shared" si="17"/>
        <v>52.800825538792459</v>
      </c>
      <c r="AA111">
        <f>EXP('Regression (power w accel)'!$B$17)*(data_and_analysis!$F111^'Regression (power w accel)'!$B$18)/60</f>
        <v>41.586311471317224</v>
      </c>
      <c r="AB111" t="str">
        <f t="shared" si="18"/>
        <v>N</v>
      </c>
      <c r="AC111" s="5">
        <f t="shared" si="19"/>
        <v>-0.21239277895827671</v>
      </c>
      <c r="AD111" s="5">
        <f t="shared" si="20"/>
        <v>0.26966839978607082</v>
      </c>
    </row>
    <row r="112" spans="1:30" x14ac:dyDescent="0.25">
      <c r="A112">
        <v>52642</v>
      </c>
      <c r="B112" t="s">
        <v>195</v>
      </c>
      <c r="C112" t="s">
        <v>196</v>
      </c>
      <c r="D112">
        <v>17193</v>
      </c>
      <c r="E112">
        <v>7679.51</v>
      </c>
      <c r="F112">
        <v>9971.57</v>
      </c>
      <c r="G112">
        <f t="shared" si="11"/>
        <v>9.7522576032198476</v>
      </c>
      <c r="H112">
        <f t="shared" si="12"/>
        <v>8.9463110220229449</v>
      </c>
      <c r="I112">
        <f t="shared" si="13"/>
        <v>9.2074933229756564</v>
      </c>
      <c r="J112">
        <v>284</v>
      </c>
      <c r="K112">
        <v>286</v>
      </c>
      <c r="L112">
        <v>791616.75</v>
      </c>
      <c r="M112">
        <v>7.89</v>
      </c>
      <c r="N112">
        <v>129.76</v>
      </c>
      <c r="O112">
        <v>106.99</v>
      </c>
      <c r="P112">
        <v>159.5</v>
      </c>
      <c r="Q112">
        <v>246177</v>
      </c>
      <c r="R112">
        <v>0.06</v>
      </c>
      <c r="S112">
        <v>0.17</v>
      </c>
      <c r="T112">
        <f>'Regression (power w accel)'!$B$17+'Regression (power w accel)'!$B$18*data_and_analysis!$I112</f>
        <v>9.7090584624955856</v>
      </c>
      <c r="U112">
        <f t="shared" si="14"/>
        <v>1.2079656318693994</v>
      </c>
      <c r="V112">
        <f t="shared" si="15"/>
        <v>1.4595358675143848E-3</v>
      </c>
      <c r="W112">
        <f>$T112-_xlfn.T.INV(0.975,'Regression (power w accel)'!$B$8-2)*SQRT('Regression (power w accel)'!$D$13*(1+1/'Regression (power w accel)'!$B$8+data_and_analysis!$V112))</f>
        <v>9.4702361604838572</v>
      </c>
      <c r="X112">
        <f>$T112+_xlfn.T.INV(0.975,'Regression (power w accel)'!$B$8-2)*SQRT('Regression (power w accel)'!$D$13*(1+1/'Regression (power w accel)'!$B$8+data_and_analysis!$V112))</f>
        <v>9.947880764507314</v>
      </c>
      <c r="Y112">
        <f t="shared" si="16"/>
        <v>216.13248978135115</v>
      </c>
      <c r="Z112">
        <f t="shared" si="17"/>
        <v>348.46444508532295</v>
      </c>
      <c r="AA112">
        <f>EXP('Regression (power w accel)'!$B$17)*(data_and_analysis!$F112^'Regression (power w accel)'!$B$18)/60</f>
        <v>274.4348522264761</v>
      </c>
      <c r="AB112" t="str">
        <f t="shared" si="18"/>
        <v>N</v>
      </c>
      <c r="AC112" s="5">
        <f t="shared" si="19"/>
        <v>-0.21244518315411043</v>
      </c>
      <c r="AD112" s="5">
        <f t="shared" si="20"/>
        <v>0.2697528840023361</v>
      </c>
    </row>
    <row r="113" spans="1:30" x14ac:dyDescent="0.25">
      <c r="A113">
        <v>47753</v>
      </c>
      <c r="B113" t="s">
        <v>197</v>
      </c>
      <c r="C113" t="s">
        <v>198</v>
      </c>
      <c r="D113">
        <v>25311</v>
      </c>
      <c r="E113">
        <v>12977.2</v>
      </c>
      <c r="F113">
        <v>17748.016</v>
      </c>
      <c r="G113">
        <f t="shared" si="11"/>
        <v>10.138994362833737</v>
      </c>
      <c r="H113">
        <f t="shared" si="12"/>
        <v>9.4709492505010306</v>
      </c>
      <c r="I113">
        <f t="shared" si="13"/>
        <v>9.7840290140084232</v>
      </c>
      <c r="J113">
        <v>438</v>
      </c>
      <c r="K113">
        <v>439</v>
      </c>
      <c r="L113">
        <v>1536688.8</v>
      </c>
      <c r="M113">
        <v>6.18</v>
      </c>
      <c r="N113">
        <v>147.80000000000001</v>
      </c>
      <c r="O113">
        <v>138.52000000000001</v>
      </c>
      <c r="P113">
        <v>156.03</v>
      </c>
      <c r="Q113">
        <v>383523</v>
      </c>
      <c r="R113">
        <v>0.04</v>
      </c>
      <c r="S113">
        <v>0.19</v>
      </c>
      <c r="T113">
        <f>'Regression (power w accel)'!$B$17+'Regression (power w accel)'!$B$18*data_and_analysis!$I113</f>
        <v>10.26336162947656</v>
      </c>
      <c r="U113">
        <f t="shared" si="14"/>
        <v>2.8076708467734632</v>
      </c>
      <c r="V113">
        <f t="shared" si="15"/>
        <v>3.3923947808834707E-3</v>
      </c>
      <c r="W113">
        <f>$T113-_xlfn.T.INV(0.975,'Regression (power w accel)'!$B$8-2)*SQRT('Regression (power w accel)'!$D$13*(1+1/'Regression (power w accel)'!$B$8+data_and_analysis!$V113))</f>
        <v>10.024309199712285</v>
      </c>
      <c r="X113">
        <f>$T113+_xlfn.T.INV(0.975,'Regression (power w accel)'!$B$8-2)*SQRT('Regression (power w accel)'!$D$13*(1+1/'Regression (power w accel)'!$B$8+data_and_analysis!$V113))</f>
        <v>10.502414059240834</v>
      </c>
      <c r="Y113">
        <f t="shared" si="16"/>
        <v>376.14121229224094</v>
      </c>
      <c r="Z113">
        <f t="shared" si="17"/>
        <v>606.72127253108852</v>
      </c>
      <c r="AA113">
        <f>EXP('Regression (power w accel)'!$B$17)*(data_and_analysis!$F113^'Regression (power w accel)'!$B$18)/60</f>
        <v>477.71631223282998</v>
      </c>
      <c r="AB113" t="str">
        <f t="shared" si="18"/>
        <v>N</v>
      </c>
      <c r="AC113" s="5">
        <f t="shared" si="19"/>
        <v>-0.21262640052174572</v>
      </c>
      <c r="AD113" s="5">
        <f t="shared" si="20"/>
        <v>0.27004512300468386</v>
      </c>
    </row>
    <row r="114" spans="1:30" x14ac:dyDescent="0.25">
      <c r="A114">
        <v>43839</v>
      </c>
      <c r="B114" t="s">
        <v>16</v>
      </c>
      <c r="C114" t="s">
        <v>199</v>
      </c>
      <c r="D114">
        <v>4119</v>
      </c>
      <c r="E114">
        <v>2289.39</v>
      </c>
      <c r="F114">
        <v>2420.4167000000002</v>
      </c>
      <c r="G114">
        <f t="shared" si="11"/>
        <v>8.323365694436081</v>
      </c>
      <c r="H114">
        <f t="shared" si="12"/>
        <v>7.7360406855181667</v>
      </c>
      <c r="I114">
        <f t="shared" si="13"/>
        <v>7.7916949944103662</v>
      </c>
      <c r="J114">
        <v>63</v>
      </c>
      <c r="K114">
        <v>64</v>
      </c>
      <c r="L114">
        <v>140978.98000000001</v>
      </c>
      <c r="M114">
        <v>6.04</v>
      </c>
      <c r="N114">
        <v>107.68</v>
      </c>
      <c r="O114">
        <v>81.34</v>
      </c>
      <c r="P114">
        <v>143.58000000000001</v>
      </c>
      <c r="Q114">
        <v>48579</v>
      </c>
      <c r="R114">
        <v>0.04</v>
      </c>
      <c r="S114">
        <v>0.28000000000000003</v>
      </c>
      <c r="T114">
        <f>'Regression (power w accel)'!$B$17+'Regression (power w accel)'!$B$18*data_and_analysis!$I114</f>
        <v>8.3478565290570756</v>
      </c>
      <c r="U114">
        <f t="shared" si="14"/>
        <v>0.10031373133772903</v>
      </c>
      <c r="V114">
        <f t="shared" si="15"/>
        <v>1.2120501198783007E-4</v>
      </c>
      <c r="W114">
        <f>$T114-_xlfn.T.INV(0.975,'Regression (power w accel)'!$B$8-2)*SQRT('Regression (power w accel)'!$D$13*(1+1/'Regression (power w accel)'!$B$8+data_and_analysis!$V114))</f>
        <v>8.1091936998188796</v>
      </c>
      <c r="X114">
        <f>$T114+_xlfn.T.INV(0.975,'Regression (power w accel)'!$B$8-2)*SQRT('Regression (power w accel)'!$D$13*(1+1/'Regression (power w accel)'!$B$8+data_and_analysis!$V114))</f>
        <v>8.5865193582952717</v>
      </c>
      <c r="Y114">
        <f t="shared" si="16"/>
        <v>55.414934741625565</v>
      </c>
      <c r="Z114">
        <f t="shared" si="17"/>
        <v>89.315477762603862</v>
      </c>
      <c r="AA114">
        <f>EXP('Regression (power w accel)'!$B$17)*(data_and_analysis!$F114^'Regression (power w accel)'!$B$18)/60</f>
        <v>70.352053073324029</v>
      </c>
      <c r="AB114" t="str">
        <f t="shared" si="18"/>
        <v>N</v>
      </c>
      <c r="AC114" s="5">
        <f t="shared" si="19"/>
        <v>-0.21231957958825079</v>
      </c>
      <c r="AD114" s="5">
        <f t="shared" si="20"/>
        <v>0.26955040913326739</v>
      </c>
    </row>
    <row r="115" spans="1:30" x14ac:dyDescent="0.25">
      <c r="A115">
        <v>35057</v>
      </c>
      <c r="B115" t="s">
        <v>200</v>
      </c>
      <c r="C115" t="s">
        <v>201</v>
      </c>
      <c r="D115">
        <v>6095</v>
      </c>
      <c r="E115">
        <v>2910.27</v>
      </c>
      <c r="F115">
        <v>3620.1583999999998</v>
      </c>
      <c r="G115">
        <f t="shared" si="11"/>
        <v>8.7152240419153717</v>
      </c>
      <c r="H115">
        <f t="shared" si="12"/>
        <v>7.97600113936657</v>
      </c>
      <c r="I115">
        <f t="shared" si="13"/>
        <v>8.1942730607685892</v>
      </c>
      <c r="J115">
        <v>39</v>
      </c>
      <c r="K115">
        <v>41</v>
      </c>
      <c r="L115">
        <v>266422.71999999997</v>
      </c>
      <c r="M115">
        <v>9.14</v>
      </c>
      <c r="N115">
        <v>119.5</v>
      </c>
      <c r="O115">
        <v>101.94</v>
      </c>
      <c r="P115">
        <v>156.72</v>
      </c>
      <c r="Q115">
        <v>63634</v>
      </c>
      <c r="R115">
        <v>0.06</v>
      </c>
      <c r="S115">
        <v>0.18</v>
      </c>
      <c r="T115">
        <f>'Regression (power w accel)'!$B$17+'Regression (power w accel)'!$B$18*data_and_analysis!$I115</f>
        <v>8.7349102719740195</v>
      </c>
      <c r="U115">
        <f t="shared" si="14"/>
        <v>7.3710185227334607E-3</v>
      </c>
      <c r="V115">
        <f t="shared" si="15"/>
        <v>8.9061026491236498E-6</v>
      </c>
      <c r="W115">
        <f>$T115-_xlfn.T.INV(0.975,'Regression (power w accel)'!$B$8-2)*SQRT('Regression (power w accel)'!$D$13*(1+1/'Regression (power w accel)'!$B$8+data_and_analysis!$V115))</f>
        <v>8.4962608288907333</v>
      </c>
      <c r="X115">
        <f>$T115+_xlfn.T.INV(0.975,'Regression (power w accel)'!$B$8-2)*SQRT('Regression (power w accel)'!$D$13*(1+1/'Regression (power w accel)'!$B$8+data_and_analysis!$V115))</f>
        <v>8.9735597150573057</v>
      </c>
      <c r="Y115">
        <f t="shared" si="16"/>
        <v>81.607099892260933</v>
      </c>
      <c r="Z115">
        <f t="shared" si="17"/>
        <v>131.5273944631372</v>
      </c>
      <c r="AA115">
        <f>EXP('Regression (power w accel)'!$B$17)*(data_and_analysis!$F115^'Regression (power w accel)'!$B$18)/60</f>
        <v>103.6029402021104</v>
      </c>
      <c r="AB115" t="str">
        <f t="shared" si="18"/>
        <v>N</v>
      </c>
      <c r="AC115" s="5">
        <f t="shared" si="19"/>
        <v>-0.2123090355055523</v>
      </c>
      <c r="AD115" s="5">
        <f t="shared" si="20"/>
        <v>0.26953341484856791</v>
      </c>
    </row>
    <row r="116" spans="1:30" x14ac:dyDescent="0.25">
      <c r="A116">
        <v>42377</v>
      </c>
      <c r="B116" t="s">
        <v>202</v>
      </c>
      <c r="C116" t="s">
        <v>203</v>
      </c>
      <c r="D116">
        <v>16095</v>
      </c>
      <c r="E116">
        <v>6676.47</v>
      </c>
      <c r="F116">
        <v>9739.8389999999999</v>
      </c>
      <c r="G116">
        <f t="shared" si="11"/>
        <v>9.686263943732909</v>
      </c>
      <c r="H116">
        <f t="shared" si="12"/>
        <v>8.8063446837416475</v>
      </c>
      <c r="I116">
        <f t="shared" si="13"/>
        <v>9.183979866725835</v>
      </c>
      <c r="J116">
        <v>244</v>
      </c>
      <c r="K116">
        <v>245</v>
      </c>
      <c r="L116">
        <v>1018992.75</v>
      </c>
      <c r="M116">
        <v>6.02</v>
      </c>
      <c r="N116">
        <v>179.43</v>
      </c>
      <c r="O116">
        <v>190.53</v>
      </c>
      <c r="P116">
        <v>156.36000000000001</v>
      </c>
      <c r="Q116">
        <v>175185</v>
      </c>
      <c r="R116">
        <v>0.04</v>
      </c>
      <c r="S116">
        <v>0.16</v>
      </c>
      <c r="T116">
        <f>'Regression (power w accel)'!$B$17+'Regression (power w accel)'!$B$18*data_and_analysis!$I116</f>
        <v>9.6864517384563555</v>
      </c>
      <c r="U116">
        <f t="shared" si="14"/>
        <v>1.1568324154256631</v>
      </c>
      <c r="V116">
        <f t="shared" si="15"/>
        <v>1.3977536764883754E-3</v>
      </c>
      <c r="W116">
        <f>$T116-_xlfn.T.INV(0.975,'Regression (power w accel)'!$B$8-2)*SQRT('Regression (power w accel)'!$D$13*(1+1/'Regression (power w accel)'!$B$8+data_and_analysis!$V116))</f>
        <v>9.4476367959398999</v>
      </c>
      <c r="X116">
        <f>$T116+_xlfn.T.INV(0.975,'Regression (power w accel)'!$B$8-2)*SQRT('Regression (power w accel)'!$D$13*(1+1/'Regression (power w accel)'!$B$8+data_and_analysis!$V116))</f>
        <v>9.9252666809728112</v>
      </c>
      <c r="Y116">
        <f t="shared" si="16"/>
        <v>211.30281223065413</v>
      </c>
      <c r="Z116">
        <f t="shared" si="17"/>
        <v>340.6726749401775</v>
      </c>
      <c r="AA116">
        <f>EXP('Regression (power w accel)'!$B$17)*(data_and_analysis!$F116^'Regression (power w accel)'!$B$18)/60</f>
        <v>268.30038066502811</v>
      </c>
      <c r="AB116" t="str">
        <f t="shared" si="18"/>
        <v>N</v>
      </c>
      <c r="AC116" s="5">
        <f t="shared" si="19"/>
        <v>-0.21243938712683083</v>
      </c>
      <c r="AD116" s="5">
        <f t="shared" si="20"/>
        <v>0.26974353929637501</v>
      </c>
    </row>
    <row r="117" spans="1:30" x14ac:dyDescent="0.25">
      <c r="A117">
        <v>50518</v>
      </c>
      <c r="B117" t="s">
        <v>204</v>
      </c>
      <c r="C117" t="s">
        <v>205</v>
      </c>
      <c r="D117">
        <v>2685</v>
      </c>
      <c r="E117">
        <v>1515.33</v>
      </c>
      <c r="F117">
        <v>1606.6397999999999</v>
      </c>
      <c r="G117">
        <f t="shared" si="11"/>
        <v>7.8954360069429654</v>
      </c>
      <c r="H117">
        <f t="shared" si="12"/>
        <v>7.3233885160059273</v>
      </c>
      <c r="I117">
        <f t="shared" si="13"/>
        <v>7.381900196245021</v>
      </c>
      <c r="J117">
        <v>322</v>
      </c>
      <c r="K117">
        <v>324</v>
      </c>
      <c r="L117">
        <v>135605.57999999999</v>
      </c>
      <c r="M117">
        <v>9.09</v>
      </c>
      <c r="N117">
        <v>153.78</v>
      </c>
      <c r="O117">
        <v>46.19</v>
      </c>
      <c r="P117">
        <v>174.06</v>
      </c>
      <c r="Q117">
        <v>56940</v>
      </c>
      <c r="R117">
        <v>0.06</v>
      </c>
      <c r="S117">
        <v>0.2</v>
      </c>
      <c r="T117">
        <f>'Regression (power w accel)'!$B$17+'Regression (power w accel)'!$B$18*data_and_analysis!$I117</f>
        <v>7.9538643478818258</v>
      </c>
      <c r="U117">
        <f t="shared" si="14"/>
        <v>0.52782873637667693</v>
      </c>
      <c r="V117">
        <f t="shared" si="15"/>
        <v>6.3775404889155468E-4</v>
      </c>
      <c r="W117">
        <f>$T117-_xlfn.T.INV(0.975,'Regression (power w accel)'!$B$8-2)*SQRT('Regression (power w accel)'!$D$13*(1+1/'Regression (power w accel)'!$B$8+data_and_analysis!$V117))</f>
        <v>7.7151399550908231</v>
      </c>
      <c r="X117">
        <f>$T117+_xlfn.T.INV(0.975,'Regression (power w accel)'!$B$8-2)*SQRT('Regression (power w accel)'!$D$13*(1+1/'Regression (power w accel)'!$B$8+data_and_analysis!$V117))</f>
        <v>8.1925887406728286</v>
      </c>
      <c r="Y117">
        <f t="shared" si="16"/>
        <v>37.367277671169489</v>
      </c>
      <c r="Z117">
        <f t="shared" si="17"/>
        <v>60.234433777513033</v>
      </c>
      <c r="AA117">
        <f>EXP('Regression (power w accel)'!$B$17)*(data_and_analysis!$F117^'Regression (power w accel)'!$B$18)/60</f>
        <v>47.442563298477033</v>
      </c>
      <c r="AB117" t="str">
        <f t="shared" si="18"/>
        <v>N</v>
      </c>
      <c r="AC117" s="5">
        <f t="shared" si="19"/>
        <v>-0.21236807050075587</v>
      </c>
      <c r="AD117" s="5">
        <f t="shared" si="20"/>
        <v>0.269628569572813</v>
      </c>
    </row>
    <row r="118" spans="1:30" x14ac:dyDescent="0.25">
      <c r="A118">
        <v>47730</v>
      </c>
      <c r="B118" t="s">
        <v>16</v>
      </c>
      <c r="C118" t="s">
        <v>168</v>
      </c>
      <c r="D118">
        <v>4117</v>
      </c>
      <c r="E118">
        <v>2289.39</v>
      </c>
      <c r="F118">
        <v>2420.4167000000002</v>
      </c>
      <c r="G118">
        <f t="shared" si="11"/>
        <v>8.3228800217699046</v>
      </c>
      <c r="H118">
        <f t="shared" si="12"/>
        <v>7.7360406855181667</v>
      </c>
      <c r="I118">
        <f t="shared" si="13"/>
        <v>7.7916949944103662</v>
      </c>
      <c r="J118">
        <v>63</v>
      </c>
      <c r="K118">
        <v>64</v>
      </c>
      <c r="L118">
        <v>140978.98000000001</v>
      </c>
      <c r="M118">
        <v>6.04</v>
      </c>
      <c r="N118">
        <v>107.68</v>
      </c>
      <c r="O118">
        <v>81.34</v>
      </c>
      <c r="P118">
        <v>143.58000000000001</v>
      </c>
      <c r="Q118">
        <v>48579</v>
      </c>
      <c r="R118">
        <v>0.04</v>
      </c>
      <c r="S118">
        <v>0.28000000000000003</v>
      </c>
      <c r="T118">
        <f>'Regression (power w accel)'!$B$17+'Regression (power w accel)'!$B$18*data_and_analysis!$I118</f>
        <v>8.3478565290570756</v>
      </c>
      <c r="U118">
        <f t="shared" si="14"/>
        <v>0.10031373133772903</v>
      </c>
      <c r="V118">
        <f t="shared" si="15"/>
        <v>1.2120501198783007E-4</v>
      </c>
      <c r="W118">
        <f>$T118-_xlfn.T.INV(0.975,'Regression (power w accel)'!$B$8-2)*SQRT('Regression (power w accel)'!$D$13*(1+1/'Regression (power w accel)'!$B$8+data_and_analysis!$V118))</f>
        <v>8.1091936998188796</v>
      </c>
      <c r="X118">
        <f>$T118+_xlfn.T.INV(0.975,'Regression (power w accel)'!$B$8-2)*SQRT('Regression (power w accel)'!$D$13*(1+1/'Regression (power w accel)'!$B$8+data_and_analysis!$V118))</f>
        <v>8.5865193582952717</v>
      </c>
      <c r="Y118">
        <f t="shared" si="16"/>
        <v>55.414934741625565</v>
      </c>
      <c r="Z118">
        <f t="shared" si="17"/>
        <v>89.315477762603862</v>
      </c>
      <c r="AA118">
        <f>EXP('Regression (power w accel)'!$B$17)*(data_and_analysis!$F118^'Regression (power w accel)'!$B$18)/60</f>
        <v>70.352053073324029</v>
      </c>
      <c r="AB118" t="str">
        <f t="shared" si="18"/>
        <v>N</v>
      </c>
      <c r="AC118" s="5">
        <f t="shared" si="19"/>
        <v>-0.21231957958825079</v>
      </c>
      <c r="AD118" s="5">
        <f t="shared" si="20"/>
        <v>0.26955040913326739</v>
      </c>
    </row>
    <row r="119" spans="1:30" x14ac:dyDescent="0.25">
      <c r="A119">
        <v>46048</v>
      </c>
      <c r="B119" t="s">
        <v>16</v>
      </c>
      <c r="C119" t="s">
        <v>206</v>
      </c>
      <c r="D119">
        <v>4134</v>
      </c>
      <c r="E119">
        <v>2289.39</v>
      </c>
      <c r="F119">
        <v>2420.4167000000002</v>
      </c>
      <c r="G119">
        <f t="shared" si="11"/>
        <v>8.3270007402417132</v>
      </c>
      <c r="H119">
        <f t="shared" si="12"/>
        <v>7.7360406855181667</v>
      </c>
      <c r="I119">
        <f t="shared" si="13"/>
        <v>7.7916949944103662</v>
      </c>
      <c r="J119">
        <v>63</v>
      </c>
      <c r="K119">
        <v>64</v>
      </c>
      <c r="L119">
        <v>140978.98000000001</v>
      </c>
      <c r="M119">
        <v>6.04</v>
      </c>
      <c r="N119">
        <v>107.68</v>
      </c>
      <c r="O119">
        <v>81.34</v>
      </c>
      <c r="P119">
        <v>143.58000000000001</v>
      </c>
      <c r="Q119">
        <v>48579</v>
      </c>
      <c r="R119">
        <v>0.04</v>
      </c>
      <c r="S119">
        <v>0.28000000000000003</v>
      </c>
      <c r="T119">
        <f>'Regression (power w accel)'!$B$17+'Regression (power w accel)'!$B$18*data_and_analysis!$I119</f>
        <v>8.3478565290570756</v>
      </c>
      <c r="U119">
        <f t="shared" si="14"/>
        <v>0.10031373133772903</v>
      </c>
      <c r="V119">
        <f t="shared" si="15"/>
        <v>1.2120501198783007E-4</v>
      </c>
      <c r="W119">
        <f>$T119-_xlfn.T.INV(0.975,'Regression (power w accel)'!$B$8-2)*SQRT('Regression (power w accel)'!$D$13*(1+1/'Regression (power w accel)'!$B$8+data_and_analysis!$V119))</f>
        <v>8.1091936998188796</v>
      </c>
      <c r="X119">
        <f>$T119+_xlfn.T.INV(0.975,'Regression (power w accel)'!$B$8-2)*SQRT('Regression (power w accel)'!$D$13*(1+1/'Regression (power w accel)'!$B$8+data_and_analysis!$V119))</f>
        <v>8.5865193582952717</v>
      </c>
      <c r="Y119">
        <f t="shared" si="16"/>
        <v>55.414934741625565</v>
      </c>
      <c r="Z119">
        <f t="shared" si="17"/>
        <v>89.315477762603862</v>
      </c>
      <c r="AA119">
        <f>EXP('Regression (power w accel)'!$B$17)*(data_and_analysis!$F119^'Regression (power w accel)'!$B$18)/60</f>
        <v>70.352053073324029</v>
      </c>
      <c r="AB119" t="str">
        <f t="shared" si="18"/>
        <v>N</v>
      </c>
      <c r="AC119" s="5">
        <f t="shared" si="19"/>
        <v>-0.21231957958825079</v>
      </c>
      <c r="AD119" s="5">
        <f t="shared" si="20"/>
        <v>0.26955040913326739</v>
      </c>
    </row>
    <row r="120" spans="1:30" x14ac:dyDescent="0.25">
      <c r="A120">
        <v>37282</v>
      </c>
      <c r="B120" t="s">
        <v>190</v>
      </c>
      <c r="C120" t="s">
        <v>191</v>
      </c>
      <c r="D120">
        <v>4373</v>
      </c>
      <c r="E120">
        <v>2439.48</v>
      </c>
      <c r="F120">
        <v>2740.8904000000002</v>
      </c>
      <c r="G120">
        <f t="shared" si="11"/>
        <v>8.3832045514129199</v>
      </c>
      <c r="H120">
        <f t="shared" si="12"/>
        <v>7.7995401808209728</v>
      </c>
      <c r="I120">
        <f t="shared" si="13"/>
        <v>7.9160381100965624</v>
      </c>
      <c r="J120">
        <v>71</v>
      </c>
      <c r="K120">
        <v>72</v>
      </c>
      <c r="L120">
        <v>178302.58</v>
      </c>
      <c r="M120">
        <v>6.08</v>
      </c>
      <c r="N120">
        <v>117.53</v>
      </c>
      <c r="O120">
        <v>97.54</v>
      </c>
      <c r="P120">
        <v>153.63999999999999</v>
      </c>
      <c r="Q120">
        <v>36220</v>
      </c>
      <c r="R120">
        <v>0.04</v>
      </c>
      <c r="S120">
        <v>0.28000000000000003</v>
      </c>
      <c r="T120">
        <f>'Regression (power w accel)'!$B$17+'Regression (power w accel)'!$B$18*data_and_analysis!$I120</f>
        <v>8.4674046921442123</v>
      </c>
      <c r="U120">
        <f t="shared" si="14"/>
        <v>3.7010185473216238E-2</v>
      </c>
      <c r="V120">
        <f t="shared" si="15"/>
        <v>4.4717905655911185E-5</v>
      </c>
      <c r="W120">
        <f>$T120-_xlfn.T.INV(0.975,'Regression (power w accel)'!$B$8-2)*SQRT('Regression (power w accel)'!$D$13*(1+1/'Regression (power w accel)'!$B$8+data_and_analysis!$V120))</f>
        <v>8.2287509801726308</v>
      </c>
      <c r="X120">
        <f>$T120+_xlfn.T.INV(0.975,'Regression (power w accel)'!$B$8-2)*SQRT('Regression (power w accel)'!$D$13*(1+1/'Regression (power w accel)'!$B$8+data_and_analysis!$V120))</f>
        <v>8.7060584041157938</v>
      </c>
      <c r="Y120">
        <f t="shared" si="16"/>
        <v>62.452509377529807</v>
      </c>
      <c r="Z120">
        <f t="shared" si="17"/>
        <v>100.65651123976754</v>
      </c>
      <c r="AA120">
        <f>EXP('Regression (power w accel)'!$B$17)*(data_and_analysis!$F120^'Regression (power w accel)'!$B$18)/60</f>
        <v>79.285885957785794</v>
      </c>
      <c r="AB120" t="str">
        <f t="shared" si="18"/>
        <v>N</v>
      </c>
      <c r="AC120" s="5">
        <f t="shared" si="19"/>
        <v>-0.21231239806311283</v>
      </c>
      <c r="AD120" s="5">
        <f t="shared" si="20"/>
        <v>0.26953883435647186</v>
      </c>
    </row>
    <row r="121" spans="1:30" x14ac:dyDescent="0.25">
      <c r="A121">
        <v>37767</v>
      </c>
      <c r="B121" t="s">
        <v>16</v>
      </c>
      <c r="C121" t="s">
        <v>207</v>
      </c>
      <c r="D121">
        <v>4129</v>
      </c>
      <c r="E121">
        <v>2289.39</v>
      </c>
      <c r="F121">
        <v>2420.4167000000002</v>
      </c>
      <c r="G121">
        <f t="shared" si="11"/>
        <v>8.3257905258860898</v>
      </c>
      <c r="H121">
        <f t="shared" si="12"/>
        <v>7.7360406855181667</v>
      </c>
      <c r="I121">
        <f t="shared" si="13"/>
        <v>7.7916949944103662</v>
      </c>
      <c r="J121">
        <v>63</v>
      </c>
      <c r="K121">
        <v>64</v>
      </c>
      <c r="L121">
        <v>140978.98000000001</v>
      </c>
      <c r="M121">
        <v>6.04</v>
      </c>
      <c r="N121">
        <v>107.68</v>
      </c>
      <c r="O121">
        <v>81.34</v>
      </c>
      <c r="P121">
        <v>143.58000000000001</v>
      </c>
      <c r="Q121">
        <v>48579</v>
      </c>
      <c r="R121">
        <v>0.04</v>
      </c>
      <c r="S121">
        <v>0.28000000000000003</v>
      </c>
      <c r="T121">
        <f>'Regression (power w accel)'!$B$17+'Regression (power w accel)'!$B$18*data_and_analysis!$I121</f>
        <v>8.3478565290570756</v>
      </c>
      <c r="U121">
        <f t="shared" si="14"/>
        <v>0.10031373133772903</v>
      </c>
      <c r="V121">
        <f t="shared" si="15"/>
        <v>1.2120501198783007E-4</v>
      </c>
      <c r="W121">
        <f>$T121-_xlfn.T.INV(0.975,'Regression (power w accel)'!$B$8-2)*SQRT('Regression (power w accel)'!$D$13*(1+1/'Regression (power w accel)'!$B$8+data_and_analysis!$V121))</f>
        <v>8.1091936998188796</v>
      </c>
      <c r="X121">
        <f>$T121+_xlfn.T.INV(0.975,'Regression (power w accel)'!$B$8-2)*SQRT('Regression (power w accel)'!$D$13*(1+1/'Regression (power w accel)'!$B$8+data_and_analysis!$V121))</f>
        <v>8.5865193582952717</v>
      </c>
      <c r="Y121">
        <f t="shared" si="16"/>
        <v>55.414934741625565</v>
      </c>
      <c r="Z121">
        <f t="shared" si="17"/>
        <v>89.315477762603862</v>
      </c>
      <c r="AA121">
        <f>EXP('Regression (power w accel)'!$B$17)*(data_and_analysis!$F121^'Regression (power w accel)'!$B$18)/60</f>
        <v>70.352053073324029</v>
      </c>
      <c r="AB121" t="str">
        <f t="shared" si="18"/>
        <v>N</v>
      </c>
      <c r="AC121" s="5">
        <f t="shared" si="19"/>
        <v>-0.21231957958825079</v>
      </c>
      <c r="AD121" s="5">
        <f t="shared" si="20"/>
        <v>0.26955040913326739</v>
      </c>
    </row>
    <row r="122" spans="1:30" x14ac:dyDescent="0.25">
      <c r="A122">
        <v>56563</v>
      </c>
      <c r="B122" t="s">
        <v>208</v>
      </c>
      <c r="C122" t="s">
        <v>209</v>
      </c>
      <c r="D122">
        <v>7907</v>
      </c>
      <c r="E122">
        <v>2639.11</v>
      </c>
      <c r="F122">
        <v>3329.26</v>
      </c>
      <c r="G122">
        <f t="shared" si="11"/>
        <v>8.9755037220709273</v>
      </c>
      <c r="H122">
        <f t="shared" si="12"/>
        <v>7.87819701809011</v>
      </c>
      <c r="I122">
        <f t="shared" si="13"/>
        <v>8.1105053360572512</v>
      </c>
      <c r="J122">
        <v>78</v>
      </c>
      <c r="K122">
        <v>79</v>
      </c>
      <c r="L122">
        <v>269647.5</v>
      </c>
      <c r="M122">
        <v>6.15</v>
      </c>
      <c r="N122">
        <v>143.54</v>
      </c>
      <c r="O122">
        <v>129.19</v>
      </c>
      <c r="P122">
        <v>161.58000000000001</v>
      </c>
      <c r="Q122">
        <v>221503</v>
      </c>
      <c r="R122">
        <v>0.04</v>
      </c>
      <c r="S122">
        <v>0.18</v>
      </c>
      <c r="T122">
        <f>'Regression (power w accel)'!$B$17+'Regression (power w accel)'!$B$18*data_and_analysis!$I122</f>
        <v>8.6543728207450972</v>
      </c>
      <c r="U122">
        <f t="shared" si="14"/>
        <v>4.3551987277407417E-6</v>
      </c>
      <c r="V122">
        <f t="shared" si="15"/>
        <v>5.2622099384180794E-9</v>
      </c>
      <c r="W122">
        <f>$T122-_xlfn.T.INV(0.975,'Regression (power w accel)'!$B$8-2)*SQRT('Regression (power w accel)'!$D$13*(1+1/'Regression (power w accel)'!$B$8+data_and_analysis!$V122))</f>
        <v>8.4157244386840073</v>
      </c>
      <c r="X122">
        <f>$T122+_xlfn.T.INV(0.975,'Regression (power w accel)'!$B$8-2)*SQRT('Regression (power w accel)'!$D$13*(1+1/'Regression (power w accel)'!$B$8+data_and_analysis!$V122))</f>
        <v>8.893021202806187</v>
      </c>
      <c r="Y122">
        <f t="shared" si="16"/>
        <v>75.292450925136407</v>
      </c>
      <c r="Z122">
        <f t="shared" si="17"/>
        <v>121.34972191605124</v>
      </c>
      <c r="AA122">
        <f>EXP('Regression (power w accel)'!$B$17)*(data_and_analysis!$F122^'Regression (power w accel)'!$B$18)/60</f>
        <v>95.586180916193314</v>
      </c>
      <c r="AB122" t="str">
        <f t="shared" si="18"/>
        <v>Y</v>
      </c>
      <c r="AC122" s="5">
        <f t="shared" si="19"/>
        <v>-0.21230819974751114</v>
      </c>
      <c r="AD122" s="5">
        <f t="shared" si="20"/>
        <v>0.26953206784615147</v>
      </c>
    </row>
    <row r="123" spans="1:30" x14ac:dyDescent="0.25">
      <c r="A123">
        <v>43974</v>
      </c>
      <c r="B123" t="s">
        <v>16</v>
      </c>
      <c r="C123" t="s">
        <v>29</v>
      </c>
      <c r="D123">
        <v>4128</v>
      </c>
      <c r="E123">
        <v>2289.39</v>
      </c>
      <c r="F123">
        <v>2420.4167000000002</v>
      </c>
      <c r="G123">
        <f t="shared" si="11"/>
        <v>8.325548307161398</v>
      </c>
      <c r="H123">
        <f t="shared" si="12"/>
        <v>7.7360406855181667</v>
      </c>
      <c r="I123">
        <f t="shared" si="13"/>
        <v>7.7916949944103662</v>
      </c>
      <c r="J123">
        <v>63</v>
      </c>
      <c r="K123">
        <v>64</v>
      </c>
      <c r="L123">
        <v>140978.98000000001</v>
      </c>
      <c r="M123">
        <v>6.04</v>
      </c>
      <c r="N123">
        <v>107.68</v>
      </c>
      <c r="O123">
        <v>81.34</v>
      </c>
      <c r="P123">
        <v>143.58000000000001</v>
      </c>
      <c r="Q123">
        <v>48579</v>
      </c>
      <c r="R123">
        <v>0.04</v>
      </c>
      <c r="S123">
        <v>0.28000000000000003</v>
      </c>
      <c r="T123">
        <f>'Regression (power w accel)'!$B$17+'Regression (power w accel)'!$B$18*data_and_analysis!$I123</f>
        <v>8.3478565290570756</v>
      </c>
      <c r="U123">
        <f t="shared" si="14"/>
        <v>0.10031373133772903</v>
      </c>
      <c r="V123">
        <f t="shared" si="15"/>
        <v>1.2120501198783007E-4</v>
      </c>
      <c r="W123">
        <f>$T123-_xlfn.T.INV(0.975,'Regression (power w accel)'!$B$8-2)*SQRT('Regression (power w accel)'!$D$13*(1+1/'Regression (power w accel)'!$B$8+data_and_analysis!$V123))</f>
        <v>8.1091936998188796</v>
      </c>
      <c r="X123">
        <f>$T123+_xlfn.T.INV(0.975,'Regression (power w accel)'!$B$8-2)*SQRT('Regression (power w accel)'!$D$13*(1+1/'Regression (power w accel)'!$B$8+data_and_analysis!$V123))</f>
        <v>8.5865193582952717</v>
      </c>
      <c r="Y123">
        <f t="shared" si="16"/>
        <v>55.414934741625565</v>
      </c>
      <c r="Z123">
        <f t="shared" si="17"/>
        <v>89.315477762603862</v>
      </c>
      <c r="AA123">
        <f>EXP('Regression (power w accel)'!$B$17)*(data_and_analysis!$F123^'Regression (power w accel)'!$B$18)/60</f>
        <v>70.352053073324029</v>
      </c>
      <c r="AB123" t="str">
        <f t="shared" si="18"/>
        <v>N</v>
      </c>
      <c r="AC123" s="5">
        <f t="shared" si="19"/>
        <v>-0.21231957958825079</v>
      </c>
      <c r="AD123" s="5">
        <f t="shared" si="20"/>
        <v>0.26955040913326739</v>
      </c>
    </row>
    <row r="124" spans="1:30" x14ac:dyDescent="0.25">
      <c r="A124">
        <v>52904</v>
      </c>
      <c r="B124" t="s">
        <v>92</v>
      </c>
      <c r="C124" t="s">
        <v>99</v>
      </c>
      <c r="D124">
        <v>2548</v>
      </c>
      <c r="E124">
        <v>1317.63</v>
      </c>
      <c r="F124">
        <v>1347.4105</v>
      </c>
      <c r="G124">
        <f t="shared" si="11"/>
        <v>7.843064016692054</v>
      </c>
      <c r="H124">
        <f t="shared" si="12"/>
        <v>7.1835899472745384</v>
      </c>
      <c r="I124">
        <f t="shared" si="13"/>
        <v>7.2059398812823021</v>
      </c>
      <c r="J124">
        <v>64</v>
      </c>
      <c r="K124">
        <v>65</v>
      </c>
      <c r="L124">
        <v>79193.649999999994</v>
      </c>
      <c r="M124">
        <v>6.08</v>
      </c>
      <c r="N124">
        <v>116.12</v>
      </c>
      <c r="O124">
        <v>73.650000000000006</v>
      </c>
      <c r="P124">
        <v>151.06</v>
      </c>
      <c r="Q124">
        <v>24286</v>
      </c>
      <c r="R124">
        <v>0.04</v>
      </c>
      <c r="S124">
        <v>0.28000000000000003</v>
      </c>
      <c r="T124">
        <f>'Regression (power w accel)'!$B$17+'Regression (power w accel)'!$B$18*data_and_analysis!$I124</f>
        <v>7.7846894618100082</v>
      </c>
      <c r="U124">
        <f t="shared" si="14"/>
        <v>0.81446752145269952</v>
      </c>
      <c r="V124">
        <f t="shared" si="15"/>
        <v>9.8408806436496295E-4</v>
      </c>
      <c r="W124">
        <f>$T124-_xlfn.T.INV(0.975,'Regression (power w accel)'!$B$8-2)*SQRT('Regression (power w accel)'!$D$13*(1+1/'Regression (power w accel)'!$B$8+data_and_analysis!$V124))</f>
        <v>7.5459238009899359</v>
      </c>
      <c r="X124">
        <f>$T124+_xlfn.T.INV(0.975,'Regression (power w accel)'!$B$8-2)*SQRT('Regression (power w accel)'!$D$13*(1+1/'Regression (power w accel)'!$B$8+data_and_analysis!$V124))</f>
        <v>8.0234551226300805</v>
      </c>
      <c r="Y124">
        <f t="shared" si="16"/>
        <v>31.550178251081881</v>
      </c>
      <c r="Z124">
        <f t="shared" si="17"/>
        <v>50.861719118109654</v>
      </c>
      <c r="AA124">
        <f>EXP('Regression (power w accel)'!$B$17)*(data_and_analysis!$F124^'Regression (power w accel)'!$B$18)/60</f>
        <v>40.058660790555876</v>
      </c>
      <c r="AB124" t="str">
        <f t="shared" si="18"/>
        <v>N</v>
      </c>
      <c r="AC124" s="5">
        <f t="shared" si="19"/>
        <v>-0.21240057384743957</v>
      </c>
      <c r="AD124" s="5">
        <f t="shared" si="20"/>
        <v>0.26968096572266537</v>
      </c>
    </row>
    <row r="125" spans="1:30" x14ac:dyDescent="0.25">
      <c r="A125">
        <v>39155</v>
      </c>
      <c r="B125" t="s">
        <v>210</v>
      </c>
      <c r="C125" t="s">
        <v>211</v>
      </c>
      <c r="D125">
        <v>2986</v>
      </c>
      <c r="E125">
        <v>1859.61</v>
      </c>
      <c r="F125">
        <v>2115.3312999999998</v>
      </c>
      <c r="G125">
        <f t="shared" si="11"/>
        <v>8.0016899780991348</v>
      </c>
      <c r="H125">
        <f t="shared" si="12"/>
        <v>7.5281220673025091</v>
      </c>
      <c r="I125">
        <f t="shared" si="13"/>
        <v>7.6569667222391455</v>
      </c>
      <c r="J125">
        <v>48</v>
      </c>
      <c r="K125">
        <v>50</v>
      </c>
      <c r="L125">
        <v>130827.52</v>
      </c>
      <c r="M125">
        <v>9.2799999999999994</v>
      </c>
      <c r="N125">
        <v>103.4</v>
      </c>
      <c r="O125">
        <v>74.31</v>
      </c>
      <c r="P125">
        <v>125.42</v>
      </c>
      <c r="Q125">
        <v>34133</v>
      </c>
      <c r="R125">
        <v>7.0000000000000007E-2</v>
      </c>
      <c r="S125">
        <v>0.17</v>
      </c>
      <c r="T125">
        <f>'Regression (power w accel)'!$B$17+'Regression (power w accel)'!$B$18*data_and_analysis!$I125</f>
        <v>8.2183236846765233</v>
      </c>
      <c r="U125">
        <f t="shared" si="14"/>
        <v>0.20380863971651786</v>
      </c>
      <c r="V125">
        <f t="shared" si="15"/>
        <v>2.4625371113847676E-4</v>
      </c>
      <c r="W125">
        <f>$T125-_xlfn.T.INV(0.975,'Regression (power w accel)'!$B$8-2)*SQRT('Regression (power w accel)'!$D$13*(1+1/'Regression (power w accel)'!$B$8+data_and_analysis!$V125))</f>
        <v>7.9796459503777397</v>
      </c>
      <c r="X125">
        <f>$T125+_xlfn.T.INV(0.975,'Regression (power w accel)'!$B$8-2)*SQRT('Regression (power w accel)'!$D$13*(1+1/'Regression (power w accel)'!$B$8+data_and_analysis!$V125))</f>
        <v>8.457001418975306</v>
      </c>
      <c r="Y125">
        <f t="shared" si="16"/>
        <v>48.681612310067436</v>
      </c>
      <c r="Z125">
        <f t="shared" si="17"/>
        <v>78.465328868102915</v>
      </c>
      <c r="AA125">
        <f>EXP('Regression (power w accel)'!$B$17)*(data_and_analysis!$F125^'Regression (power w accel)'!$B$18)/60</f>
        <v>61.80468202117801</v>
      </c>
      <c r="AB125" t="str">
        <f t="shared" si="18"/>
        <v>N</v>
      </c>
      <c r="AC125" s="5">
        <f t="shared" si="19"/>
        <v>-0.21233131992514451</v>
      </c>
      <c r="AD125" s="5">
        <f t="shared" si="20"/>
        <v>0.26956933200005728</v>
      </c>
    </row>
    <row r="126" spans="1:30" x14ac:dyDescent="0.25">
      <c r="A126">
        <v>54384</v>
      </c>
      <c r="B126" t="s">
        <v>212</v>
      </c>
      <c r="C126" t="s">
        <v>213</v>
      </c>
      <c r="D126">
        <v>4264</v>
      </c>
      <c r="E126">
        <v>2364.11</v>
      </c>
      <c r="F126">
        <v>2603.3928000000001</v>
      </c>
      <c r="G126">
        <f t="shared" si="11"/>
        <v>8.3579629658456813</v>
      </c>
      <c r="H126">
        <f t="shared" si="12"/>
        <v>7.7681569087463176</v>
      </c>
      <c r="I126">
        <f t="shared" si="13"/>
        <v>7.8645707964143385</v>
      </c>
      <c r="J126">
        <v>107</v>
      </c>
      <c r="K126">
        <v>108</v>
      </c>
      <c r="L126">
        <v>171039.94</v>
      </c>
      <c r="M126">
        <v>6.02</v>
      </c>
      <c r="N126">
        <v>123.34</v>
      </c>
      <c r="O126">
        <v>90.1</v>
      </c>
      <c r="P126">
        <v>148.9</v>
      </c>
      <c r="Q126">
        <v>18251</v>
      </c>
      <c r="R126">
        <v>0.04</v>
      </c>
      <c r="S126">
        <v>0.28000000000000003</v>
      </c>
      <c r="T126">
        <f>'Regression (power w accel)'!$B$17+'Regression (power w accel)'!$B$18*data_and_analysis!$I126</f>
        <v>8.4179220748253165</v>
      </c>
      <c r="U126">
        <f t="shared" si="14"/>
        <v>5.9461665853876397E-2</v>
      </c>
      <c r="V126">
        <f t="shared" si="15"/>
        <v>7.1845118574756758E-5</v>
      </c>
      <c r="W126">
        <f>$T126-_xlfn.T.INV(0.975,'Regression (power w accel)'!$B$8-2)*SQRT('Regression (power w accel)'!$D$13*(1+1/'Regression (power w accel)'!$B$8+data_and_analysis!$V126))</f>
        <v>8.1792651292488401</v>
      </c>
      <c r="X126">
        <f>$T126+_xlfn.T.INV(0.975,'Regression (power w accel)'!$B$8-2)*SQRT('Regression (power w accel)'!$D$13*(1+1/'Regression (power w accel)'!$B$8+data_and_analysis!$V126))</f>
        <v>8.6565790204017929</v>
      </c>
      <c r="Y126">
        <f t="shared" si="16"/>
        <v>59.4372162889143</v>
      </c>
      <c r="Z126">
        <f t="shared" si="17"/>
        <v>95.797295910999722</v>
      </c>
      <c r="AA126">
        <f>EXP('Regression (power w accel)'!$B$17)*(data_and_analysis!$F126^'Regression (power w accel)'!$B$18)/60</f>
        <v>75.458098286103166</v>
      </c>
      <c r="AB126" t="str">
        <f t="shared" si="18"/>
        <v>N</v>
      </c>
      <c r="AC126" s="5">
        <f t="shared" si="19"/>
        <v>-0.21231494512947952</v>
      </c>
      <c r="AD126" s="5">
        <f t="shared" si="20"/>
        <v>0.26954293955009928</v>
      </c>
    </row>
    <row r="127" spans="1:30" x14ac:dyDescent="0.25">
      <c r="A127">
        <v>46388</v>
      </c>
      <c r="B127" t="s">
        <v>214</v>
      </c>
      <c r="C127" t="s">
        <v>215</v>
      </c>
      <c r="D127">
        <v>2540</v>
      </c>
      <c r="E127">
        <v>1140.1600000000001</v>
      </c>
      <c r="F127">
        <v>1283.2194999999999</v>
      </c>
      <c r="G127">
        <f t="shared" si="11"/>
        <v>7.8399193600125825</v>
      </c>
      <c r="H127">
        <f t="shared" si="12"/>
        <v>7.0389238824174711</v>
      </c>
      <c r="I127">
        <f t="shared" si="13"/>
        <v>7.1571274333808264</v>
      </c>
      <c r="J127">
        <v>35</v>
      </c>
      <c r="K127">
        <v>37</v>
      </c>
      <c r="L127">
        <v>90341.24</v>
      </c>
      <c r="M127">
        <v>11.11</v>
      </c>
      <c r="N127">
        <v>137.55000000000001</v>
      </c>
      <c r="O127">
        <v>119.11</v>
      </c>
      <c r="P127">
        <v>158.44</v>
      </c>
      <c r="Q127">
        <v>22728</v>
      </c>
      <c r="R127">
        <v>0.08</v>
      </c>
      <c r="S127">
        <v>0.19</v>
      </c>
      <c r="T127">
        <f>'Regression (power w accel)'!$B$17+'Regression (power w accel)'!$B$18*data_and_analysis!$I127</f>
        <v>7.7377593326250942</v>
      </c>
      <c r="U127">
        <f t="shared" si="14"/>
        <v>0.90495455029505878</v>
      </c>
      <c r="V127">
        <f t="shared" si="15"/>
        <v>1.0934198703831915E-3</v>
      </c>
      <c r="W127">
        <f>$T127-_xlfn.T.INV(0.975,'Regression (power w accel)'!$B$8-2)*SQRT('Regression (power w accel)'!$D$13*(1+1/'Regression (power w accel)'!$B$8+data_and_analysis!$V127))</f>
        <v>7.4989806456656058</v>
      </c>
      <c r="X127">
        <f>$T127+_xlfn.T.INV(0.975,'Regression (power w accel)'!$B$8-2)*SQRT('Regression (power w accel)'!$D$13*(1+1/'Regression (power w accel)'!$B$8+data_and_analysis!$V127))</f>
        <v>7.9765380195845825</v>
      </c>
      <c r="Y127">
        <f t="shared" si="16"/>
        <v>30.103338626972075</v>
      </c>
      <c r="Z127">
        <f t="shared" si="17"/>
        <v>48.530548098263267</v>
      </c>
      <c r="AA127">
        <f>EXP('Regression (power w accel)'!$B$17)*(data_and_analysis!$F127^'Regression (power w accel)'!$B$18)/60</f>
        <v>38.222133942973073</v>
      </c>
      <c r="AB127" t="str">
        <f t="shared" si="18"/>
        <v>N</v>
      </c>
      <c r="AC127" s="5">
        <f t="shared" si="19"/>
        <v>-0.21241083316054868</v>
      </c>
      <c r="AD127" s="5">
        <f t="shared" si="20"/>
        <v>0.26969750487165928</v>
      </c>
    </row>
    <row r="128" spans="1:30" x14ac:dyDescent="0.25">
      <c r="A128">
        <v>44597</v>
      </c>
      <c r="B128" t="s">
        <v>216</v>
      </c>
      <c r="C128" t="s">
        <v>217</v>
      </c>
      <c r="D128">
        <v>2458</v>
      </c>
      <c r="E128">
        <v>1374.14</v>
      </c>
      <c r="F128">
        <v>1448.6176</v>
      </c>
      <c r="G128">
        <f t="shared" si="11"/>
        <v>7.8071032901259798</v>
      </c>
      <c r="H128">
        <f t="shared" si="12"/>
        <v>7.2255833598769268</v>
      </c>
      <c r="I128">
        <f t="shared" si="13"/>
        <v>7.2783650013491616</v>
      </c>
      <c r="J128">
        <v>179</v>
      </c>
      <c r="K128">
        <v>180</v>
      </c>
      <c r="L128">
        <v>99858.13</v>
      </c>
      <c r="M128">
        <v>6.14</v>
      </c>
      <c r="N128">
        <v>140.77000000000001</v>
      </c>
      <c r="O128">
        <v>48.38</v>
      </c>
      <c r="P128">
        <v>163.27000000000001</v>
      </c>
      <c r="Q128">
        <v>42286</v>
      </c>
      <c r="R128">
        <v>0.04</v>
      </c>
      <c r="S128">
        <v>0.28999999999999998</v>
      </c>
      <c r="T128">
        <f>'Regression (power w accel)'!$B$17+'Regression (power w accel)'!$B$18*data_and_analysis!$I128</f>
        <v>7.8543217049589513</v>
      </c>
      <c r="U128">
        <f t="shared" si="14"/>
        <v>0.68898868572991545</v>
      </c>
      <c r="V128">
        <f t="shared" si="15"/>
        <v>8.3247707766170127E-4</v>
      </c>
      <c r="W128">
        <f>$T128-_xlfn.T.INV(0.975,'Regression (power w accel)'!$B$8-2)*SQRT('Regression (power w accel)'!$D$13*(1+1/'Regression (power w accel)'!$B$8+data_and_analysis!$V128))</f>
        <v>7.6155741087305753</v>
      </c>
      <c r="X128">
        <f>$T128+_xlfn.T.INV(0.975,'Regression (power w accel)'!$B$8-2)*SQRT('Regression (power w accel)'!$D$13*(1+1/'Regression (power w accel)'!$B$8+data_and_analysis!$V128))</f>
        <v>8.0930693011873274</v>
      </c>
      <c r="Y128">
        <f t="shared" si="16"/>
        <v>33.825993537767395</v>
      </c>
      <c r="Z128">
        <f t="shared" si="17"/>
        <v>54.528567517202013</v>
      </c>
      <c r="AA128">
        <f>EXP('Regression (power w accel)'!$B$17)*(data_and_analysis!$F128^'Regression (power w accel)'!$B$18)/60</f>
        <v>42.947444306507791</v>
      </c>
      <c r="AB128" t="str">
        <f t="shared" si="18"/>
        <v>N</v>
      </c>
      <c r="AC128" s="5">
        <f t="shared" si="19"/>
        <v>-0.21238634605687653</v>
      </c>
      <c r="AD128" s="5">
        <f t="shared" si="20"/>
        <v>0.26965802966160074</v>
      </c>
    </row>
    <row r="129" spans="1:30" x14ac:dyDescent="0.25">
      <c r="A129">
        <v>40910</v>
      </c>
      <c r="B129" t="s">
        <v>218</v>
      </c>
      <c r="C129" t="s">
        <v>219</v>
      </c>
      <c r="D129">
        <v>27574</v>
      </c>
      <c r="E129">
        <v>10622.93</v>
      </c>
      <c r="F129">
        <v>13950.251</v>
      </c>
      <c r="G129">
        <f t="shared" si="11"/>
        <v>10.224628578731574</v>
      </c>
      <c r="H129">
        <f t="shared" si="12"/>
        <v>9.2707701512826368</v>
      </c>
      <c r="I129">
        <f t="shared" si="13"/>
        <v>9.5432527799191842</v>
      </c>
      <c r="J129">
        <v>826</v>
      </c>
      <c r="K129">
        <v>827</v>
      </c>
      <c r="L129">
        <v>1320803.3999999999</v>
      </c>
      <c r="M129">
        <v>6.09</v>
      </c>
      <c r="N129">
        <v>150.01</v>
      </c>
      <c r="O129">
        <v>134.57</v>
      </c>
      <c r="P129">
        <v>177.41</v>
      </c>
      <c r="Q129">
        <v>295690</v>
      </c>
      <c r="R129">
        <v>0.04</v>
      </c>
      <c r="S129">
        <v>0.2</v>
      </c>
      <c r="T129">
        <f>'Regression (power w accel)'!$B$17+'Regression (power w accel)'!$B$18*data_and_analysis!$I129</f>
        <v>10.031870273147273</v>
      </c>
      <c r="U129">
        <f t="shared" si="14"/>
        <v>2.0587496267211085</v>
      </c>
      <c r="V129">
        <f t="shared" si="15"/>
        <v>2.487503653378922E-3</v>
      </c>
      <c r="W129">
        <f>$T129-_xlfn.T.INV(0.975,'Regression (power w accel)'!$B$8-2)*SQRT('Regression (power w accel)'!$D$13*(1+1/'Regression (power w accel)'!$B$8+data_and_analysis!$V129))</f>
        <v>9.7929255528636165</v>
      </c>
      <c r="X129">
        <f>$T129+_xlfn.T.INV(0.975,'Regression (power w accel)'!$B$8-2)*SQRT('Regression (power w accel)'!$D$13*(1+1/'Regression (power w accel)'!$B$8+data_and_analysis!$V129))</f>
        <v>10.27081499343093</v>
      </c>
      <c r="Y129">
        <f t="shared" si="16"/>
        <v>298.44360608370727</v>
      </c>
      <c r="Z129">
        <f t="shared" si="17"/>
        <v>481.29020800286713</v>
      </c>
      <c r="AA129">
        <f>EXP('Regression (power w accel)'!$B$17)*(data_and_analysis!$F129^'Regression (power w accel)'!$B$18)/60</f>
        <v>378.99602273526983</v>
      </c>
      <c r="AB129" t="str">
        <f t="shared" si="18"/>
        <v>N</v>
      </c>
      <c r="AC129" s="5">
        <f t="shared" si="19"/>
        <v>-0.21254158835283804</v>
      </c>
      <c r="AD129" s="5">
        <f t="shared" si="20"/>
        <v>0.26990833447096668</v>
      </c>
    </row>
    <row r="130" spans="1:30" x14ac:dyDescent="0.25">
      <c r="A130">
        <v>49542</v>
      </c>
      <c r="B130" t="s">
        <v>16</v>
      </c>
      <c r="C130" t="s">
        <v>220</v>
      </c>
      <c r="D130">
        <v>4280</v>
      </c>
      <c r="E130">
        <v>2289.39</v>
      </c>
      <c r="F130">
        <v>2420.4167000000002</v>
      </c>
      <c r="G130">
        <f t="shared" si="11"/>
        <v>8.3617082885758425</v>
      </c>
      <c r="H130">
        <f t="shared" si="12"/>
        <v>7.7360406855181667</v>
      </c>
      <c r="I130">
        <f t="shared" si="13"/>
        <v>7.7916949944103662</v>
      </c>
      <c r="J130">
        <v>63</v>
      </c>
      <c r="K130">
        <v>64</v>
      </c>
      <c r="L130">
        <v>140978.98000000001</v>
      </c>
      <c r="M130">
        <v>6.04</v>
      </c>
      <c r="N130">
        <v>107.68</v>
      </c>
      <c r="O130">
        <v>81.34</v>
      </c>
      <c r="P130">
        <v>143.58000000000001</v>
      </c>
      <c r="Q130">
        <v>48579</v>
      </c>
      <c r="R130">
        <v>0.04</v>
      </c>
      <c r="S130">
        <v>0.28000000000000003</v>
      </c>
      <c r="T130">
        <f>'Regression (power w accel)'!$B$17+'Regression (power w accel)'!$B$18*data_and_analysis!$I130</f>
        <v>8.3478565290570756</v>
      </c>
      <c r="U130">
        <f t="shared" si="14"/>
        <v>0.10031373133772903</v>
      </c>
      <c r="V130">
        <f t="shared" si="15"/>
        <v>1.2120501198783007E-4</v>
      </c>
      <c r="W130">
        <f>$T130-_xlfn.T.INV(0.975,'Regression (power w accel)'!$B$8-2)*SQRT('Regression (power w accel)'!$D$13*(1+1/'Regression (power w accel)'!$B$8+data_and_analysis!$V130))</f>
        <v>8.1091936998188796</v>
      </c>
      <c r="X130">
        <f>$T130+_xlfn.T.INV(0.975,'Regression (power w accel)'!$B$8-2)*SQRT('Regression (power w accel)'!$D$13*(1+1/'Regression (power w accel)'!$B$8+data_and_analysis!$V130))</f>
        <v>8.5865193582952717</v>
      </c>
      <c r="Y130">
        <f t="shared" si="16"/>
        <v>55.414934741625565</v>
      </c>
      <c r="Z130">
        <f t="shared" si="17"/>
        <v>89.315477762603862</v>
      </c>
      <c r="AA130">
        <f>EXP('Regression (power w accel)'!$B$17)*(data_and_analysis!$F130^'Regression (power w accel)'!$B$18)/60</f>
        <v>70.352053073324029</v>
      </c>
      <c r="AB130" t="str">
        <f t="shared" si="18"/>
        <v>N</v>
      </c>
      <c r="AC130" s="5">
        <f t="shared" si="19"/>
        <v>-0.21231957958825079</v>
      </c>
      <c r="AD130" s="5">
        <f t="shared" si="20"/>
        <v>0.26955040913326739</v>
      </c>
    </row>
    <row r="131" spans="1:30" x14ac:dyDescent="0.25">
      <c r="A131">
        <v>55840</v>
      </c>
      <c r="B131" t="s">
        <v>221</v>
      </c>
      <c r="C131" t="s">
        <v>222</v>
      </c>
      <c r="D131">
        <v>16234</v>
      </c>
      <c r="E131">
        <v>9032.68</v>
      </c>
      <c r="F131">
        <v>11700.093000000001</v>
      </c>
      <c r="G131">
        <f t="shared" ref="G131:G194" si="21">LN(D131)</f>
        <v>9.6948630873211208</v>
      </c>
      <c r="H131">
        <f t="shared" ref="H131:H194" si="22">LN(E131)</f>
        <v>9.1086043908608758</v>
      </c>
      <c r="I131">
        <f t="shared" ref="I131:I194" si="23">LN(F131)</f>
        <v>9.3673520694722061</v>
      </c>
      <c r="J131">
        <v>276</v>
      </c>
      <c r="K131">
        <v>277</v>
      </c>
      <c r="L131">
        <v>868573.75</v>
      </c>
      <c r="M131">
        <v>4.75</v>
      </c>
      <c r="N131">
        <v>119.59</v>
      </c>
      <c r="O131">
        <v>110.37</v>
      </c>
      <c r="P131">
        <v>124.07</v>
      </c>
      <c r="Q131">
        <v>149962</v>
      </c>
      <c r="R131">
        <v>0.03</v>
      </c>
      <c r="S131">
        <v>0.16</v>
      </c>
      <c r="T131">
        <f>'Regression (power w accel)'!$B$17+'Regression (power w accel)'!$B$18*data_and_analysis!$I131</f>
        <v>9.8627526931058629</v>
      </c>
      <c r="U131">
        <f t="shared" ref="U131:U194" si="24">($I131-AVERAGE($I$2:$I$1001))^2</f>
        <v>1.5849139217673334</v>
      </c>
      <c r="V131">
        <f t="shared" ref="V131:V194" si="25">$U131/SUM($U$2:$U$1001)</f>
        <v>1.9149871939340153E-3</v>
      </c>
      <c r="W131">
        <f>$T131-_xlfn.T.INV(0.975,'Regression (power w accel)'!$B$8-2)*SQRT('Regression (power w accel)'!$D$13*(1+1/'Regression (power w accel)'!$B$8+data_and_analysis!$V131))</f>
        <v>9.623876144723857</v>
      </c>
      <c r="X131">
        <f>$T131+_xlfn.T.INV(0.975,'Regression (power w accel)'!$B$8-2)*SQRT('Regression (power w accel)'!$D$13*(1+1/'Regression (power w accel)'!$B$8+data_and_analysis!$V131))</f>
        <v>10.101629241487869</v>
      </c>
      <c r="Y131">
        <f t="shared" ref="Y131:Y194" si="26">EXP(W131)/60</f>
        <v>252.02583006126724</v>
      </c>
      <c r="Z131">
        <f t="shared" ref="Z131:Z194" si="27">EXP(X131)/60</f>
        <v>406.37837318727009</v>
      </c>
      <c r="AA131">
        <f>EXP('Regression (power w accel)'!$B$17)*(data_and_analysis!$F131^'Regression (power w accel)'!$B$18)/60</f>
        <v>320.02788444363591</v>
      </c>
      <c r="AB131" t="str">
        <f t="shared" ref="AB131:AB194" si="28">IF(OR(D131/60&lt;Y131,D131/60&gt;Z131),"Y","N")</f>
        <v>N</v>
      </c>
      <c r="AC131" s="5">
        <f t="shared" ref="AC131:AC194" si="29">(Y131-$AA131)/$AA131</f>
        <v>-0.21248790398558334</v>
      </c>
      <c r="AD131" s="5">
        <f t="shared" ref="AD131:AD194" si="30">(Z131-$AA131)/$AA131</f>
        <v>0.2698217653557074</v>
      </c>
    </row>
    <row r="132" spans="1:30" x14ac:dyDescent="0.25">
      <c r="A132">
        <v>36241</v>
      </c>
      <c r="B132" t="s">
        <v>223</v>
      </c>
      <c r="C132" t="s">
        <v>224</v>
      </c>
      <c r="D132">
        <v>116883</v>
      </c>
      <c r="E132">
        <v>42076.31</v>
      </c>
      <c r="F132">
        <v>59156.355000000003</v>
      </c>
      <c r="G132">
        <f t="shared" si="21"/>
        <v>11.668928713446309</v>
      </c>
      <c r="H132">
        <f t="shared" si="22"/>
        <v>10.64724015345252</v>
      </c>
      <c r="I132">
        <f t="shared" si="23"/>
        <v>10.987939302350538</v>
      </c>
      <c r="J132">
        <v>705</v>
      </c>
      <c r="K132">
        <v>706</v>
      </c>
      <c r="L132">
        <v>4945721.5</v>
      </c>
      <c r="M132">
        <v>4.03</v>
      </c>
      <c r="N132">
        <v>133.24</v>
      </c>
      <c r="O132">
        <v>121.63</v>
      </c>
      <c r="P132">
        <v>144.72999999999999</v>
      </c>
      <c r="Q132">
        <v>3428142</v>
      </c>
      <c r="R132">
        <v>0.03</v>
      </c>
      <c r="S132">
        <v>0.16</v>
      </c>
      <c r="T132">
        <f>'Regression (power w accel)'!$B$17+'Regression (power w accel)'!$B$18*data_and_analysis!$I132</f>
        <v>11.420846406166794</v>
      </c>
      <c r="U132">
        <f t="shared" si="24"/>
        <v>8.2916404844316922</v>
      </c>
      <c r="V132">
        <f t="shared" si="25"/>
        <v>1.0018452817100364E-2</v>
      </c>
      <c r="W132">
        <f>$T132-_xlfn.T.INV(0.975,'Regression (power w accel)'!$B$8-2)*SQRT('Regression (power w accel)'!$D$13*(1+1/'Regression (power w accel)'!$B$8+data_and_analysis!$V132))</f>
        <v>11.181006748492406</v>
      </c>
      <c r="X132">
        <f>$T132+_xlfn.T.INV(0.975,'Regression (power w accel)'!$B$8-2)*SQRT('Regression (power w accel)'!$D$13*(1+1/'Regression (power w accel)'!$B$8+data_and_analysis!$V132))</f>
        <v>11.660686063841181</v>
      </c>
      <c r="Y132">
        <f t="shared" si="26"/>
        <v>1195.9094085357501</v>
      </c>
      <c r="Z132">
        <f t="shared" si="27"/>
        <v>1932.0589014855204</v>
      </c>
      <c r="AA132">
        <f>EXP('Regression (power w accel)'!$B$17)*(data_and_analysis!$F132^'Regression (power w accel)'!$B$18)/60</f>
        <v>1520.0550707562472</v>
      </c>
      <c r="AB132" t="str">
        <f t="shared" si="28"/>
        <v>Y</v>
      </c>
      <c r="AC132" s="5">
        <f t="shared" si="29"/>
        <v>-0.21324599908030334</v>
      </c>
      <c r="AD132" s="5">
        <f t="shared" si="30"/>
        <v>0.27104533161702882</v>
      </c>
    </row>
    <row r="133" spans="1:30" x14ac:dyDescent="0.25">
      <c r="A133">
        <v>49472</v>
      </c>
      <c r="B133" t="s">
        <v>16</v>
      </c>
      <c r="C133" t="s">
        <v>225</v>
      </c>
      <c r="D133">
        <v>4124</v>
      </c>
      <c r="E133">
        <v>2289.39</v>
      </c>
      <c r="F133">
        <v>2420.4167000000002</v>
      </c>
      <c r="G133">
        <f t="shared" si="21"/>
        <v>8.3245788451368501</v>
      </c>
      <c r="H133">
        <f t="shared" si="22"/>
        <v>7.7360406855181667</v>
      </c>
      <c r="I133">
        <f t="shared" si="23"/>
        <v>7.7916949944103662</v>
      </c>
      <c r="J133">
        <v>63</v>
      </c>
      <c r="K133">
        <v>64</v>
      </c>
      <c r="L133">
        <v>140978.98000000001</v>
      </c>
      <c r="M133">
        <v>6.04</v>
      </c>
      <c r="N133">
        <v>107.68</v>
      </c>
      <c r="O133">
        <v>81.34</v>
      </c>
      <c r="P133">
        <v>143.58000000000001</v>
      </c>
      <c r="Q133">
        <v>48579</v>
      </c>
      <c r="R133">
        <v>0.04</v>
      </c>
      <c r="S133">
        <v>0.28000000000000003</v>
      </c>
      <c r="T133">
        <f>'Regression (power w accel)'!$B$17+'Regression (power w accel)'!$B$18*data_and_analysis!$I133</f>
        <v>8.3478565290570756</v>
      </c>
      <c r="U133">
        <f t="shared" si="24"/>
        <v>0.10031373133772903</v>
      </c>
      <c r="V133">
        <f t="shared" si="25"/>
        <v>1.2120501198783007E-4</v>
      </c>
      <c r="W133">
        <f>$T133-_xlfn.T.INV(0.975,'Regression (power w accel)'!$B$8-2)*SQRT('Regression (power w accel)'!$D$13*(1+1/'Regression (power w accel)'!$B$8+data_and_analysis!$V133))</f>
        <v>8.1091936998188796</v>
      </c>
      <c r="X133">
        <f>$T133+_xlfn.T.INV(0.975,'Regression (power w accel)'!$B$8-2)*SQRT('Regression (power w accel)'!$D$13*(1+1/'Regression (power w accel)'!$B$8+data_and_analysis!$V133))</f>
        <v>8.5865193582952717</v>
      </c>
      <c r="Y133">
        <f t="shared" si="26"/>
        <v>55.414934741625565</v>
      </c>
      <c r="Z133">
        <f t="shared" si="27"/>
        <v>89.315477762603862</v>
      </c>
      <c r="AA133">
        <f>EXP('Regression (power w accel)'!$B$17)*(data_and_analysis!$F133^'Regression (power w accel)'!$B$18)/60</f>
        <v>70.352053073324029</v>
      </c>
      <c r="AB133" t="str">
        <f t="shared" si="28"/>
        <v>N</v>
      </c>
      <c r="AC133" s="5">
        <f t="shared" si="29"/>
        <v>-0.21231957958825079</v>
      </c>
      <c r="AD133" s="5">
        <f t="shared" si="30"/>
        <v>0.26955040913326739</v>
      </c>
    </row>
    <row r="134" spans="1:30" x14ac:dyDescent="0.25">
      <c r="A134">
        <v>40469</v>
      </c>
      <c r="B134" t="s">
        <v>226</v>
      </c>
      <c r="C134" t="s">
        <v>227</v>
      </c>
      <c r="D134">
        <v>24660</v>
      </c>
      <c r="E134">
        <v>15109.19</v>
      </c>
      <c r="F134">
        <v>16840.335999999999</v>
      </c>
      <c r="G134">
        <f t="shared" si="21"/>
        <v>10.112937776718335</v>
      </c>
      <c r="H134">
        <f t="shared" si="22"/>
        <v>9.6230584469470255</v>
      </c>
      <c r="I134">
        <f t="shared" si="23"/>
        <v>9.7315322400913313</v>
      </c>
      <c r="J134">
        <v>745</v>
      </c>
      <c r="K134">
        <v>746</v>
      </c>
      <c r="L134">
        <v>1188967.1000000001</v>
      </c>
      <c r="M134">
        <v>4.38</v>
      </c>
      <c r="N134">
        <v>111.99</v>
      </c>
      <c r="O134">
        <v>80.790000000000006</v>
      </c>
      <c r="P134">
        <v>156.41</v>
      </c>
      <c r="Q134">
        <v>128487</v>
      </c>
      <c r="R134">
        <v>0.03</v>
      </c>
      <c r="S134">
        <v>0.16</v>
      </c>
      <c r="T134">
        <f>'Regression (power w accel)'!$B$17+'Regression (power w accel)'!$B$18*data_and_analysis!$I134</f>
        <v>10.212889250244665</v>
      </c>
      <c r="U134">
        <f t="shared" si="24"/>
        <v>2.6344984574923229</v>
      </c>
      <c r="V134">
        <f t="shared" si="25"/>
        <v>3.1831576082762998E-3</v>
      </c>
      <c r="W134">
        <f>$T134-_xlfn.T.INV(0.975,'Regression (power w accel)'!$B$8-2)*SQRT('Regression (power w accel)'!$D$13*(1+1/'Regression (power w accel)'!$B$8+data_and_analysis!$V134))</f>
        <v>9.9738617217341421</v>
      </c>
      <c r="X134">
        <f>$T134+_xlfn.T.INV(0.975,'Regression (power w accel)'!$B$8-2)*SQRT('Regression (power w accel)'!$D$13*(1+1/'Regression (power w accel)'!$B$8+data_and_analysis!$V134))</f>
        <v>10.451916778755187</v>
      </c>
      <c r="Y134">
        <f t="shared" si="26"/>
        <v>357.63651862219518</v>
      </c>
      <c r="Z134">
        <f t="shared" si="27"/>
        <v>576.84420220196012</v>
      </c>
      <c r="AA134">
        <f>EXP('Regression (power w accel)'!$B$17)*(data_and_analysis!$F134^'Regression (power w accel)'!$B$18)/60</f>
        <v>454.2032059143865</v>
      </c>
      <c r="AB134" t="str">
        <f t="shared" si="28"/>
        <v>N</v>
      </c>
      <c r="AC134" s="5">
        <f t="shared" si="29"/>
        <v>-0.21260679368783084</v>
      </c>
      <c r="AD134" s="5">
        <f t="shared" si="30"/>
        <v>0.27001349768255578</v>
      </c>
    </row>
    <row r="135" spans="1:30" x14ac:dyDescent="0.25">
      <c r="A135">
        <v>52742</v>
      </c>
      <c r="B135" t="s">
        <v>92</v>
      </c>
      <c r="C135" t="s">
        <v>93</v>
      </c>
      <c r="D135">
        <v>2429</v>
      </c>
      <c r="E135">
        <v>1264.08</v>
      </c>
      <c r="F135">
        <v>1400.8958</v>
      </c>
      <c r="G135">
        <f t="shared" si="21"/>
        <v>7.7952349290021727</v>
      </c>
      <c r="H135">
        <f t="shared" si="22"/>
        <v>7.1420998638432431</v>
      </c>
      <c r="I135">
        <f t="shared" si="23"/>
        <v>7.2448671681249062</v>
      </c>
      <c r="J135">
        <v>64</v>
      </c>
      <c r="K135">
        <v>65</v>
      </c>
      <c r="L135">
        <v>87313.09</v>
      </c>
      <c r="M135">
        <v>4.08</v>
      </c>
      <c r="N135">
        <v>110.9</v>
      </c>
      <c r="O135">
        <v>71.91</v>
      </c>
      <c r="P135">
        <v>147.63999999999999</v>
      </c>
      <c r="Q135">
        <v>26865</v>
      </c>
      <c r="R135">
        <v>0.03</v>
      </c>
      <c r="S135">
        <v>0.28000000000000003</v>
      </c>
      <c r="T135">
        <f>'Regression (power w accel)'!$B$17+'Regression (power w accel)'!$B$18*data_and_analysis!$I135</f>
        <v>7.822115624169844</v>
      </c>
      <c r="U135">
        <f t="shared" si="24"/>
        <v>0.74572077285047211</v>
      </c>
      <c r="V135">
        <f t="shared" si="25"/>
        <v>9.0102415698817306E-4</v>
      </c>
      <c r="W135">
        <f>$T135-_xlfn.T.INV(0.975,'Regression (power w accel)'!$B$8-2)*SQRT('Regression (power w accel)'!$D$13*(1+1/'Regression (power w accel)'!$B$8+data_and_analysis!$V135))</f>
        <v>7.5833598603231964</v>
      </c>
      <c r="X135">
        <f>$T135+_xlfn.T.INV(0.975,'Regression (power w accel)'!$B$8-2)*SQRT('Regression (power w accel)'!$D$13*(1+1/'Regression (power w accel)'!$B$8+data_and_analysis!$V135))</f>
        <v>8.0608713880164906</v>
      </c>
      <c r="Y135">
        <f t="shared" si="26"/>
        <v>32.753679211299698</v>
      </c>
      <c r="Z135">
        <f t="shared" si="27"/>
        <v>52.800825538792459</v>
      </c>
      <c r="AA135">
        <f>EXP('Regression (power w accel)'!$B$17)*(data_and_analysis!$F135^'Regression (power w accel)'!$B$18)/60</f>
        <v>41.586311471317224</v>
      </c>
      <c r="AB135" t="str">
        <f t="shared" si="28"/>
        <v>N</v>
      </c>
      <c r="AC135" s="5">
        <f t="shared" si="29"/>
        <v>-0.21239277895827671</v>
      </c>
      <c r="AD135" s="5">
        <f t="shared" si="30"/>
        <v>0.26966839978607082</v>
      </c>
    </row>
    <row r="136" spans="1:30" x14ac:dyDescent="0.25">
      <c r="A136">
        <v>39204</v>
      </c>
      <c r="B136" t="s">
        <v>228</v>
      </c>
      <c r="C136" t="s">
        <v>229</v>
      </c>
      <c r="D136">
        <v>5792</v>
      </c>
      <c r="E136">
        <v>3105.39</v>
      </c>
      <c r="F136">
        <v>3570.6658000000002</v>
      </c>
      <c r="G136">
        <f t="shared" si="21"/>
        <v>8.6642329340655522</v>
      </c>
      <c r="H136">
        <f t="shared" si="22"/>
        <v>8.0408945903448092</v>
      </c>
      <c r="I136">
        <f t="shared" si="23"/>
        <v>8.1805073559844228</v>
      </c>
      <c r="J136">
        <v>164</v>
      </c>
      <c r="K136">
        <v>165</v>
      </c>
      <c r="L136">
        <v>245875.9</v>
      </c>
      <c r="M136">
        <v>4.1100000000000003</v>
      </c>
      <c r="N136">
        <v>122.01</v>
      </c>
      <c r="O136">
        <v>86.4</v>
      </c>
      <c r="P136">
        <v>156.77000000000001</v>
      </c>
      <c r="Q136">
        <v>69029</v>
      </c>
      <c r="R136">
        <v>0.03</v>
      </c>
      <c r="S136">
        <v>0.18</v>
      </c>
      <c r="T136">
        <f>'Regression (power w accel)'!$B$17+'Regression (power w accel)'!$B$18*data_and_analysis!$I136</f>
        <v>8.7216754039922648</v>
      </c>
      <c r="U136">
        <f t="shared" si="24"/>
        <v>5.1968140038755866E-3</v>
      </c>
      <c r="V136">
        <f t="shared" si="25"/>
        <v>6.2790995334191039E-6</v>
      </c>
      <c r="W136">
        <f>$T136-_xlfn.T.INV(0.975,'Regression (power w accel)'!$B$8-2)*SQRT('Regression (power w accel)'!$D$13*(1+1/'Regression (power w accel)'!$B$8+data_and_analysis!$V136))</f>
        <v>8.4830262740596609</v>
      </c>
      <c r="X136">
        <f>$T136+_xlfn.T.INV(0.975,'Regression (power w accel)'!$B$8-2)*SQRT('Regression (power w accel)'!$D$13*(1+1/'Regression (power w accel)'!$B$8+data_and_analysis!$V136))</f>
        <v>8.9603245339248687</v>
      </c>
      <c r="Y136">
        <f t="shared" si="26"/>
        <v>80.5341817117734</v>
      </c>
      <c r="Z136">
        <f t="shared" si="27"/>
        <v>129.79807474705291</v>
      </c>
      <c r="AA136">
        <f>EXP('Regression (power w accel)'!$B$17)*(data_and_analysis!$F136^'Regression (power w accel)'!$B$18)/60</f>
        <v>102.24080270380081</v>
      </c>
      <c r="AB136" t="str">
        <f t="shared" si="28"/>
        <v>N</v>
      </c>
      <c r="AC136" s="5">
        <f t="shared" si="29"/>
        <v>-0.21230878883955071</v>
      </c>
      <c r="AD136" s="5">
        <f t="shared" si="30"/>
        <v>0.26953301729337514</v>
      </c>
    </row>
    <row r="137" spans="1:30" x14ac:dyDescent="0.25">
      <c r="A137">
        <v>44396</v>
      </c>
      <c r="B137" t="s">
        <v>230</v>
      </c>
      <c r="C137" t="s">
        <v>231</v>
      </c>
      <c r="D137">
        <v>9071</v>
      </c>
      <c r="E137">
        <v>3301.27</v>
      </c>
      <c r="F137">
        <v>4287.8999999999996</v>
      </c>
      <c r="G137">
        <f t="shared" si="21"/>
        <v>9.1128377906149449</v>
      </c>
      <c r="H137">
        <f t="shared" si="22"/>
        <v>8.1020625219042355</v>
      </c>
      <c r="I137">
        <f t="shared" si="23"/>
        <v>8.3635523815831796</v>
      </c>
      <c r="J137">
        <v>95</v>
      </c>
      <c r="K137">
        <v>96</v>
      </c>
      <c r="L137">
        <v>332401.03000000003</v>
      </c>
      <c r="M137">
        <v>4.03</v>
      </c>
      <c r="N137">
        <v>126.26</v>
      </c>
      <c r="O137">
        <v>110.63</v>
      </c>
      <c r="P137">
        <v>134.77000000000001</v>
      </c>
      <c r="Q137">
        <v>409626</v>
      </c>
      <c r="R137">
        <v>0.03</v>
      </c>
      <c r="S137">
        <v>0.16</v>
      </c>
      <c r="T137">
        <f>'Regression (power w accel)'!$B$17+'Regression (power w accel)'!$B$18*data_and_analysis!$I137</f>
        <v>8.8976617981871353</v>
      </c>
      <c r="U137">
        <f t="shared" si="24"/>
        <v>6.5093335919991016E-2</v>
      </c>
      <c r="V137">
        <f t="shared" si="25"/>
        <v>7.8649637046678035E-5</v>
      </c>
      <c r="W137">
        <f>$T137-_xlfn.T.INV(0.975,'Regression (power w accel)'!$B$8-2)*SQRT('Regression (power w accel)'!$D$13*(1+1/'Regression (power w accel)'!$B$8+data_and_analysis!$V137))</f>
        <v>8.6590040415086182</v>
      </c>
      <c r="X137">
        <f>$T137+_xlfn.T.INV(0.975,'Regression (power w accel)'!$B$8-2)*SQRT('Regression (power w accel)'!$D$13*(1+1/'Regression (power w accel)'!$B$8+data_and_analysis!$V137))</f>
        <v>9.1363195548656524</v>
      </c>
      <c r="Y137">
        <f t="shared" si="26"/>
        <v>96.029888282281163</v>
      </c>
      <c r="Z137">
        <f t="shared" si="27"/>
        <v>154.77539363020159</v>
      </c>
      <c r="AA137">
        <f>EXP('Regression (power w accel)'!$B$17)*(data_and_analysis!$F137^'Regression (power w accel)'!$B$18)/60</f>
        <v>121.91416553934307</v>
      </c>
      <c r="AB137" t="str">
        <f t="shared" si="28"/>
        <v>N</v>
      </c>
      <c r="AC137" s="5">
        <f t="shared" si="29"/>
        <v>-0.21231558402217635</v>
      </c>
      <c r="AD137" s="5">
        <f t="shared" si="30"/>
        <v>0.26954396927938479</v>
      </c>
    </row>
    <row r="138" spans="1:30" x14ac:dyDescent="0.25">
      <c r="A138">
        <v>41773</v>
      </c>
      <c r="B138" t="s">
        <v>232</v>
      </c>
      <c r="C138" t="s">
        <v>233</v>
      </c>
      <c r="D138">
        <v>14401</v>
      </c>
      <c r="E138">
        <v>7335.37</v>
      </c>
      <c r="F138">
        <v>8897.6880000000001</v>
      </c>
      <c r="G138">
        <f t="shared" si="21"/>
        <v>9.5750529275973832</v>
      </c>
      <c r="H138">
        <f t="shared" si="22"/>
        <v>8.9004631323859904</v>
      </c>
      <c r="I138">
        <f t="shared" si="23"/>
        <v>9.0935467466918887</v>
      </c>
      <c r="J138">
        <v>153</v>
      </c>
      <c r="K138">
        <v>154</v>
      </c>
      <c r="L138">
        <v>625124.1</v>
      </c>
      <c r="M138">
        <v>6.09</v>
      </c>
      <c r="N138">
        <v>125.76</v>
      </c>
      <c r="O138">
        <v>116.86</v>
      </c>
      <c r="P138">
        <v>140.77000000000001</v>
      </c>
      <c r="Q138">
        <v>208348</v>
      </c>
      <c r="R138">
        <v>0.04</v>
      </c>
      <c r="S138">
        <v>0.28999999999999998</v>
      </c>
      <c r="T138">
        <f>'Regression (power w accel)'!$B$17+'Regression (power w accel)'!$B$18*data_and_analysis!$I138</f>
        <v>9.5995059246681542</v>
      </c>
      <c r="U138">
        <f t="shared" si="24"/>
        <v>0.97047781065588601</v>
      </c>
      <c r="V138">
        <f t="shared" si="25"/>
        <v>1.1725889676902997E-3</v>
      </c>
      <c r="W138">
        <f>$T138-_xlfn.T.INV(0.975,'Regression (power w accel)'!$B$8-2)*SQRT('Regression (power w accel)'!$D$13*(1+1/'Regression (power w accel)'!$B$8+data_and_analysis!$V138))</f>
        <v>9.3607178056939588</v>
      </c>
      <c r="X138">
        <f>$T138+_xlfn.T.INV(0.975,'Regression (power w accel)'!$B$8-2)*SQRT('Regression (power w accel)'!$D$13*(1+1/'Regression (power w accel)'!$B$8+data_and_analysis!$V138))</f>
        <v>9.8382940436423496</v>
      </c>
      <c r="Y138">
        <f t="shared" si="26"/>
        <v>193.71214015193672</v>
      </c>
      <c r="Z138">
        <f t="shared" si="27"/>
        <v>312.29538334420255</v>
      </c>
      <c r="AA138">
        <f>EXP('Regression (power w accel)'!$B$17)*(data_and_analysis!$F138^'Regression (power w accel)'!$B$18)/60</f>
        <v>245.95814088412473</v>
      </c>
      <c r="AB138" t="str">
        <f t="shared" si="28"/>
        <v>N</v>
      </c>
      <c r="AC138" s="5">
        <f t="shared" si="29"/>
        <v>-0.21241826167812039</v>
      </c>
      <c r="AD138" s="5">
        <f t="shared" si="30"/>
        <v>0.26970948073367684</v>
      </c>
    </row>
    <row r="139" spans="1:30" x14ac:dyDescent="0.25">
      <c r="A139">
        <v>48266</v>
      </c>
      <c r="B139" t="s">
        <v>234</v>
      </c>
      <c r="C139" t="s">
        <v>235</v>
      </c>
      <c r="D139">
        <v>2346</v>
      </c>
      <c r="E139">
        <v>1209.21</v>
      </c>
      <c r="F139">
        <v>1392.7322999999999</v>
      </c>
      <c r="G139">
        <f t="shared" si="21"/>
        <v>7.7604670292134204</v>
      </c>
      <c r="H139">
        <f t="shared" si="22"/>
        <v>7.0977225328016402</v>
      </c>
      <c r="I139">
        <f t="shared" si="23"/>
        <v>7.2390227801502709</v>
      </c>
      <c r="J139">
        <v>30</v>
      </c>
      <c r="K139">
        <v>32</v>
      </c>
      <c r="L139">
        <v>93324.07</v>
      </c>
      <c r="M139">
        <v>9.1</v>
      </c>
      <c r="N139">
        <v>120.6</v>
      </c>
      <c r="O139">
        <v>98.36</v>
      </c>
      <c r="P139">
        <v>141.22999999999999</v>
      </c>
      <c r="Q139">
        <v>22272</v>
      </c>
      <c r="R139">
        <v>0.06</v>
      </c>
      <c r="S139">
        <v>0.18</v>
      </c>
      <c r="T139">
        <f>'Regression (power w accel)'!$B$17+'Regression (power w accel)'!$B$18*data_and_analysis!$I139</f>
        <v>7.8164966090528392</v>
      </c>
      <c r="U139">
        <f t="shared" si="24"/>
        <v>0.75584878688088641</v>
      </c>
      <c r="V139">
        <f t="shared" si="25"/>
        <v>9.1326142546178208E-4</v>
      </c>
      <c r="W139">
        <f>$T139-_xlfn.T.INV(0.975,'Regression (power w accel)'!$B$8-2)*SQRT('Regression (power w accel)'!$D$13*(1+1/'Regression (power w accel)'!$B$8+data_and_analysis!$V139))</f>
        <v>7.5777393871233123</v>
      </c>
      <c r="X139">
        <f>$T139+_xlfn.T.INV(0.975,'Regression (power w accel)'!$B$8-2)*SQRT('Regression (power w accel)'!$D$13*(1+1/'Regression (power w accel)'!$B$8+data_and_analysis!$V139))</f>
        <v>8.055253830982366</v>
      </c>
      <c r="Y139">
        <f t="shared" si="26"/>
        <v>32.570104406985017</v>
      </c>
      <c r="Z139">
        <f t="shared" si="27"/>
        <v>52.505045448468884</v>
      </c>
      <c r="AA139">
        <f>EXP('Regression (power w accel)'!$B$17)*(data_and_analysis!$F139^'Regression (power w accel)'!$B$18)/60</f>
        <v>41.353292639765996</v>
      </c>
      <c r="AB139" t="str">
        <f t="shared" si="28"/>
        <v>N</v>
      </c>
      <c r="AC139" s="5">
        <f t="shared" si="29"/>
        <v>-0.21239392735404394</v>
      </c>
      <c r="AD139" s="5">
        <f t="shared" si="30"/>
        <v>0.26967025106917802</v>
      </c>
    </row>
    <row r="140" spans="1:30" x14ac:dyDescent="0.25">
      <c r="A140">
        <v>39629</v>
      </c>
      <c r="B140" t="s">
        <v>236</v>
      </c>
      <c r="C140" t="s">
        <v>237</v>
      </c>
      <c r="D140">
        <v>8699</v>
      </c>
      <c r="E140">
        <v>3212.71</v>
      </c>
      <c r="F140">
        <v>4054.0662000000002</v>
      </c>
      <c r="G140">
        <f t="shared" si="21"/>
        <v>9.0709633555075406</v>
      </c>
      <c r="H140">
        <f t="shared" si="22"/>
        <v>8.0748700967167775</v>
      </c>
      <c r="I140">
        <f t="shared" si="23"/>
        <v>8.3074756564296806</v>
      </c>
      <c r="J140">
        <v>296</v>
      </c>
      <c r="K140">
        <v>297</v>
      </c>
      <c r="L140">
        <v>385142.3</v>
      </c>
      <c r="M140">
        <v>6.11</v>
      </c>
      <c r="N140">
        <v>158.27000000000001</v>
      </c>
      <c r="O140">
        <v>154.13999999999999</v>
      </c>
      <c r="P140">
        <v>161.13</v>
      </c>
      <c r="Q140">
        <v>118634</v>
      </c>
      <c r="R140">
        <v>0.04</v>
      </c>
      <c r="S140">
        <v>0.15</v>
      </c>
      <c r="T140">
        <f>'Regression (power w accel)'!$B$17+'Regression (power w accel)'!$B$18*data_and_analysis!$I140</f>
        <v>8.8437475187592209</v>
      </c>
      <c r="U140">
        <f t="shared" si="24"/>
        <v>3.9623781476672372E-2</v>
      </c>
      <c r="V140">
        <f t="shared" si="25"/>
        <v>4.7875807676958841E-5</v>
      </c>
      <c r="W140">
        <f>$T140-_xlfn.T.INV(0.975,'Regression (power w accel)'!$B$8-2)*SQRT('Regression (power w accel)'!$D$13*(1+1/'Regression (power w accel)'!$B$8+data_and_analysis!$V140))</f>
        <v>8.6050934303586804</v>
      </c>
      <c r="X140">
        <f>$T140+_xlfn.T.INV(0.975,'Regression (power w accel)'!$B$8-2)*SQRT('Regression (power w accel)'!$D$13*(1+1/'Regression (power w accel)'!$B$8+data_and_analysis!$V140))</f>
        <v>9.0824016071597615</v>
      </c>
      <c r="Y140">
        <f t="shared" si="26"/>
        <v>90.989932464333592</v>
      </c>
      <c r="Z140">
        <f t="shared" si="27"/>
        <v>146.65120979624766</v>
      </c>
      <c r="AA140">
        <f>EXP('Regression (power w accel)'!$B$17)*(data_and_analysis!$F140^'Regression (power w accel)'!$B$18)/60</f>
        <v>115.51529628223871</v>
      </c>
      <c r="AB140" t="str">
        <f t="shared" si="28"/>
        <v>N</v>
      </c>
      <c r="AC140" s="5">
        <f t="shared" si="29"/>
        <v>-0.2123126945714813</v>
      </c>
      <c r="AD140" s="5">
        <f t="shared" si="30"/>
        <v>0.26953931224774352</v>
      </c>
    </row>
    <row r="141" spans="1:30" x14ac:dyDescent="0.25">
      <c r="A141">
        <v>49647</v>
      </c>
      <c r="B141" t="s">
        <v>238</v>
      </c>
      <c r="C141" t="s">
        <v>239</v>
      </c>
      <c r="D141">
        <v>747</v>
      </c>
      <c r="E141">
        <v>371.08</v>
      </c>
      <c r="F141">
        <v>326.62164000000001</v>
      </c>
      <c r="G141">
        <f t="shared" si="21"/>
        <v>6.6160651851328174</v>
      </c>
      <c r="H141">
        <f t="shared" si="22"/>
        <v>5.9164176727850704</v>
      </c>
      <c r="I141">
        <f t="shared" si="23"/>
        <v>5.7888024367614586</v>
      </c>
      <c r="J141">
        <v>12</v>
      </c>
      <c r="K141">
        <v>14</v>
      </c>
      <c r="L141">
        <v>18625.330000000002</v>
      </c>
      <c r="M141">
        <v>11.1</v>
      </c>
      <c r="N141">
        <v>146.13999999999999</v>
      </c>
      <c r="O141">
        <v>74.72</v>
      </c>
      <c r="P141">
        <v>156.22999999999999</v>
      </c>
      <c r="Q141">
        <v>6200</v>
      </c>
      <c r="R141">
        <v>0.08</v>
      </c>
      <c r="S141">
        <v>0.15</v>
      </c>
      <c r="T141">
        <f>'Regression (power w accel)'!$B$17+'Regression (power w accel)'!$B$18*data_and_analysis!$I141</f>
        <v>6.4222000517648237</v>
      </c>
      <c r="U141">
        <f t="shared" si="24"/>
        <v>5.3806183318171898</v>
      </c>
      <c r="V141">
        <f t="shared" si="25"/>
        <v>6.5011828461868553E-3</v>
      </c>
      <c r="W141">
        <f>$T141-_xlfn.T.INV(0.975,'Regression (power w accel)'!$B$8-2)*SQRT('Regression (power w accel)'!$D$13*(1+1/'Regression (power w accel)'!$B$8+data_and_analysis!$V141))</f>
        <v>6.1827779511556251</v>
      </c>
      <c r="X141">
        <f>$T141+_xlfn.T.INV(0.975,'Regression (power w accel)'!$B$8-2)*SQRT('Regression (power w accel)'!$D$13*(1+1/'Regression (power w accel)'!$B$8+data_and_analysis!$V141))</f>
        <v>6.6616221523740222</v>
      </c>
      <c r="Y141">
        <f t="shared" si="26"/>
        <v>8.0722591628415561</v>
      </c>
      <c r="Z141">
        <f t="shared" si="27"/>
        <v>13.030302286673999</v>
      </c>
      <c r="AA141">
        <f>EXP('Regression (power w accel)'!$B$17)*(data_and_analysis!$F141^'Regression (power w accel)'!$B$18)/60</f>
        <v>10.255923996802993</v>
      </c>
      <c r="AB141" t="str">
        <f t="shared" si="28"/>
        <v>N</v>
      </c>
      <c r="AC141" s="5">
        <f t="shared" si="29"/>
        <v>-0.21291741579229093</v>
      </c>
      <c r="AD141" s="5">
        <f t="shared" si="30"/>
        <v>0.27051470844907227</v>
      </c>
    </row>
    <row r="142" spans="1:30" x14ac:dyDescent="0.25">
      <c r="A142">
        <v>41418</v>
      </c>
      <c r="B142" t="s">
        <v>16</v>
      </c>
      <c r="C142" t="s">
        <v>240</v>
      </c>
      <c r="D142">
        <v>4128</v>
      </c>
      <c r="E142">
        <v>2289.39</v>
      </c>
      <c r="F142">
        <v>2420.4167000000002</v>
      </c>
      <c r="G142">
        <f t="shared" si="21"/>
        <v>8.325548307161398</v>
      </c>
      <c r="H142">
        <f t="shared" si="22"/>
        <v>7.7360406855181667</v>
      </c>
      <c r="I142">
        <f t="shared" si="23"/>
        <v>7.7916949944103662</v>
      </c>
      <c r="J142">
        <v>63</v>
      </c>
      <c r="K142">
        <v>64</v>
      </c>
      <c r="L142">
        <v>140978.98000000001</v>
      </c>
      <c r="M142">
        <v>6.04</v>
      </c>
      <c r="N142">
        <v>107.68</v>
      </c>
      <c r="O142">
        <v>81.34</v>
      </c>
      <c r="P142">
        <v>143.58000000000001</v>
      </c>
      <c r="Q142">
        <v>48579</v>
      </c>
      <c r="R142">
        <v>0.04</v>
      </c>
      <c r="S142">
        <v>0.28000000000000003</v>
      </c>
      <c r="T142">
        <f>'Regression (power w accel)'!$B$17+'Regression (power w accel)'!$B$18*data_and_analysis!$I142</f>
        <v>8.3478565290570756</v>
      </c>
      <c r="U142">
        <f t="shared" si="24"/>
        <v>0.10031373133772903</v>
      </c>
      <c r="V142">
        <f t="shared" si="25"/>
        <v>1.2120501198783007E-4</v>
      </c>
      <c r="W142">
        <f>$T142-_xlfn.T.INV(0.975,'Regression (power w accel)'!$B$8-2)*SQRT('Regression (power w accel)'!$D$13*(1+1/'Regression (power w accel)'!$B$8+data_and_analysis!$V142))</f>
        <v>8.1091936998188796</v>
      </c>
      <c r="X142">
        <f>$T142+_xlfn.T.INV(0.975,'Regression (power w accel)'!$B$8-2)*SQRT('Regression (power w accel)'!$D$13*(1+1/'Regression (power w accel)'!$B$8+data_and_analysis!$V142))</f>
        <v>8.5865193582952717</v>
      </c>
      <c r="Y142">
        <f t="shared" si="26"/>
        <v>55.414934741625565</v>
      </c>
      <c r="Z142">
        <f t="shared" si="27"/>
        <v>89.315477762603862</v>
      </c>
      <c r="AA142">
        <f>EXP('Regression (power w accel)'!$B$17)*(data_and_analysis!$F142^'Regression (power w accel)'!$B$18)/60</f>
        <v>70.352053073324029</v>
      </c>
      <c r="AB142" t="str">
        <f t="shared" si="28"/>
        <v>N</v>
      </c>
      <c r="AC142" s="5">
        <f t="shared" si="29"/>
        <v>-0.21231957958825079</v>
      </c>
      <c r="AD142" s="5">
        <f t="shared" si="30"/>
        <v>0.26955040913326739</v>
      </c>
    </row>
    <row r="143" spans="1:30" x14ac:dyDescent="0.25">
      <c r="A143">
        <v>44857</v>
      </c>
      <c r="B143" t="s">
        <v>241</v>
      </c>
      <c r="C143" t="s">
        <v>242</v>
      </c>
      <c r="D143">
        <v>7966</v>
      </c>
      <c r="E143">
        <v>4185.83</v>
      </c>
      <c r="F143">
        <v>5223.3975</v>
      </c>
      <c r="G143">
        <f t="shared" si="21"/>
        <v>8.9829377637415888</v>
      </c>
      <c r="H143">
        <f t="shared" si="22"/>
        <v>8.3394602906189217</v>
      </c>
      <c r="I143">
        <f t="shared" si="23"/>
        <v>8.560903331226795</v>
      </c>
      <c r="J143">
        <v>39</v>
      </c>
      <c r="K143">
        <v>41</v>
      </c>
      <c r="L143">
        <v>378878.03</v>
      </c>
      <c r="M143">
        <v>9.14</v>
      </c>
      <c r="N143">
        <v>115.83</v>
      </c>
      <c r="O143">
        <v>99.81</v>
      </c>
      <c r="P143">
        <v>158.86000000000001</v>
      </c>
      <c r="Q143">
        <v>65562</v>
      </c>
      <c r="R143">
        <v>0.06</v>
      </c>
      <c r="S143">
        <v>0.18</v>
      </c>
      <c r="T143">
        <f>'Regression (power w accel)'!$B$17+'Regression (power w accel)'!$B$18*data_and_analysis!$I143</f>
        <v>9.0874024475443349</v>
      </c>
      <c r="U143">
        <f t="shared" si="24"/>
        <v>0.20474259057270719</v>
      </c>
      <c r="V143">
        <f t="shared" si="25"/>
        <v>2.4738216606893246E-4</v>
      </c>
      <c r="W143">
        <f>$T143-_xlfn.T.INV(0.975,'Regression (power w accel)'!$B$8-2)*SQRT('Regression (power w accel)'!$D$13*(1+1/'Regression (power w accel)'!$B$8+data_and_analysis!$V143))</f>
        <v>8.8487245787446795</v>
      </c>
      <c r="X143">
        <f>$T143+_xlfn.T.INV(0.975,'Regression (power w accel)'!$B$8-2)*SQRT('Regression (power w accel)'!$D$13*(1+1/'Regression (power w accel)'!$B$8+data_and_analysis!$V143))</f>
        <v>9.3260803163439903</v>
      </c>
      <c r="Y143">
        <f t="shared" si="26"/>
        <v>116.09165593961141</v>
      </c>
      <c r="Z143">
        <f t="shared" si="27"/>
        <v>187.11731145033193</v>
      </c>
      <c r="AA143">
        <f>EXP('Regression (power w accel)'!$B$17)*(data_and_analysis!$F143^'Regression (power w accel)'!$B$18)/60</f>
        <v>147.38642590563435</v>
      </c>
      <c r="AB143" t="str">
        <f t="shared" si="28"/>
        <v>N</v>
      </c>
      <c r="AC143" s="5">
        <f t="shared" si="29"/>
        <v>-0.21233142586726225</v>
      </c>
      <c r="AD143" s="5">
        <f t="shared" si="30"/>
        <v>0.26956950275825042</v>
      </c>
    </row>
    <row r="144" spans="1:30" x14ac:dyDescent="0.25">
      <c r="A144">
        <v>56988</v>
      </c>
      <c r="B144" t="s">
        <v>243</v>
      </c>
      <c r="C144" t="s">
        <v>244</v>
      </c>
      <c r="D144">
        <v>2976</v>
      </c>
      <c r="E144">
        <v>1512.89</v>
      </c>
      <c r="F144">
        <v>1668.5083</v>
      </c>
      <c r="G144">
        <f t="shared" si="21"/>
        <v>7.9983353959529824</v>
      </c>
      <c r="H144">
        <f t="shared" si="22"/>
        <v>7.321777007906749</v>
      </c>
      <c r="I144">
        <f t="shared" si="23"/>
        <v>7.419685272707075</v>
      </c>
      <c r="J144">
        <v>71</v>
      </c>
      <c r="K144">
        <v>72</v>
      </c>
      <c r="L144">
        <v>101693.74</v>
      </c>
      <c r="M144">
        <v>6.02</v>
      </c>
      <c r="N144">
        <v>119.98</v>
      </c>
      <c r="O144">
        <v>79.42</v>
      </c>
      <c r="P144">
        <v>170.71</v>
      </c>
      <c r="Q144">
        <v>14723</v>
      </c>
      <c r="R144">
        <v>0.04</v>
      </c>
      <c r="S144">
        <v>0.28000000000000003</v>
      </c>
      <c r="T144">
        <f>'Regression (power w accel)'!$B$17+'Regression (power w accel)'!$B$18*data_and_analysis!$I144</f>
        <v>7.9901923460843589</v>
      </c>
      <c r="U144">
        <f t="shared" si="24"/>
        <v>0.47435335474826018</v>
      </c>
      <c r="V144">
        <f t="shared" si="25"/>
        <v>5.7314191469125622E-4</v>
      </c>
      <c r="W144">
        <f>$T144-_xlfn.T.INV(0.975,'Regression (power w accel)'!$B$8-2)*SQRT('Regression (power w accel)'!$D$13*(1+1/'Regression (power w accel)'!$B$8+data_and_analysis!$V144))</f>
        <v>7.7514756530536708</v>
      </c>
      <c r="X144">
        <f>$T144+_xlfn.T.INV(0.975,'Regression (power w accel)'!$B$8-2)*SQRT('Regression (power w accel)'!$D$13*(1+1/'Regression (power w accel)'!$B$8+data_and_analysis!$V144))</f>
        <v>8.228909039115047</v>
      </c>
      <c r="Y144">
        <f t="shared" si="26"/>
        <v>38.750012982500472</v>
      </c>
      <c r="Z144">
        <f t="shared" si="27"/>
        <v>62.462381335268304</v>
      </c>
      <c r="AA144">
        <f>EXP('Regression (power w accel)'!$B$17)*(data_and_analysis!$F144^'Regression (power w accel)'!$B$18)/60</f>
        <v>49.197744741599095</v>
      </c>
      <c r="AB144" t="str">
        <f t="shared" si="28"/>
        <v>N</v>
      </c>
      <c r="AC144" s="5">
        <f t="shared" si="29"/>
        <v>-0.21236200590033461</v>
      </c>
      <c r="AD144" s="5">
        <f t="shared" si="30"/>
        <v>0.2696187937747746</v>
      </c>
    </row>
    <row r="145" spans="1:30" x14ac:dyDescent="0.25">
      <c r="A145">
        <v>54745</v>
      </c>
      <c r="B145" t="s">
        <v>245</v>
      </c>
      <c r="C145" t="s">
        <v>246</v>
      </c>
      <c r="D145">
        <v>1927</v>
      </c>
      <c r="E145">
        <v>792.36</v>
      </c>
      <c r="F145">
        <v>909.18790000000001</v>
      </c>
      <c r="G145">
        <f t="shared" si="21"/>
        <v>7.5637196684143664</v>
      </c>
      <c r="H145">
        <f t="shared" si="22"/>
        <v>6.6750158339944807</v>
      </c>
      <c r="I145">
        <f t="shared" si="23"/>
        <v>6.812551783486839</v>
      </c>
      <c r="J145">
        <v>39</v>
      </c>
      <c r="K145">
        <v>41</v>
      </c>
      <c r="L145">
        <v>70938.95</v>
      </c>
      <c r="M145">
        <v>11.09</v>
      </c>
      <c r="N145">
        <v>155.41999999999999</v>
      </c>
      <c r="O145">
        <v>146.44</v>
      </c>
      <c r="P145">
        <v>166.71</v>
      </c>
      <c r="Q145">
        <v>18587</v>
      </c>
      <c r="R145">
        <v>0.08</v>
      </c>
      <c r="S145">
        <v>0.18</v>
      </c>
      <c r="T145">
        <f>'Regression (power w accel)'!$B$17+'Regression (power w accel)'!$B$18*data_and_analysis!$I145</f>
        <v>7.4064713014216466</v>
      </c>
      <c r="U145">
        <f t="shared" si="24"/>
        <v>1.679270351986226</v>
      </c>
      <c r="V145">
        <f t="shared" si="25"/>
        <v>2.0289942406593159E-3</v>
      </c>
      <c r="W145">
        <f>$T145-_xlfn.T.INV(0.975,'Regression (power w accel)'!$B$8-2)*SQRT('Regression (power w accel)'!$D$13*(1+1/'Regression (power w accel)'!$B$8+data_and_analysis!$V145))</f>
        <v>7.1675811761980066</v>
      </c>
      <c r="X145">
        <f>$T145+_xlfn.T.INV(0.975,'Regression (power w accel)'!$B$8-2)*SQRT('Regression (power w accel)'!$D$13*(1+1/'Regression (power w accel)'!$B$8+data_and_analysis!$V145))</f>
        <v>7.6453614266452865</v>
      </c>
      <c r="Y145">
        <f t="shared" si="26"/>
        <v>21.611738453030821</v>
      </c>
      <c r="Z145">
        <f t="shared" si="27"/>
        <v>34.848735916426413</v>
      </c>
      <c r="AA145">
        <f>EXP('Regression (power w accel)'!$B$17)*(data_and_analysis!$F145^'Regression (power w accel)'!$B$18)/60</f>
        <v>27.443428467386305</v>
      </c>
      <c r="AB145" t="str">
        <f t="shared" si="28"/>
        <v>N</v>
      </c>
      <c r="AC145" s="5">
        <f t="shared" si="29"/>
        <v>-0.21249859584001499</v>
      </c>
      <c r="AD145" s="5">
        <f t="shared" si="30"/>
        <v>0.26983900564175339</v>
      </c>
    </row>
    <row r="146" spans="1:30" x14ac:dyDescent="0.25">
      <c r="A146">
        <v>47164</v>
      </c>
      <c r="B146" t="s">
        <v>218</v>
      </c>
      <c r="C146" t="s">
        <v>247</v>
      </c>
      <c r="D146">
        <v>27565</v>
      </c>
      <c r="E146">
        <v>10626.88</v>
      </c>
      <c r="F146">
        <v>13954.204</v>
      </c>
      <c r="G146">
        <f t="shared" si="21"/>
        <v>10.224302131023784</v>
      </c>
      <c r="H146">
        <f t="shared" si="22"/>
        <v>9.2711419193168449</v>
      </c>
      <c r="I146">
        <f t="shared" si="23"/>
        <v>9.5435361038562707</v>
      </c>
      <c r="J146">
        <v>826</v>
      </c>
      <c r="K146">
        <v>827</v>
      </c>
      <c r="L146">
        <v>1320882.5</v>
      </c>
      <c r="M146">
        <v>6.09</v>
      </c>
      <c r="N146">
        <v>150</v>
      </c>
      <c r="O146">
        <v>134.56</v>
      </c>
      <c r="P146">
        <v>177.41</v>
      </c>
      <c r="Q146">
        <v>295700</v>
      </c>
      <c r="R146">
        <v>0.04</v>
      </c>
      <c r="S146">
        <v>0.2</v>
      </c>
      <c r="T146">
        <f>'Regression (power w accel)'!$B$17+'Regression (power w accel)'!$B$18*data_and_analysis!$I146</f>
        <v>10.032142671470657</v>
      </c>
      <c r="U146">
        <f t="shared" si="24"/>
        <v>2.0595627528306983</v>
      </c>
      <c r="V146">
        <f t="shared" si="25"/>
        <v>2.4884861206697527E-3</v>
      </c>
      <c r="W146">
        <f>$T146-_xlfn.T.INV(0.975,'Regression (power w accel)'!$B$8-2)*SQRT('Regression (power w accel)'!$D$13*(1+1/'Regression (power w accel)'!$B$8+data_and_analysis!$V146))</f>
        <v>9.7931978342172759</v>
      </c>
      <c r="X146">
        <f>$T146+_xlfn.T.INV(0.975,'Regression (power w accel)'!$B$8-2)*SQRT('Regression (power w accel)'!$D$13*(1+1/'Regression (power w accel)'!$B$8+data_and_analysis!$V146))</f>
        <v>10.271087508724039</v>
      </c>
      <c r="Y146">
        <f t="shared" si="26"/>
        <v>298.52487777664385</v>
      </c>
      <c r="Z146">
        <f t="shared" si="27"/>
        <v>481.42138481800356</v>
      </c>
      <c r="AA146">
        <f>EXP('Regression (power w accel)'!$B$17)*(data_and_analysis!$F146^'Regression (power w accel)'!$B$18)/60</f>
        <v>379.09927467862178</v>
      </c>
      <c r="AB146" t="str">
        <f t="shared" si="28"/>
        <v>N</v>
      </c>
      <c r="AC146" s="5">
        <f t="shared" si="29"/>
        <v>-0.2125416804616263</v>
      </c>
      <c r="AD146" s="5">
        <f t="shared" si="30"/>
        <v>0.26990848301180342</v>
      </c>
    </row>
    <row r="147" spans="1:30" x14ac:dyDescent="0.25">
      <c r="A147">
        <v>57293</v>
      </c>
      <c r="B147" t="s">
        <v>16</v>
      </c>
      <c r="C147" t="s">
        <v>248</v>
      </c>
      <c r="D147">
        <v>4175</v>
      </c>
      <c r="E147">
        <v>2312.1799999999998</v>
      </c>
      <c r="F147">
        <v>2444.1587</v>
      </c>
      <c r="G147">
        <f t="shared" si="21"/>
        <v>8.3368696372849556</v>
      </c>
      <c r="H147">
        <f t="shared" si="22"/>
        <v>7.745946081433031</v>
      </c>
      <c r="I147">
        <f t="shared" si="23"/>
        <v>7.801456252716882</v>
      </c>
      <c r="J147">
        <v>64</v>
      </c>
      <c r="K147">
        <v>65</v>
      </c>
      <c r="L147">
        <v>149864.44</v>
      </c>
      <c r="M147">
        <v>6.04</v>
      </c>
      <c r="N147">
        <v>116.63</v>
      </c>
      <c r="O147">
        <v>74.760000000000005</v>
      </c>
      <c r="P147">
        <v>155.41</v>
      </c>
      <c r="Q147">
        <v>46338</v>
      </c>
      <c r="R147">
        <v>0.04</v>
      </c>
      <c r="S147">
        <v>0.28000000000000003</v>
      </c>
      <c r="T147">
        <f>'Regression (power w accel)'!$B$17+'Regression (power w accel)'!$B$18*data_and_analysis!$I147</f>
        <v>8.3572413711009901</v>
      </c>
      <c r="U147">
        <f t="shared" si="24"/>
        <v>9.4225775070555406E-2</v>
      </c>
      <c r="V147">
        <f t="shared" si="25"/>
        <v>1.1384918141006114E-4</v>
      </c>
      <c r="W147">
        <f>$T147-_xlfn.T.INV(0.975,'Regression (power w accel)'!$B$8-2)*SQRT('Regression (power w accel)'!$D$13*(1+1/'Regression (power w accel)'!$B$8+data_and_analysis!$V147))</f>
        <v>8.1185794186630016</v>
      </c>
      <c r="X147">
        <f>$T147+_xlfn.T.INV(0.975,'Regression (power w accel)'!$B$8-2)*SQRT('Regression (power w accel)'!$D$13*(1+1/'Regression (power w accel)'!$B$8+data_and_analysis!$V147))</f>
        <v>8.5959033235389786</v>
      </c>
      <c r="Y147">
        <f t="shared" si="26"/>
        <v>55.937492191451483</v>
      </c>
      <c r="Z147">
        <f t="shared" si="27"/>
        <v>90.157555938463261</v>
      </c>
      <c r="AA147">
        <f>EXP('Regression (power w accel)'!$B$17)*(data_and_analysis!$F147^'Regression (power w accel)'!$B$18)/60</f>
        <v>71.015403831197986</v>
      </c>
      <c r="AB147" t="str">
        <f t="shared" si="28"/>
        <v>N</v>
      </c>
      <c r="AC147" s="5">
        <f t="shared" si="29"/>
        <v>-0.21231888894959125</v>
      </c>
      <c r="AD147" s="5">
        <f t="shared" si="30"/>
        <v>0.26954929599169414</v>
      </c>
    </row>
    <row r="148" spans="1:30" x14ac:dyDescent="0.25">
      <c r="A148">
        <v>44671</v>
      </c>
      <c r="B148" t="s">
        <v>249</v>
      </c>
      <c r="C148" t="s">
        <v>250</v>
      </c>
      <c r="D148">
        <v>15563</v>
      </c>
      <c r="E148">
        <v>7954.43</v>
      </c>
      <c r="F148">
        <v>9788.5580000000009</v>
      </c>
      <c r="G148">
        <f t="shared" si="21"/>
        <v>9.65265158120501</v>
      </c>
      <c r="H148">
        <f t="shared" si="22"/>
        <v>8.9814842851562879</v>
      </c>
      <c r="I148">
        <f t="shared" si="23"/>
        <v>9.1889694315195722</v>
      </c>
      <c r="J148">
        <v>34</v>
      </c>
      <c r="K148">
        <v>36</v>
      </c>
      <c r="L148">
        <v>665432</v>
      </c>
      <c r="M148">
        <v>9.08</v>
      </c>
      <c r="N148">
        <v>109.63</v>
      </c>
      <c r="O148">
        <v>100.85</v>
      </c>
      <c r="P148">
        <v>135.6</v>
      </c>
      <c r="Q148">
        <v>153278</v>
      </c>
      <c r="R148">
        <v>0.06</v>
      </c>
      <c r="S148">
        <v>0.16</v>
      </c>
      <c r="T148">
        <f>'Regression (power w accel)'!$B$17+'Regression (power w accel)'!$B$18*data_and_analysis!$I148</f>
        <v>9.6912488943133859</v>
      </c>
      <c r="U148">
        <f t="shared" si="24"/>
        <v>1.1675904781910786</v>
      </c>
      <c r="V148">
        <f t="shared" si="25"/>
        <v>1.4107522072882919E-3</v>
      </c>
      <c r="W148">
        <f>$T148-_xlfn.T.INV(0.975,'Regression (power w accel)'!$B$8-2)*SQRT('Regression (power w accel)'!$D$13*(1+1/'Regression (power w accel)'!$B$8+data_and_analysis!$V148))</f>
        <v>9.4524324033929599</v>
      </c>
      <c r="X148">
        <f>$T148+_xlfn.T.INV(0.975,'Regression (power w accel)'!$B$8-2)*SQRT('Regression (power w accel)'!$D$13*(1+1/'Regression (power w accel)'!$B$8+data_and_analysis!$V148))</f>
        <v>9.9300653852338119</v>
      </c>
      <c r="Y148">
        <f t="shared" si="26"/>
        <v>212.31857121583116</v>
      </c>
      <c r="Z148">
        <f t="shared" si="27"/>
        <v>342.3113910694201</v>
      </c>
      <c r="AA148">
        <f>EXP('Regression (power w accel)'!$B$17)*(data_and_analysis!$F148^'Regression (power w accel)'!$B$18)/60</f>
        <v>269.59055150869602</v>
      </c>
      <c r="AB148" t="str">
        <f t="shared" si="28"/>
        <v>N</v>
      </c>
      <c r="AC148" s="5">
        <f t="shared" si="29"/>
        <v>-0.21244060658786657</v>
      </c>
      <c r="AD148" s="5">
        <f t="shared" si="30"/>
        <v>0.2697455053738349</v>
      </c>
    </row>
    <row r="149" spans="1:30" x14ac:dyDescent="0.25">
      <c r="A149">
        <v>49512</v>
      </c>
      <c r="B149" t="s">
        <v>16</v>
      </c>
      <c r="C149" t="s">
        <v>225</v>
      </c>
      <c r="D149">
        <v>4124</v>
      </c>
      <c r="E149">
        <v>2289.39</v>
      </c>
      <c r="F149">
        <v>2420.4167000000002</v>
      </c>
      <c r="G149">
        <f t="shared" si="21"/>
        <v>8.3245788451368501</v>
      </c>
      <c r="H149">
        <f t="shared" si="22"/>
        <v>7.7360406855181667</v>
      </c>
      <c r="I149">
        <f t="shared" si="23"/>
        <v>7.7916949944103662</v>
      </c>
      <c r="J149">
        <v>63</v>
      </c>
      <c r="K149">
        <v>64</v>
      </c>
      <c r="L149">
        <v>140978.98000000001</v>
      </c>
      <c r="M149">
        <v>6.04</v>
      </c>
      <c r="N149">
        <v>107.68</v>
      </c>
      <c r="O149">
        <v>81.34</v>
      </c>
      <c r="P149">
        <v>143.58000000000001</v>
      </c>
      <c r="Q149">
        <v>48579</v>
      </c>
      <c r="R149">
        <v>0.04</v>
      </c>
      <c r="S149">
        <v>0.28000000000000003</v>
      </c>
      <c r="T149">
        <f>'Regression (power w accel)'!$B$17+'Regression (power w accel)'!$B$18*data_and_analysis!$I149</f>
        <v>8.3478565290570756</v>
      </c>
      <c r="U149">
        <f t="shared" si="24"/>
        <v>0.10031373133772903</v>
      </c>
      <c r="V149">
        <f t="shared" si="25"/>
        <v>1.2120501198783007E-4</v>
      </c>
      <c r="W149">
        <f>$T149-_xlfn.T.INV(0.975,'Regression (power w accel)'!$B$8-2)*SQRT('Regression (power w accel)'!$D$13*(1+1/'Regression (power w accel)'!$B$8+data_and_analysis!$V149))</f>
        <v>8.1091936998188796</v>
      </c>
      <c r="X149">
        <f>$T149+_xlfn.T.INV(0.975,'Regression (power w accel)'!$B$8-2)*SQRT('Regression (power w accel)'!$D$13*(1+1/'Regression (power w accel)'!$B$8+data_and_analysis!$V149))</f>
        <v>8.5865193582952717</v>
      </c>
      <c r="Y149">
        <f t="shared" si="26"/>
        <v>55.414934741625565</v>
      </c>
      <c r="Z149">
        <f t="shared" si="27"/>
        <v>89.315477762603862</v>
      </c>
      <c r="AA149">
        <f>EXP('Regression (power w accel)'!$B$17)*(data_and_analysis!$F149^'Regression (power w accel)'!$B$18)/60</f>
        <v>70.352053073324029</v>
      </c>
      <c r="AB149" t="str">
        <f t="shared" si="28"/>
        <v>N</v>
      </c>
      <c r="AC149" s="5">
        <f t="shared" si="29"/>
        <v>-0.21231957958825079</v>
      </c>
      <c r="AD149" s="5">
        <f t="shared" si="30"/>
        <v>0.26955040913326739</v>
      </c>
    </row>
    <row r="150" spans="1:30" x14ac:dyDescent="0.25">
      <c r="A150">
        <v>54271</v>
      </c>
      <c r="B150" t="s">
        <v>251</v>
      </c>
      <c r="C150" t="s">
        <v>252</v>
      </c>
      <c r="D150">
        <v>7702</v>
      </c>
      <c r="E150">
        <v>3741.89</v>
      </c>
      <c r="F150">
        <v>4845.8285999999998</v>
      </c>
      <c r="G150">
        <f t="shared" si="21"/>
        <v>8.9492353143748549</v>
      </c>
      <c r="H150">
        <f t="shared" si="22"/>
        <v>8.2273461103570664</v>
      </c>
      <c r="I150">
        <f t="shared" si="23"/>
        <v>8.4858735313741551</v>
      </c>
      <c r="J150">
        <v>179</v>
      </c>
      <c r="K150">
        <v>181</v>
      </c>
      <c r="L150">
        <v>370125.56</v>
      </c>
      <c r="M150">
        <v>7.19</v>
      </c>
      <c r="N150">
        <v>128.16999999999999</v>
      </c>
      <c r="O150">
        <v>103.91</v>
      </c>
      <c r="P150">
        <v>149.88</v>
      </c>
      <c r="Q150">
        <v>134996</v>
      </c>
      <c r="R150">
        <v>0.05</v>
      </c>
      <c r="S150">
        <v>0.17</v>
      </c>
      <c r="T150">
        <f>'Regression (power w accel)'!$B$17+'Regression (power w accel)'!$B$18*data_and_analysis!$I150</f>
        <v>9.0152659669705706</v>
      </c>
      <c r="U150">
        <f t="shared" si="24"/>
        <v>0.14247235750279924</v>
      </c>
      <c r="V150">
        <f t="shared" si="25"/>
        <v>1.7214356966668213E-4</v>
      </c>
      <c r="W150">
        <f>$T150-_xlfn.T.INV(0.975,'Regression (power w accel)'!$B$8-2)*SQRT('Regression (power w accel)'!$D$13*(1+1/'Regression (power w accel)'!$B$8+data_and_analysis!$V150))</f>
        <v>8.7765970660471524</v>
      </c>
      <c r="X150">
        <f>$T150+_xlfn.T.INV(0.975,'Regression (power w accel)'!$B$8-2)*SQRT('Regression (power w accel)'!$D$13*(1+1/'Regression (power w accel)'!$B$8+data_and_analysis!$V150))</f>
        <v>9.2539348678939888</v>
      </c>
      <c r="Y150">
        <f t="shared" si="26"/>
        <v>108.01309867795604</v>
      </c>
      <c r="Z150">
        <f t="shared" si="27"/>
        <v>174.09311603019813</v>
      </c>
      <c r="AA150">
        <f>EXP('Regression (power w accel)'!$B$17)*(data_and_analysis!$F150^'Regression (power w accel)'!$B$18)/60</f>
        <v>137.1289062193768</v>
      </c>
      <c r="AB150" t="str">
        <f t="shared" si="28"/>
        <v>N</v>
      </c>
      <c r="AC150" s="5">
        <f t="shared" si="29"/>
        <v>-0.21232436212130013</v>
      </c>
      <c r="AD150" s="5">
        <f t="shared" si="30"/>
        <v>0.26955811746712638</v>
      </c>
    </row>
    <row r="151" spans="1:30" x14ac:dyDescent="0.25">
      <c r="A151">
        <v>46374</v>
      </c>
      <c r="B151" t="s">
        <v>214</v>
      </c>
      <c r="C151" t="s">
        <v>253</v>
      </c>
      <c r="D151">
        <v>2540</v>
      </c>
      <c r="E151">
        <v>1140.1600000000001</v>
      </c>
      <c r="F151">
        <v>1283.2194999999999</v>
      </c>
      <c r="G151">
        <f t="shared" si="21"/>
        <v>7.8399193600125825</v>
      </c>
      <c r="H151">
        <f t="shared" si="22"/>
        <v>7.0389238824174711</v>
      </c>
      <c r="I151">
        <f t="shared" si="23"/>
        <v>7.1571274333808264</v>
      </c>
      <c r="J151">
        <v>35</v>
      </c>
      <c r="K151">
        <v>37</v>
      </c>
      <c r="L151">
        <v>90341.24</v>
      </c>
      <c r="M151">
        <v>11.11</v>
      </c>
      <c r="N151">
        <v>137.55000000000001</v>
      </c>
      <c r="O151">
        <v>119.11</v>
      </c>
      <c r="P151">
        <v>158.44</v>
      </c>
      <c r="Q151">
        <v>22728</v>
      </c>
      <c r="R151">
        <v>0.08</v>
      </c>
      <c r="S151">
        <v>0.19</v>
      </c>
      <c r="T151">
        <f>'Regression (power w accel)'!$B$17+'Regression (power w accel)'!$B$18*data_and_analysis!$I151</f>
        <v>7.7377593326250942</v>
      </c>
      <c r="U151">
        <f t="shared" si="24"/>
        <v>0.90495455029505878</v>
      </c>
      <c r="V151">
        <f t="shared" si="25"/>
        <v>1.0934198703831915E-3</v>
      </c>
      <c r="W151">
        <f>$T151-_xlfn.T.INV(0.975,'Regression (power w accel)'!$B$8-2)*SQRT('Regression (power w accel)'!$D$13*(1+1/'Regression (power w accel)'!$B$8+data_and_analysis!$V151))</f>
        <v>7.4989806456656058</v>
      </c>
      <c r="X151">
        <f>$T151+_xlfn.T.INV(0.975,'Regression (power w accel)'!$B$8-2)*SQRT('Regression (power w accel)'!$D$13*(1+1/'Regression (power w accel)'!$B$8+data_and_analysis!$V151))</f>
        <v>7.9765380195845825</v>
      </c>
      <c r="Y151">
        <f t="shared" si="26"/>
        <v>30.103338626972075</v>
      </c>
      <c r="Z151">
        <f t="shared" si="27"/>
        <v>48.530548098263267</v>
      </c>
      <c r="AA151">
        <f>EXP('Regression (power w accel)'!$B$17)*(data_and_analysis!$F151^'Regression (power w accel)'!$B$18)/60</f>
        <v>38.222133942973073</v>
      </c>
      <c r="AB151" t="str">
        <f t="shared" si="28"/>
        <v>N</v>
      </c>
      <c r="AC151" s="5">
        <f t="shared" si="29"/>
        <v>-0.21241083316054868</v>
      </c>
      <c r="AD151" s="5">
        <f t="shared" si="30"/>
        <v>0.26969750487165928</v>
      </c>
    </row>
    <row r="152" spans="1:30" x14ac:dyDescent="0.25">
      <c r="A152">
        <v>36627</v>
      </c>
      <c r="B152" t="s">
        <v>16</v>
      </c>
      <c r="C152" t="s">
        <v>254</v>
      </c>
      <c r="D152">
        <v>4136</v>
      </c>
      <c r="E152">
        <v>2289.39</v>
      </c>
      <c r="F152">
        <v>2420.4167000000002</v>
      </c>
      <c r="G152">
        <f t="shared" si="21"/>
        <v>8.3274844161882644</v>
      </c>
      <c r="H152">
        <f t="shared" si="22"/>
        <v>7.7360406855181667</v>
      </c>
      <c r="I152">
        <f t="shared" si="23"/>
        <v>7.7916949944103662</v>
      </c>
      <c r="J152">
        <v>63</v>
      </c>
      <c r="K152">
        <v>64</v>
      </c>
      <c r="L152">
        <v>140978.98000000001</v>
      </c>
      <c r="M152">
        <v>6.04</v>
      </c>
      <c r="N152">
        <v>107.68</v>
      </c>
      <c r="O152">
        <v>81.34</v>
      </c>
      <c r="P152">
        <v>143.58000000000001</v>
      </c>
      <c r="Q152">
        <v>48575</v>
      </c>
      <c r="R152">
        <v>0.04</v>
      </c>
      <c r="S152">
        <v>0.28000000000000003</v>
      </c>
      <c r="T152">
        <f>'Regression (power w accel)'!$B$17+'Regression (power w accel)'!$B$18*data_and_analysis!$I152</f>
        <v>8.3478565290570756</v>
      </c>
      <c r="U152">
        <f t="shared" si="24"/>
        <v>0.10031373133772903</v>
      </c>
      <c r="V152">
        <f t="shared" si="25"/>
        <v>1.2120501198783007E-4</v>
      </c>
      <c r="W152">
        <f>$T152-_xlfn.T.INV(0.975,'Regression (power w accel)'!$B$8-2)*SQRT('Regression (power w accel)'!$D$13*(1+1/'Regression (power w accel)'!$B$8+data_and_analysis!$V152))</f>
        <v>8.1091936998188796</v>
      </c>
      <c r="X152">
        <f>$T152+_xlfn.T.INV(0.975,'Regression (power w accel)'!$B$8-2)*SQRT('Regression (power w accel)'!$D$13*(1+1/'Regression (power w accel)'!$B$8+data_and_analysis!$V152))</f>
        <v>8.5865193582952717</v>
      </c>
      <c r="Y152">
        <f t="shared" si="26"/>
        <v>55.414934741625565</v>
      </c>
      <c r="Z152">
        <f t="shared" si="27"/>
        <v>89.315477762603862</v>
      </c>
      <c r="AA152">
        <f>EXP('Regression (power w accel)'!$B$17)*(data_and_analysis!$F152^'Regression (power w accel)'!$B$18)/60</f>
        <v>70.352053073324029</v>
      </c>
      <c r="AB152" t="str">
        <f t="shared" si="28"/>
        <v>N</v>
      </c>
      <c r="AC152" s="5">
        <f t="shared" si="29"/>
        <v>-0.21231957958825079</v>
      </c>
      <c r="AD152" s="5">
        <f t="shared" si="30"/>
        <v>0.26955040913326739</v>
      </c>
    </row>
    <row r="153" spans="1:30" x14ac:dyDescent="0.25">
      <c r="A153">
        <v>34458</v>
      </c>
      <c r="B153" t="s">
        <v>255</v>
      </c>
      <c r="C153" t="s">
        <v>256</v>
      </c>
      <c r="D153">
        <v>3131</v>
      </c>
      <c r="E153">
        <v>1637.64</v>
      </c>
      <c r="F153">
        <v>1778.6903</v>
      </c>
      <c r="G153">
        <f t="shared" si="21"/>
        <v>8.049107721326406</v>
      </c>
      <c r="H153">
        <f t="shared" si="22"/>
        <v>7.4010114600380223</v>
      </c>
      <c r="I153">
        <f t="shared" si="23"/>
        <v>7.4836325859455242</v>
      </c>
      <c r="J153">
        <v>99</v>
      </c>
      <c r="K153">
        <v>100</v>
      </c>
      <c r="L153">
        <v>112858.12</v>
      </c>
      <c r="M153">
        <v>4.04</v>
      </c>
      <c r="N153">
        <v>117.7</v>
      </c>
      <c r="O153">
        <v>60.63</v>
      </c>
      <c r="P153">
        <v>155.6</v>
      </c>
      <c r="Q153">
        <v>30390</v>
      </c>
      <c r="R153">
        <v>0.03</v>
      </c>
      <c r="S153">
        <v>0.15</v>
      </c>
      <c r="T153">
        <f>'Regression (power w accel)'!$B$17+'Regression (power w accel)'!$B$18*data_and_analysis!$I153</f>
        <v>8.0516737058671346</v>
      </c>
      <c r="U153">
        <f t="shared" si="24"/>
        <v>0.39035734439354286</v>
      </c>
      <c r="V153">
        <f t="shared" si="25"/>
        <v>4.7165294298011888E-4</v>
      </c>
      <c r="W153">
        <f>$T153-_xlfn.T.INV(0.975,'Regression (power w accel)'!$B$8-2)*SQRT('Regression (power w accel)'!$D$13*(1+1/'Regression (power w accel)'!$B$8+data_and_analysis!$V153))</f>
        <v>7.8129691076722869</v>
      </c>
      <c r="X153">
        <f>$T153+_xlfn.T.INV(0.975,'Regression (power w accel)'!$B$8-2)*SQRT('Regression (power w accel)'!$D$13*(1+1/'Regression (power w accel)'!$B$8+data_and_analysis!$V153))</f>
        <v>8.2903783040619814</v>
      </c>
      <c r="Y153">
        <f t="shared" si="26"/>
        <v>41.207675825640976</v>
      </c>
      <c r="Z153">
        <f t="shared" si="27"/>
        <v>66.422359671613293</v>
      </c>
      <c r="AA153">
        <f>EXP('Regression (power w accel)'!$B$17)*(data_and_analysis!$F153^'Regression (power w accel)'!$B$18)/60</f>
        <v>52.317406901737506</v>
      </c>
      <c r="AB153" t="str">
        <f t="shared" si="28"/>
        <v>N</v>
      </c>
      <c r="AC153" s="5">
        <f t="shared" si="29"/>
        <v>-0.21235247949048419</v>
      </c>
      <c r="AD153" s="5">
        <f t="shared" si="30"/>
        <v>0.26960343803674547</v>
      </c>
    </row>
    <row r="154" spans="1:30" x14ac:dyDescent="0.25">
      <c r="A154">
        <v>54230</v>
      </c>
      <c r="B154" t="s">
        <v>257</v>
      </c>
      <c r="C154" t="s">
        <v>258</v>
      </c>
      <c r="D154">
        <v>4616</v>
      </c>
      <c r="E154">
        <v>2291.12</v>
      </c>
      <c r="F154">
        <v>2734.5140000000001</v>
      </c>
      <c r="G154">
        <f t="shared" si="21"/>
        <v>8.4372838081879351</v>
      </c>
      <c r="H154">
        <f t="shared" si="22"/>
        <v>7.7367960599556245</v>
      </c>
      <c r="I154">
        <f t="shared" si="23"/>
        <v>7.913709002539675</v>
      </c>
      <c r="J154">
        <v>40</v>
      </c>
      <c r="K154">
        <v>42</v>
      </c>
      <c r="L154">
        <v>192861.4</v>
      </c>
      <c r="M154">
        <v>11.14</v>
      </c>
      <c r="N154">
        <v>124.4</v>
      </c>
      <c r="O154">
        <v>103.35</v>
      </c>
      <c r="P154">
        <v>151.91999999999999</v>
      </c>
      <c r="Q154">
        <v>76504</v>
      </c>
      <c r="R154">
        <v>0.08</v>
      </c>
      <c r="S154">
        <v>0.18</v>
      </c>
      <c r="T154">
        <f>'Regression (power w accel)'!$B$17+'Regression (power w accel)'!$B$18*data_and_analysis!$I154</f>
        <v>8.4651654002580337</v>
      </c>
      <c r="U154">
        <f t="shared" si="24"/>
        <v>3.7911759104624673E-2</v>
      </c>
      <c r="V154">
        <f t="shared" si="25"/>
        <v>4.5807240499162818E-5</v>
      </c>
      <c r="W154">
        <f>$T154-_xlfn.T.INV(0.975,'Regression (power w accel)'!$B$8-2)*SQRT('Regression (power w accel)'!$D$13*(1+1/'Regression (power w accel)'!$B$8+data_and_analysis!$V154))</f>
        <v>8.2265115584352451</v>
      </c>
      <c r="X154">
        <f>$T154+_xlfn.T.INV(0.975,'Regression (power w accel)'!$B$8-2)*SQRT('Regression (power w accel)'!$D$13*(1+1/'Regression (power w accel)'!$B$8+data_and_analysis!$V154))</f>
        <v>8.7038192420808222</v>
      </c>
      <c r="Y154">
        <f t="shared" si="26"/>
        <v>62.312808353613818</v>
      </c>
      <c r="Z154">
        <f t="shared" si="27"/>
        <v>100.43137715114443</v>
      </c>
      <c r="AA154">
        <f>EXP('Regression (power w accel)'!$B$17)*(data_and_analysis!$F154^'Regression (power w accel)'!$B$18)/60</f>
        <v>79.108540355063894</v>
      </c>
      <c r="AB154" t="str">
        <f t="shared" si="28"/>
        <v>N</v>
      </c>
      <c r="AC154" s="5">
        <f t="shared" si="29"/>
        <v>-0.21231250034529234</v>
      </c>
      <c r="AD154" s="5">
        <f t="shared" si="30"/>
        <v>0.26953899920763258</v>
      </c>
    </row>
    <row r="155" spans="1:30" x14ac:dyDescent="0.25">
      <c r="A155">
        <v>40998</v>
      </c>
      <c r="B155" t="s">
        <v>218</v>
      </c>
      <c r="C155" t="s">
        <v>259</v>
      </c>
      <c r="D155">
        <v>27590</v>
      </c>
      <c r="E155">
        <v>10622.93</v>
      </c>
      <c r="F155">
        <v>13950.251</v>
      </c>
      <c r="G155">
        <f t="shared" si="21"/>
        <v>10.225208667211332</v>
      </c>
      <c r="H155">
        <f t="shared" si="22"/>
        <v>9.2707701512826368</v>
      </c>
      <c r="I155">
        <f t="shared" si="23"/>
        <v>9.5432527799191842</v>
      </c>
      <c r="J155">
        <v>826</v>
      </c>
      <c r="K155">
        <v>827</v>
      </c>
      <c r="L155">
        <v>1320803.3999999999</v>
      </c>
      <c r="M155">
        <v>6.09</v>
      </c>
      <c r="N155">
        <v>150.01</v>
      </c>
      <c r="O155">
        <v>134.57</v>
      </c>
      <c r="P155">
        <v>177.41</v>
      </c>
      <c r="Q155">
        <v>295690</v>
      </c>
      <c r="R155">
        <v>0.04</v>
      </c>
      <c r="S155">
        <v>0.2</v>
      </c>
      <c r="T155">
        <f>'Regression (power w accel)'!$B$17+'Regression (power w accel)'!$B$18*data_and_analysis!$I155</f>
        <v>10.031870273147273</v>
      </c>
      <c r="U155">
        <f t="shared" si="24"/>
        <v>2.0587496267211085</v>
      </c>
      <c r="V155">
        <f t="shared" si="25"/>
        <v>2.487503653378922E-3</v>
      </c>
      <c r="W155">
        <f>$T155-_xlfn.T.INV(0.975,'Regression (power w accel)'!$B$8-2)*SQRT('Regression (power w accel)'!$D$13*(1+1/'Regression (power w accel)'!$B$8+data_and_analysis!$V155))</f>
        <v>9.7929255528636165</v>
      </c>
      <c r="X155">
        <f>$T155+_xlfn.T.INV(0.975,'Regression (power w accel)'!$B$8-2)*SQRT('Regression (power w accel)'!$D$13*(1+1/'Regression (power w accel)'!$B$8+data_and_analysis!$V155))</f>
        <v>10.27081499343093</v>
      </c>
      <c r="Y155">
        <f t="shared" si="26"/>
        <v>298.44360608370727</v>
      </c>
      <c r="Z155">
        <f t="shared" si="27"/>
        <v>481.29020800286713</v>
      </c>
      <c r="AA155">
        <f>EXP('Regression (power w accel)'!$B$17)*(data_and_analysis!$F155^'Regression (power w accel)'!$B$18)/60</f>
        <v>378.99602273526983</v>
      </c>
      <c r="AB155" t="str">
        <f t="shared" si="28"/>
        <v>N</v>
      </c>
      <c r="AC155" s="5">
        <f t="shared" si="29"/>
        <v>-0.21254158835283804</v>
      </c>
      <c r="AD155" s="5">
        <f t="shared" si="30"/>
        <v>0.26990833447096668</v>
      </c>
    </row>
    <row r="156" spans="1:30" x14ac:dyDescent="0.25">
      <c r="A156">
        <v>44385</v>
      </c>
      <c r="B156" t="s">
        <v>260</v>
      </c>
      <c r="C156" t="s">
        <v>261</v>
      </c>
      <c r="D156">
        <v>4752</v>
      </c>
      <c r="E156">
        <v>2837.42</v>
      </c>
      <c r="F156">
        <v>2969.2130999999999</v>
      </c>
      <c r="G156">
        <f t="shared" si="21"/>
        <v>8.4663208610424814</v>
      </c>
      <c r="H156">
        <f t="shared" si="22"/>
        <v>7.9506504675596057</v>
      </c>
      <c r="I156">
        <f t="shared" si="23"/>
        <v>7.9960522471964772</v>
      </c>
      <c r="J156">
        <v>171</v>
      </c>
      <c r="K156">
        <v>172</v>
      </c>
      <c r="L156">
        <v>200250.77</v>
      </c>
      <c r="M156">
        <v>6.01</v>
      </c>
      <c r="N156">
        <v>122.48</v>
      </c>
      <c r="O156">
        <v>99.5</v>
      </c>
      <c r="P156">
        <v>133.76</v>
      </c>
      <c r="Q156">
        <v>14865</v>
      </c>
      <c r="R156">
        <v>0.04</v>
      </c>
      <c r="S156">
        <v>0.28999999999999998</v>
      </c>
      <c r="T156">
        <f>'Regression (power w accel)'!$B$17+'Regression (power w accel)'!$B$18*data_and_analysis!$I156</f>
        <v>8.5443333026145947</v>
      </c>
      <c r="U156">
        <f t="shared" si="24"/>
        <v>1.2626157862113784E-2</v>
      </c>
      <c r="V156">
        <f t="shared" si="25"/>
        <v>1.5255674319255975E-5</v>
      </c>
      <c r="W156">
        <f>$T156-_xlfn.T.INV(0.975,'Regression (power w accel)'!$B$8-2)*SQRT('Regression (power w accel)'!$D$13*(1+1/'Regression (power w accel)'!$B$8+data_and_analysis!$V156))</f>
        <v>8.3056831026352764</v>
      </c>
      <c r="X156">
        <f>$T156+_xlfn.T.INV(0.975,'Regression (power w accel)'!$B$8-2)*SQRT('Regression (power w accel)'!$D$13*(1+1/'Regression (power w accel)'!$B$8+data_and_analysis!$V156))</f>
        <v>8.7829835025939129</v>
      </c>
      <c r="Y156">
        <f t="shared" si="26"/>
        <v>67.44675962871024</v>
      </c>
      <c r="Z156">
        <f t="shared" si="27"/>
        <v>108.70512491760265</v>
      </c>
      <c r="AA156">
        <f>EXP('Regression (power w accel)'!$B$17)*(data_and_analysis!$F156^'Regression (power w accel)'!$B$18)/60</f>
        <v>85.625979881846987</v>
      </c>
      <c r="AB156" t="str">
        <f t="shared" si="28"/>
        <v>N</v>
      </c>
      <c r="AC156" s="5">
        <f t="shared" si="29"/>
        <v>-0.21230963170549139</v>
      </c>
      <c r="AD156" s="5">
        <f t="shared" si="30"/>
        <v>0.26953437575373684</v>
      </c>
    </row>
    <row r="157" spans="1:30" x14ac:dyDescent="0.25">
      <c r="A157">
        <v>53718</v>
      </c>
      <c r="B157" t="s">
        <v>262</v>
      </c>
      <c r="C157" t="s">
        <v>263</v>
      </c>
      <c r="D157">
        <v>3808</v>
      </c>
      <c r="E157">
        <v>1994.9</v>
      </c>
      <c r="F157">
        <v>2101.915</v>
      </c>
      <c r="G157">
        <f t="shared" si="21"/>
        <v>8.2448593959112557</v>
      </c>
      <c r="H157">
        <f t="shared" si="22"/>
        <v>7.5983492027543651</v>
      </c>
      <c r="I157">
        <f t="shared" si="23"/>
        <v>7.6506041129408695</v>
      </c>
      <c r="J157">
        <v>200</v>
      </c>
      <c r="K157">
        <v>202</v>
      </c>
      <c r="L157">
        <v>146490.10999999999</v>
      </c>
      <c r="M157">
        <v>9.0399999999999991</v>
      </c>
      <c r="N157">
        <v>131.29</v>
      </c>
      <c r="O157">
        <v>71.14</v>
      </c>
      <c r="P157">
        <v>162.29</v>
      </c>
      <c r="Q157">
        <v>27111</v>
      </c>
      <c r="R157">
        <v>0.06</v>
      </c>
      <c r="S157">
        <v>0.28999999999999998</v>
      </c>
      <c r="T157">
        <f>'Regression (power w accel)'!$B$17+'Regression (power w accel)'!$B$18*data_and_analysis!$I157</f>
        <v>8.212206432025642</v>
      </c>
      <c r="U157">
        <f t="shared" si="24"/>
        <v>0.20959394411407012</v>
      </c>
      <c r="V157">
        <f t="shared" si="25"/>
        <v>2.5324385974034451E-4</v>
      </c>
      <c r="W157">
        <f>$T157-_xlfn.T.INV(0.975,'Regression (power w accel)'!$B$8-2)*SQRT('Regression (power w accel)'!$D$13*(1+1/'Regression (power w accel)'!$B$8+data_and_analysis!$V157))</f>
        <v>7.9735278645702241</v>
      </c>
      <c r="X157">
        <f>$T157+_xlfn.T.INV(0.975,'Regression (power w accel)'!$B$8-2)*SQRT('Regression (power w accel)'!$D$13*(1+1/'Regression (power w accel)'!$B$8+data_and_analysis!$V157))</f>
        <v>8.45088499948106</v>
      </c>
      <c r="Y157">
        <f t="shared" si="26"/>
        <v>48.384683273562949</v>
      </c>
      <c r="Z157">
        <f t="shared" si="27"/>
        <v>77.986866730193626</v>
      </c>
      <c r="AA157">
        <f>EXP('Regression (power w accel)'!$B$17)*(data_and_analysis!$F157^'Regression (power w accel)'!$B$18)/60</f>
        <v>61.427761201577113</v>
      </c>
      <c r="AB157" t="str">
        <f t="shared" si="28"/>
        <v>N</v>
      </c>
      <c r="AC157" s="5">
        <f t="shared" si="29"/>
        <v>-0.21233197617625843</v>
      </c>
      <c r="AD157" s="5">
        <f t="shared" si="30"/>
        <v>0.26957038975060954</v>
      </c>
    </row>
    <row r="158" spans="1:30" x14ac:dyDescent="0.25">
      <c r="A158">
        <v>54250</v>
      </c>
      <c r="B158" t="s">
        <v>264</v>
      </c>
      <c r="C158" t="s">
        <v>265</v>
      </c>
      <c r="D158">
        <v>6899</v>
      </c>
      <c r="E158">
        <v>2579.69</v>
      </c>
      <c r="F158">
        <v>3181.6487000000002</v>
      </c>
      <c r="G158">
        <f t="shared" si="21"/>
        <v>8.8391317525461091</v>
      </c>
      <c r="H158">
        <f t="shared" si="22"/>
        <v>7.8554245156577087</v>
      </c>
      <c r="I158">
        <f t="shared" si="23"/>
        <v>8.0651548005402258</v>
      </c>
      <c r="J158">
        <v>325</v>
      </c>
      <c r="K158">
        <v>326</v>
      </c>
      <c r="L158">
        <v>304079.5</v>
      </c>
      <c r="M158">
        <v>6.09</v>
      </c>
      <c r="N158">
        <v>158.78</v>
      </c>
      <c r="O158">
        <v>147.12</v>
      </c>
      <c r="P158">
        <v>166.01</v>
      </c>
      <c r="Q158">
        <v>81734</v>
      </c>
      <c r="R158">
        <v>0.04</v>
      </c>
      <c r="S158">
        <v>0.15</v>
      </c>
      <c r="T158">
        <f>'Regression (power w accel)'!$B$17+'Regression (power w accel)'!$B$18*data_and_analysis!$I158</f>
        <v>8.6107711047501354</v>
      </c>
      <c r="U158">
        <f t="shared" si="24"/>
        <v>1.871741181352387E-3</v>
      </c>
      <c r="V158">
        <f t="shared" si="25"/>
        <v>2.261548935510539E-6</v>
      </c>
      <c r="W158">
        <f>$T158-_xlfn.T.INV(0.975,'Regression (power w accel)'!$B$8-2)*SQRT('Regression (power w accel)'!$D$13*(1+1/'Regression (power w accel)'!$B$8+data_and_analysis!$V158))</f>
        <v>8.3721224537285721</v>
      </c>
      <c r="X158">
        <f>$T158+_xlfn.T.INV(0.975,'Regression (power w accel)'!$B$8-2)*SQRT('Regression (power w accel)'!$D$13*(1+1/'Regression (power w accel)'!$B$8+data_and_analysis!$V158))</f>
        <v>8.8494197557716987</v>
      </c>
      <c r="Y158">
        <f t="shared" si="26"/>
        <v>72.080092133175398</v>
      </c>
      <c r="Z158">
        <f t="shared" si="27"/>
        <v>116.17238825022177</v>
      </c>
      <c r="AA158">
        <f>EXP('Regression (power w accel)'!$B$17)*(data_and_analysis!$F158^'Regression (power w accel)'!$B$18)/60</f>
        <v>91.508013028406381</v>
      </c>
      <c r="AB158" t="str">
        <f t="shared" si="28"/>
        <v>N</v>
      </c>
      <c r="AC158" s="5">
        <f t="shared" si="29"/>
        <v>-0.21230841160544126</v>
      </c>
      <c r="AD158" s="5">
        <f t="shared" si="30"/>
        <v>0.26953240930014455</v>
      </c>
    </row>
    <row r="159" spans="1:30" x14ac:dyDescent="0.25">
      <c r="A159">
        <v>53777</v>
      </c>
      <c r="B159" t="s">
        <v>266</v>
      </c>
      <c r="C159" t="s">
        <v>267</v>
      </c>
      <c r="D159">
        <v>37639</v>
      </c>
      <c r="E159">
        <v>16078.3</v>
      </c>
      <c r="F159">
        <v>22396.738000000001</v>
      </c>
      <c r="G159">
        <f t="shared" si="21"/>
        <v>10.535796025864991</v>
      </c>
      <c r="H159">
        <f t="shared" si="22"/>
        <v>9.6852258157510214</v>
      </c>
      <c r="I159">
        <f t="shared" si="23"/>
        <v>10.016670602238781</v>
      </c>
      <c r="J159">
        <v>966</v>
      </c>
      <c r="K159">
        <v>967</v>
      </c>
      <c r="L159">
        <v>2044060.6</v>
      </c>
      <c r="M159">
        <v>6.07</v>
      </c>
      <c r="N159">
        <v>157.63999999999999</v>
      </c>
      <c r="O159">
        <v>149.63999999999999</v>
      </c>
      <c r="P159">
        <v>167.51</v>
      </c>
      <c r="Q159">
        <v>1307800</v>
      </c>
      <c r="R159">
        <v>0.04</v>
      </c>
      <c r="S159">
        <v>0.2</v>
      </c>
      <c r="T159">
        <f>'Regression (power w accel)'!$B$17+'Regression (power w accel)'!$B$18*data_and_analysis!$I159</f>
        <v>10.487032030343801</v>
      </c>
      <c r="U159">
        <f t="shared" si="24"/>
        <v>3.6414263728206389</v>
      </c>
      <c r="V159">
        <f t="shared" si="25"/>
        <v>4.3997877587126141E-3</v>
      </c>
      <c r="W159">
        <f>$T159-_xlfn.T.INV(0.975,'Regression (power w accel)'!$B$8-2)*SQRT('Regression (power w accel)'!$D$13*(1+1/'Regression (power w accel)'!$B$8+data_and_analysis!$V159))</f>
        <v>10.24785974733004</v>
      </c>
      <c r="X159">
        <f>$T159+_xlfn.T.INV(0.975,'Regression (power w accel)'!$B$8-2)*SQRT('Regression (power w accel)'!$D$13*(1+1/'Regression (power w accel)'!$B$8+data_and_analysis!$V159))</f>
        <v>10.726204313357563</v>
      </c>
      <c r="Y159">
        <f t="shared" si="26"/>
        <v>470.36791441577964</v>
      </c>
      <c r="Z159">
        <f t="shared" si="27"/>
        <v>758.89220972323892</v>
      </c>
      <c r="AA159">
        <f>EXP('Regression (power w accel)'!$B$17)*(data_and_analysis!$F159^'Regression (power w accel)'!$B$18)/60</f>
        <v>597.46007896252149</v>
      </c>
      <c r="AB159" t="str">
        <f t="shared" si="28"/>
        <v>N</v>
      </c>
      <c r="AC159" s="5">
        <f t="shared" si="29"/>
        <v>-0.21272076415119665</v>
      </c>
      <c r="AD159" s="5">
        <f t="shared" si="30"/>
        <v>0.27019735116200799</v>
      </c>
    </row>
    <row r="160" spans="1:30" x14ac:dyDescent="0.25">
      <c r="A160">
        <v>41535</v>
      </c>
      <c r="B160" t="s">
        <v>16</v>
      </c>
      <c r="C160" t="s">
        <v>268</v>
      </c>
      <c r="D160">
        <v>4125</v>
      </c>
      <c r="E160">
        <v>2289.39</v>
      </c>
      <c r="F160">
        <v>2420.4167000000002</v>
      </c>
      <c r="G160">
        <f t="shared" si="21"/>
        <v>8.3248212987687822</v>
      </c>
      <c r="H160">
        <f t="shared" si="22"/>
        <v>7.7360406855181667</v>
      </c>
      <c r="I160">
        <f t="shared" si="23"/>
        <v>7.7916949944103662</v>
      </c>
      <c r="J160">
        <v>63</v>
      </c>
      <c r="K160">
        <v>64</v>
      </c>
      <c r="L160">
        <v>140978.98000000001</v>
      </c>
      <c r="M160">
        <v>6.04</v>
      </c>
      <c r="N160">
        <v>107.68</v>
      </c>
      <c r="O160">
        <v>81.34</v>
      </c>
      <c r="P160">
        <v>143.58000000000001</v>
      </c>
      <c r="Q160">
        <v>48579</v>
      </c>
      <c r="R160">
        <v>0.04</v>
      </c>
      <c r="S160">
        <v>0.28000000000000003</v>
      </c>
      <c r="T160">
        <f>'Regression (power w accel)'!$B$17+'Regression (power w accel)'!$B$18*data_and_analysis!$I160</f>
        <v>8.3478565290570756</v>
      </c>
      <c r="U160">
        <f t="shared" si="24"/>
        <v>0.10031373133772903</v>
      </c>
      <c r="V160">
        <f t="shared" si="25"/>
        <v>1.2120501198783007E-4</v>
      </c>
      <c r="W160">
        <f>$T160-_xlfn.T.INV(0.975,'Regression (power w accel)'!$B$8-2)*SQRT('Regression (power w accel)'!$D$13*(1+1/'Regression (power w accel)'!$B$8+data_and_analysis!$V160))</f>
        <v>8.1091936998188796</v>
      </c>
      <c r="X160">
        <f>$T160+_xlfn.T.INV(0.975,'Regression (power w accel)'!$B$8-2)*SQRT('Regression (power w accel)'!$D$13*(1+1/'Regression (power w accel)'!$B$8+data_and_analysis!$V160))</f>
        <v>8.5865193582952717</v>
      </c>
      <c r="Y160">
        <f t="shared" si="26"/>
        <v>55.414934741625565</v>
      </c>
      <c r="Z160">
        <f t="shared" si="27"/>
        <v>89.315477762603862</v>
      </c>
      <c r="AA160">
        <f>EXP('Regression (power w accel)'!$B$17)*(data_and_analysis!$F160^'Regression (power w accel)'!$B$18)/60</f>
        <v>70.352053073324029</v>
      </c>
      <c r="AB160" t="str">
        <f t="shared" si="28"/>
        <v>N</v>
      </c>
      <c r="AC160" s="5">
        <f t="shared" si="29"/>
        <v>-0.21231957958825079</v>
      </c>
      <c r="AD160" s="5">
        <f t="shared" si="30"/>
        <v>0.26955040913326739</v>
      </c>
    </row>
    <row r="161" spans="1:30" x14ac:dyDescent="0.25">
      <c r="A161">
        <v>35617</v>
      </c>
      <c r="B161" t="s">
        <v>269</v>
      </c>
      <c r="C161" t="s">
        <v>270</v>
      </c>
      <c r="D161">
        <v>30456</v>
      </c>
      <c r="E161">
        <v>11097.99</v>
      </c>
      <c r="F161">
        <v>15232.48</v>
      </c>
      <c r="G161">
        <f t="shared" si="21"/>
        <v>10.324038298062334</v>
      </c>
      <c r="H161">
        <f t="shared" si="22"/>
        <v>9.3145192898221865</v>
      </c>
      <c r="I161">
        <f t="shared" si="23"/>
        <v>9.6311852691396762</v>
      </c>
      <c r="J161">
        <v>395</v>
      </c>
      <c r="K161">
        <v>396</v>
      </c>
      <c r="L161">
        <v>1211219.5</v>
      </c>
      <c r="M161">
        <v>4.1500000000000004</v>
      </c>
      <c r="N161">
        <v>127.72</v>
      </c>
      <c r="O161">
        <v>113.9</v>
      </c>
      <c r="P161">
        <v>141.94</v>
      </c>
      <c r="Q161">
        <v>884927</v>
      </c>
      <c r="R161">
        <v>0.03</v>
      </c>
      <c r="S161">
        <v>0.2</v>
      </c>
      <c r="T161">
        <f>'Regression (power w accel)'!$B$17+'Regression (power w accel)'!$B$18*data_and_analysis!$I161</f>
        <v>10.116411886118584</v>
      </c>
      <c r="U161">
        <f t="shared" si="24"/>
        <v>2.3188188623166051</v>
      </c>
      <c r="V161">
        <f t="shared" si="25"/>
        <v>2.801734760104411E-3</v>
      </c>
      <c r="W161">
        <f>$T161-_xlfn.T.INV(0.975,'Regression (power w accel)'!$B$8-2)*SQRT('Regression (power w accel)'!$D$13*(1+1/'Regression (power w accel)'!$B$8+data_and_analysis!$V161))</f>
        <v>9.877429757303867</v>
      </c>
      <c r="X161">
        <f>$T161+_xlfn.T.INV(0.975,'Regression (power w accel)'!$B$8-2)*SQRT('Regression (power w accel)'!$D$13*(1+1/'Regression (power w accel)'!$B$8+data_and_analysis!$V161))</f>
        <v>10.355394014933301</v>
      </c>
      <c r="Y161">
        <f t="shared" si="26"/>
        <v>324.75959310439805</v>
      </c>
      <c r="Z161">
        <f t="shared" si="27"/>
        <v>523.76832186791546</v>
      </c>
      <c r="AA161">
        <f>EXP('Regression (power w accel)'!$B$17)*(data_and_analysis!$F161^'Regression (power w accel)'!$B$18)/60</f>
        <v>412.43034210736437</v>
      </c>
      <c r="AB161" t="str">
        <f t="shared" si="28"/>
        <v>N</v>
      </c>
      <c r="AC161" s="5">
        <f t="shared" si="29"/>
        <v>-0.21257104546431205</v>
      </c>
      <c r="AD161" s="5">
        <f t="shared" si="30"/>
        <v>0.26995584076490536</v>
      </c>
    </row>
    <row r="162" spans="1:30" x14ac:dyDescent="0.25">
      <c r="A162">
        <v>51524</v>
      </c>
      <c r="B162" t="s">
        <v>271</v>
      </c>
      <c r="C162" t="s">
        <v>272</v>
      </c>
      <c r="D162">
        <v>3793</v>
      </c>
      <c r="E162">
        <v>2328.4499999999998</v>
      </c>
      <c r="F162">
        <v>2643.2950000000001</v>
      </c>
      <c r="G162">
        <f t="shared" si="21"/>
        <v>8.2409125416888998</v>
      </c>
      <c r="H162">
        <f t="shared" si="22"/>
        <v>7.7529580891405621</v>
      </c>
      <c r="I162">
        <f t="shared" si="23"/>
        <v>7.8797815239640796</v>
      </c>
      <c r="J162">
        <v>71</v>
      </c>
      <c r="K162">
        <v>72</v>
      </c>
      <c r="L162">
        <v>156107.56</v>
      </c>
      <c r="M162">
        <v>6.02</v>
      </c>
      <c r="N162">
        <v>113.26</v>
      </c>
      <c r="O162">
        <v>81.62</v>
      </c>
      <c r="P162">
        <v>172.51</v>
      </c>
      <c r="Q162">
        <v>15659</v>
      </c>
      <c r="R162">
        <v>0.04</v>
      </c>
      <c r="S162">
        <v>0.28000000000000003</v>
      </c>
      <c r="T162">
        <f>'Regression (power w accel)'!$B$17+'Regression (power w accel)'!$B$18*data_and_analysis!$I162</f>
        <v>8.4325462422169348</v>
      </c>
      <c r="U162">
        <f t="shared" si="24"/>
        <v>5.2274832409382063E-2</v>
      </c>
      <c r="V162">
        <f t="shared" si="25"/>
        <v>6.3161559283538848E-5</v>
      </c>
      <c r="W162">
        <f>$T162-_xlfn.T.INV(0.975,'Regression (power w accel)'!$B$8-2)*SQRT('Regression (power w accel)'!$D$13*(1+1/'Regression (power w accel)'!$B$8+data_and_analysis!$V162))</f>
        <v>8.1938903317291203</v>
      </c>
      <c r="X162">
        <f>$T162+_xlfn.T.INV(0.975,'Regression (power w accel)'!$B$8-2)*SQRT('Regression (power w accel)'!$D$13*(1+1/'Regression (power w accel)'!$B$8+data_and_analysis!$V162))</f>
        <v>8.6712021527047494</v>
      </c>
      <c r="Y162">
        <f t="shared" si="26"/>
        <v>60.312885422702841</v>
      </c>
      <c r="Z162">
        <f t="shared" si="27"/>
        <v>97.208445007221655</v>
      </c>
      <c r="AA162">
        <f>EXP('Regression (power w accel)'!$B$17)*(data_and_analysis!$F162^'Regression (power w accel)'!$B$18)/60</f>
        <v>76.569718595797838</v>
      </c>
      <c r="AB162" t="str">
        <f t="shared" si="28"/>
        <v>N</v>
      </c>
      <c r="AC162" s="5">
        <f t="shared" si="29"/>
        <v>-0.21231412980518874</v>
      </c>
      <c r="AD162" s="5">
        <f t="shared" si="30"/>
        <v>0.26954162546127569</v>
      </c>
    </row>
    <row r="163" spans="1:30" x14ac:dyDescent="0.25">
      <c r="A163">
        <v>44936</v>
      </c>
      <c r="B163" t="s">
        <v>273</v>
      </c>
      <c r="C163" t="s">
        <v>274</v>
      </c>
      <c r="D163">
        <v>9088</v>
      </c>
      <c r="E163">
        <v>3343.39</v>
      </c>
      <c r="F163">
        <v>4443.0029999999997</v>
      </c>
      <c r="G163">
        <f t="shared" si="21"/>
        <v>9.1147101409609323</v>
      </c>
      <c r="H163">
        <f t="shared" si="22"/>
        <v>8.1147405412967792</v>
      </c>
      <c r="I163">
        <f t="shared" si="23"/>
        <v>8.3990857781551274</v>
      </c>
      <c r="J163">
        <v>257</v>
      </c>
      <c r="K163">
        <v>258</v>
      </c>
      <c r="L163">
        <v>383492.2</v>
      </c>
      <c r="M163">
        <v>6.05</v>
      </c>
      <c r="N163">
        <v>146.26</v>
      </c>
      <c r="O163">
        <v>133.22</v>
      </c>
      <c r="P163">
        <v>153.93</v>
      </c>
      <c r="Q163">
        <v>240423</v>
      </c>
      <c r="R163">
        <v>0.04</v>
      </c>
      <c r="S163">
        <v>0.2</v>
      </c>
      <c r="T163">
        <f>'Regression (power w accel)'!$B$17+'Regression (power w accel)'!$B$18*data_and_analysis!$I163</f>
        <v>8.931824946383804</v>
      </c>
      <c r="U163">
        <f t="shared" si="24"/>
        <v>8.4487510324873352E-2</v>
      </c>
      <c r="V163">
        <f t="shared" si="25"/>
        <v>1.0208283118561163E-4</v>
      </c>
      <c r="W163">
        <f>$T163-_xlfn.T.INV(0.975,'Regression (power w accel)'!$B$8-2)*SQRT('Regression (power w accel)'!$D$13*(1+1/'Regression (power w accel)'!$B$8+data_and_analysis!$V163))</f>
        <v>8.6931643964777923</v>
      </c>
      <c r="X163">
        <f>$T163+_xlfn.T.INV(0.975,'Regression (power w accel)'!$B$8-2)*SQRT('Regression (power w accel)'!$D$13*(1+1/'Regression (power w accel)'!$B$8+data_and_analysis!$V163))</f>
        <v>9.1704854962898157</v>
      </c>
      <c r="Y163">
        <f t="shared" si="26"/>
        <v>99.366976913710019</v>
      </c>
      <c r="Z163">
        <f t="shared" si="27"/>
        <v>160.15481386305677</v>
      </c>
      <c r="AA163">
        <f>EXP('Regression (power w accel)'!$B$17)*(data_and_analysis!$F163^'Regression (power w accel)'!$B$18)/60</f>
        <v>126.15109865454953</v>
      </c>
      <c r="AB163" t="str">
        <f t="shared" si="28"/>
        <v>N</v>
      </c>
      <c r="AC163" s="5">
        <f t="shared" si="29"/>
        <v>-0.21231778420087161</v>
      </c>
      <c r="AD163" s="5">
        <f t="shared" si="30"/>
        <v>0.26954751540945798</v>
      </c>
    </row>
    <row r="164" spans="1:30" x14ac:dyDescent="0.25">
      <c r="A164">
        <v>41904</v>
      </c>
      <c r="B164" t="s">
        <v>16</v>
      </c>
      <c r="C164" t="s">
        <v>275</v>
      </c>
      <c r="D164">
        <v>4129</v>
      </c>
      <c r="E164">
        <v>2289.39</v>
      </c>
      <c r="F164">
        <v>2420.4167000000002</v>
      </c>
      <c r="G164">
        <f t="shared" si="21"/>
        <v>8.3257905258860898</v>
      </c>
      <c r="H164">
        <f t="shared" si="22"/>
        <v>7.7360406855181667</v>
      </c>
      <c r="I164">
        <f t="shared" si="23"/>
        <v>7.7916949944103662</v>
      </c>
      <c r="J164">
        <v>63</v>
      </c>
      <c r="K164">
        <v>64</v>
      </c>
      <c r="L164">
        <v>140978.98000000001</v>
      </c>
      <c r="M164">
        <v>6.04</v>
      </c>
      <c r="N164">
        <v>107.68</v>
      </c>
      <c r="O164">
        <v>81.34</v>
      </c>
      <c r="P164">
        <v>143.58000000000001</v>
      </c>
      <c r="Q164">
        <v>48579</v>
      </c>
      <c r="R164">
        <v>0.04</v>
      </c>
      <c r="S164">
        <v>0.28000000000000003</v>
      </c>
      <c r="T164">
        <f>'Regression (power w accel)'!$B$17+'Regression (power w accel)'!$B$18*data_and_analysis!$I164</f>
        <v>8.3478565290570756</v>
      </c>
      <c r="U164">
        <f t="shared" si="24"/>
        <v>0.10031373133772903</v>
      </c>
      <c r="V164">
        <f t="shared" si="25"/>
        <v>1.2120501198783007E-4</v>
      </c>
      <c r="W164">
        <f>$T164-_xlfn.T.INV(0.975,'Regression (power w accel)'!$B$8-2)*SQRT('Regression (power w accel)'!$D$13*(1+1/'Regression (power w accel)'!$B$8+data_and_analysis!$V164))</f>
        <v>8.1091936998188796</v>
      </c>
      <c r="X164">
        <f>$T164+_xlfn.T.INV(0.975,'Regression (power w accel)'!$B$8-2)*SQRT('Regression (power w accel)'!$D$13*(1+1/'Regression (power w accel)'!$B$8+data_and_analysis!$V164))</f>
        <v>8.5865193582952717</v>
      </c>
      <c r="Y164">
        <f t="shared" si="26"/>
        <v>55.414934741625565</v>
      </c>
      <c r="Z164">
        <f t="shared" si="27"/>
        <v>89.315477762603862</v>
      </c>
      <c r="AA164">
        <f>EXP('Regression (power w accel)'!$B$17)*(data_and_analysis!$F164^'Regression (power w accel)'!$B$18)/60</f>
        <v>70.352053073324029</v>
      </c>
      <c r="AB164" t="str">
        <f t="shared" si="28"/>
        <v>N</v>
      </c>
      <c r="AC164" s="5">
        <f t="shared" si="29"/>
        <v>-0.21231957958825079</v>
      </c>
      <c r="AD164" s="5">
        <f t="shared" si="30"/>
        <v>0.26955040913326739</v>
      </c>
    </row>
    <row r="165" spans="1:30" x14ac:dyDescent="0.25">
      <c r="A165">
        <v>34510</v>
      </c>
      <c r="B165" t="s">
        <v>276</v>
      </c>
      <c r="C165" t="s">
        <v>277</v>
      </c>
      <c r="D165">
        <v>2367</v>
      </c>
      <c r="E165">
        <v>1013.76</v>
      </c>
      <c r="F165">
        <v>1112.5882999999999</v>
      </c>
      <c r="G165">
        <f t="shared" si="21"/>
        <v>7.7693786095139838</v>
      </c>
      <c r="H165">
        <f t="shared" si="22"/>
        <v>6.921421469745952</v>
      </c>
      <c r="I165">
        <f t="shared" si="23"/>
        <v>7.014444381677218</v>
      </c>
      <c r="J165">
        <v>92</v>
      </c>
      <c r="K165">
        <v>93</v>
      </c>
      <c r="L165">
        <v>90106.46</v>
      </c>
      <c r="M165">
        <v>6.04</v>
      </c>
      <c r="N165">
        <v>146.6</v>
      </c>
      <c r="O165">
        <v>99.24</v>
      </c>
      <c r="P165">
        <v>171.42</v>
      </c>
      <c r="Q165">
        <v>20320</v>
      </c>
      <c r="R165">
        <v>0.04</v>
      </c>
      <c r="S165">
        <v>0.17</v>
      </c>
      <c r="T165">
        <f>'Regression (power w accel)'!$B$17+'Regression (power w accel)'!$B$18*data_and_analysis!$I165</f>
        <v>7.6005784630554336</v>
      </c>
      <c r="U165">
        <f t="shared" si="24"/>
        <v>1.1967792069571594</v>
      </c>
      <c r="V165">
        <f t="shared" si="25"/>
        <v>1.4460197641105127E-3</v>
      </c>
      <c r="W165">
        <f>$T165-_xlfn.T.INV(0.975,'Regression (power w accel)'!$B$8-2)*SQRT('Regression (power w accel)'!$D$13*(1+1/'Regression (power w accel)'!$B$8+data_and_analysis!$V165))</f>
        <v>7.3617577710627105</v>
      </c>
      <c r="X165">
        <f>$T165+_xlfn.T.INV(0.975,'Regression (power w accel)'!$B$8-2)*SQRT('Regression (power w accel)'!$D$13*(1+1/'Regression (power w accel)'!$B$8+data_and_analysis!$V165))</f>
        <v>7.8393991550481568</v>
      </c>
      <c r="Y165">
        <f t="shared" si="26"/>
        <v>26.243365358416479</v>
      </c>
      <c r="Z165">
        <f t="shared" si="27"/>
        <v>42.311317050159047</v>
      </c>
      <c r="AA165">
        <f>EXP('Regression (power w accel)'!$B$17)*(data_and_analysis!$F165^'Regression (power w accel)'!$B$18)/60</f>
        <v>33.322535199818155</v>
      </c>
      <c r="AB165" t="str">
        <f t="shared" si="28"/>
        <v>N</v>
      </c>
      <c r="AC165" s="5">
        <f t="shared" si="29"/>
        <v>-0.21244391517486663</v>
      </c>
      <c r="AD165" s="5">
        <f t="shared" si="30"/>
        <v>0.26975083967770691</v>
      </c>
    </row>
    <row r="166" spans="1:30" x14ac:dyDescent="0.25">
      <c r="A166">
        <v>50169</v>
      </c>
      <c r="B166" t="s">
        <v>278</v>
      </c>
      <c r="C166" t="s">
        <v>279</v>
      </c>
      <c r="D166">
        <v>21328</v>
      </c>
      <c r="E166">
        <v>8241.14</v>
      </c>
      <c r="F166">
        <v>11033.164000000001</v>
      </c>
      <c r="G166">
        <f t="shared" si="21"/>
        <v>9.9677760424184907</v>
      </c>
      <c r="H166">
        <f t="shared" si="22"/>
        <v>9.0168939628486697</v>
      </c>
      <c r="I166">
        <f t="shared" si="23"/>
        <v>9.3086609251472474</v>
      </c>
      <c r="J166">
        <v>324</v>
      </c>
      <c r="K166">
        <v>325</v>
      </c>
      <c r="L166">
        <v>1005683.6</v>
      </c>
      <c r="M166">
        <v>6.05</v>
      </c>
      <c r="N166">
        <v>156.68</v>
      </c>
      <c r="O166">
        <v>144.80000000000001</v>
      </c>
      <c r="P166">
        <v>172.63</v>
      </c>
      <c r="Q166">
        <v>352798</v>
      </c>
      <c r="R166">
        <v>0.04</v>
      </c>
      <c r="S166">
        <v>0.2</v>
      </c>
      <c r="T166">
        <f>'Regression (power w accel)'!$B$17+'Regression (power w accel)'!$B$18*data_and_analysis!$I166</f>
        <v>9.8063248124402538</v>
      </c>
      <c r="U166">
        <f t="shared" si="24"/>
        <v>1.4405820597157861</v>
      </c>
      <c r="V166">
        <f t="shared" si="25"/>
        <v>1.7405968603585755E-3</v>
      </c>
      <c r="W166">
        <f>$T166-_xlfn.T.INV(0.975,'Regression (power w accel)'!$B$8-2)*SQRT('Regression (power w accel)'!$D$13*(1+1/'Regression (power w accel)'!$B$8+data_and_analysis!$V166))</f>
        <v>9.5674690333021744</v>
      </c>
      <c r="X166">
        <f>$T166+_xlfn.T.INV(0.975,'Regression (power w accel)'!$B$8-2)*SQRT('Regression (power w accel)'!$D$13*(1+1/'Regression (power w accel)'!$B$8+data_and_analysis!$V166))</f>
        <v>10.045180591578333</v>
      </c>
      <c r="Y166">
        <f t="shared" si="26"/>
        <v>238.20329055537186</v>
      </c>
      <c r="Z166">
        <f t="shared" si="27"/>
        <v>384.07430226675564</v>
      </c>
      <c r="AA166">
        <f>EXP('Regression (power w accel)'!$B$17)*(data_and_analysis!$F166^'Regression (power w accel)'!$B$18)/60</f>
        <v>302.46944079972724</v>
      </c>
      <c r="AB166" t="str">
        <f t="shared" si="28"/>
        <v>N</v>
      </c>
      <c r="AC166" s="5">
        <f t="shared" si="29"/>
        <v>-0.2124715477849137</v>
      </c>
      <c r="AD166" s="5">
        <f t="shared" si="30"/>
        <v>0.26979539239159395</v>
      </c>
    </row>
    <row r="167" spans="1:30" x14ac:dyDescent="0.25">
      <c r="A167">
        <v>47197</v>
      </c>
      <c r="B167" t="s">
        <v>214</v>
      </c>
      <c r="C167" t="s">
        <v>280</v>
      </c>
      <c r="D167">
        <v>2561</v>
      </c>
      <c r="E167">
        <v>1127.1400000000001</v>
      </c>
      <c r="F167">
        <v>1269.4268999999999</v>
      </c>
      <c r="G167">
        <f t="shared" si="21"/>
        <v>7.8481530861995257</v>
      </c>
      <c r="H167">
        <f t="shared" si="22"/>
        <v>7.0274387299271481</v>
      </c>
      <c r="I167">
        <f t="shared" si="23"/>
        <v>7.1463208177617537</v>
      </c>
      <c r="J167">
        <v>35</v>
      </c>
      <c r="K167">
        <v>37</v>
      </c>
      <c r="L167">
        <v>90019.6</v>
      </c>
      <c r="M167">
        <v>11.08</v>
      </c>
      <c r="N167">
        <v>137.84</v>
      </c>
      <c r="O167">
        <v>119.6</v>
      </c>
      <c r="P167">
        <v>158.44999999999999</v>
      </c>
      <c r="Q167">
        <v>22638</v>
      </c>
      <c r="R167">
        <v>0.08</v>
      </c>
      <c r="S167">
        <v>0.19</v>
      </c>
      <c r="T167">
        <f>'Regression (power w accel)'!$B$17+'Regression (power w accel)'!$B$18*data_and_analysis!$I167</f>
        <v>7.72736944461787</v>
      </c>
      <c r="U167">
        <f t="shared" si="24"/>
        <v>0.92563180540782031</v>
      </c>
      <c r="V167">
        <f t="shared" si="25"/>
        <v>1.1184033588886686E-3</v>
      </c>
      <c r="W167">
        <f>$T167-_xlfn.T.INV(0.975,'Regression (power w accel)'!$B$8-2)*SQRT('Regression (power w accel)'!$D$13*(1+1/'Regression (power w accel)'!$B$8+data_and_analysis!$V167))</f>
        <v>7.4885877811457728</v>
      </c>
      <c r="X167">
        <f>$T167+_xlfn.T.INV(0.975,'Regression (power w accel)'!$B$8-2)*SQRT('Regression (power w accel)'!$D$13*(1+1/'Regression (power w accel)'!$B$8+data_and_analysis!$V167))</f>
        <v>7.9661511080899672</v>
      </c>
      <c r="Y167">
        <f t="shared" si="26"/>
        <v>29.792098844926006</v>
      </c>
      <c r="Z167">
        <f t="shared" si="27"/>
        <v>48.029074479997469</v>
      </c>
      <c r="AA167">
        <f>EXP('Regression (power w accel)'!$B$17)*(data_and_analysis!$F167^'Regression (power w accel)'!$B$18)/60</f>
        <v>37.827066160864199</v>
      </c>
      <c r="AB167" t="str">
        <f t="shared" si="28"/>
        <v>N</v>
      </c>
      <c r="AC167" s="5">
        <f t="shared" si="29"/>
        <v>-0.21241317742614554</v>
      </c>
      <c r="AD167" s="5">
        <f t="shared" si="30"/>
        <v>0.26970128414791644</v>
      </c>
    </row>
    <row r="168" spans="1:30" x14ac:dyDescent="0.25">
      <c r="A168">
        <v>48882</v>
      </c>
      <c r="B168" t="s">
        <v>281</v>
      </c>
      <c r="C168" t="s">
        <v>282</v>
      </c>
      <c r="D168">
        <v>27327</v>
      </c>
      <c r="E168">
        <v>14060.07</v>
      </c>
      <c r="F168">
        <v>17082.62</v>
      </c>
      <c r="G168">
        <f t="shared" si="21"/>
        <v>10.215630503412919</v>
      </c>
      <c r="H168">
        <f t="shared" si="22"/>
        <v>9.5510941440151349</v>
      </c>
      <c r="I168">
        <f t="shared" si="23"/>
        <v>9.7458168513631733</v>
      </c>
      <c r="J168">
        <v>231</v>
      </c>
      <c r="K168">
        <v>232</v>
      </c>
      <c r="L168">
        <v>1212605.3999999999</v>
      </c>
      <c r="M168">
        <v>6.07</v>
      </c>
      <c r="N168">
        <v>122.8</v>
      </c>
      <c r="O168">
        <v>115.26</v>
      </c>
      <c r="P168">
        <v>152.08000000000001</v>
      </c>
      <c r="Q168">
        <v>285524</v>
      </c>
      <c r="R168">
        <v>0.04</v>
      </c>
      <c r="S168">
        <v>0.28999999999999998</v>
      </c>
      <c r="T168">
        <f>'Regression (power w accel)'!$B$17+'Regression (power w accel)'!$B$18*data_and_analysis!$I168</f>
        <v>10.22662301450285</v>
      </c>
      <c r="U168">
        <f t="shared" si="24"/>
        <v>2.6810736074152008</v>
      </c>
      <c r="V168">
        <f t="shared" si="25"/>
        <v>3.2394324724395293E-3</v>
      </c>
      <c r="W168">
        <f>$T168-_xlfn.T.INV(0.975,'Regression (power w accel)'!$B$8-2)*SQRT('Regression (power w accel)'!$D$13*(1+1/'Regression (power w accel)'!$B$8+data_and_analysis!$V168))</f>
        <v>9.9875887884824408</v>
      </c>
      <c r="X168">
        <f>$T168+_xlfn.T.INV(0.975,'Regression (power w accel)'!$B$8-2)*SQRT('Regression (power w accel)'!$D$13*(1+1/'Regression (power w accel)'!$B$8+data_and_analysis!$V168))</f>
        <v>10.46565724052326</v>
      </c>
      <c r="Y168">
        <f t="shared" si="26"/>
        <v>362.57966884090547</v>
      </c>
      <c r="Z168">
        <f t="shared" si="27"/>
        <v>584.82501235228119</v>
      </c>
      <c r="AA168">
        <f>EXP('Regression (power w accel)'!$B$17)*(data_and_analysis!$F168^'Regression (power w accel)'!$B$18)/60</f>
        <v>460.48415750009093</v>
      </c>
      <c r="AB168" t="str">
        <f t="shared" si="28"/>
        <v>N</v>
      </c>
      <c r="AC168" s="5">
        <f t="shared" si="29"/>
        <v>-0.21261206724395534</v>
      </c>
      <c r="AD168" s="5">
        <f t="shared" si="30"/>
        <v>0.27002200363899753</v>
      </c>
    </row>
    <row r="169" spans="1:30" x14ac:dyDescent="0.25">
      <c r="A169">
        <v>41910</v>
      </c>
      <c r="B169" t="s">
        <v>16</v>
      </c>
      <c r="C169" t="s">
        <v>275</v>
      </c>
      <c r="D169">
        <v>4142</v>
      </c>
      <c r="E169">
        <v>2289.39</v>
      </c>
      <c r="F169">
        <v>2420.4167000000002</v>
      </c>
      <c r="G169">
        <f t="shared" si="21"/>
        <v>8.3289340419555291</v>
      </c>
      <c r="H169">
        <f t="shared" si="22"/>
        <v>7.7360406855181667</v>
      </c>
      <c r="I169">
        <f t="shared" si="23"/>
        <v>7.7916949944103662</v>
      </c>
      <c r="J169">
        <v>63</v>
      </c>
      <c r="K169">
        <v>64</v>
      </c>
      <c r="L169">
        <v>140978.98000000001</v>
      </c>
      <c r="M169">
        <v>6.04</v>
      </c>
      <c r="N169">
        <v>107.68</v>
      </c>
      <c r="O169">
        <v>81.34</v>
      </c>
      <c r="P169">
        <v>143.58000000000001</v>
      </c>
      <c r="Q169">
        <v>48579</v>
      </c>
      <c r="R169">
        <v>0.04</v>
      </c>
      <c r="S169">
        <v>0.28000000000000003</v>
      </c>
      <c r="T169">
        <f>'Regression (power w accel)'!$B$17+'Regression (power w accel)'!$B$18*data_and_analysis!$I169</f>
        <v>8.3478565290570756</v>
      </c>
      <c r="U169">
        <f t="shared" si="24"/>
        <v>0.10031373133772903</v>
      </c>
      <c r="V169">
        <f t="shared" si="25"/>
        <v>1.2120501198783007E-4</v>
      </c>
      <c r="W169">
        <f>$T169-_xlfn.T.INV(0.975,'Regression (power w accel)'!$B$8-2)*SQRT('Regression (power w accel)'!$D$13*(1+1/'Regression (power w accel)'!$B$8+data_and_analysis!$V169))</f>
        <v>8.1091936998188796</v>
      </c>
      <c r="X169">
        <f>$T169+_xlfn.T.INV(0.975,'Regression (power w accel)'!$B$8-2)*SQRT('Regression (power w accel)'!$D$13*(1+1/'Regression (power w accel)'!$B$8+data_and_analysis!$V169))</f>
        <v>8.5865193582952717</v>
      </c>
      <c r="Y169">
        <f t="shared" si="26"/>
        <v>55.414934741625565</v>
      </c>
      <c r="Z169">
        <f t="shared" si="27"/>
        <v>89.315477762603862</v>
      </c>
      <c r="AA169">
        <f>EXP('Regression (power w accel)'!$B$17)*(data_and_analysis!$F169^'Regression (power w accel)'!$B$18)/60</f>
        <v>70.352053073324029</v>
      </c>
      <c r="AB169" t="str">
        <f t="shared" si="28"/>
        <v>N</v>
      </c>
      <c r="AC169" s="5">
        <f t="shared" si="29"/>
        <v>-0.21231957958825079</v>
      </c>
      <c r="AD169" s="5">
        <f t="shared" si="30"/>
        <v>0.26955040913326739</v>
      </c>
    </row>
    <row r="170" spans="1:30" x14ac:dyDescent="0.25">
      <c r="A170">
        <v>49820</v>
      </c>
      <c r="B170" t="s">
        <v>16</v>
      </c>
      <c r="C170" t="s">
        <v>283</v>
      </c>
      <c r="D170">
        <v>4125</v>
      </c>
      <c r="E170">
        <v>2289.39</v>
      </c>
      <c r="F170">
        <v>2420.4167000000002</v>
      </c>
      <c r="G170">
        <f t="shared" si="21"/>
        <v>8.3248212987687822</v>
      </c>
      <c r="H170">
        <f t="shared" si="22"/>
        <v>7.7360406855181667</v>
      </c>
      <c r="I170">
        <f t="shared" si="23"/>
        <v>7.7916949944103662</v>
      </c>
      <c r="J170">
        <v>63</v>
      </c>
      <c r="K170">
        <v>64</v>
      </c>
      <c r="L170">
        <v>140978.98000000001</v>
      </c>
      <c r="M170">
        <v>6.04</v>
      </c>
      <c r="N170">
        <v>107.68</v>
      </c>
      <c r="O170">
        <v>81.34</v>
      </c>
      <c r="P170">
        <v>143.58000000000001</v>
      </c>
      <c r="Q170">
        <v>48579</v>
      </c>
      <c r="R170">
        <v>0.04</v>
      </c>
      <c r="S170">
        <v>0.28000000000000003</v>
      </c>
      <c r="T170">
        <f>'Regression (power w accel)'!$B$17+'Regression (power w accel)'!$B$18*data_and_analysis!$I170</f>
        <v>8.3478565290570756</v>
      </c>
      <c r="U170">
        <f t="shared" si="24"/>
        <v>0.10031373133772903</v>
      </c>
      <c r="V170">
        <f t="shared" si="25"/>
        <v>1.2120501198783007E-4</v>
      </c>
      <c r="W170">
        <f>$T170-_xlfn.T.INV(0.975,'Regression (power w accel)'!$B$8-2)*SQRT('Regression (power w accel)'!$D$13*(1+1/'Regression (power w accel)'!$B$8+data_and_analysis!$V170))</f>
        <v>8.1091936998188796</v>
      </c>
      <c r="X170">
        <f>$T170+_xlfn.T.INV(0.975,'Regression (power w accel)'!$B$8-2)*SQRT('Regression (power w accel)'!$D$13*(1+1/'Regression (power w accel)'!$B$8+data_and_analysis!$V170))</f>
        <v>8.5865193582952717</v>
      </c>
      <c r="Y170">
        <f t="shared" si="26"/>
        <v>55.414934741625565</v>
      </c>
      <c r="Z170">
        <f t="shared" si="27"/>
        <v>89.315477762603862</v>
      </c>
      <c r="AA170">
        <f>EXP('Regression (power w accel)'!$B$17)*(data_and_analysis!$F170^'Regression (power w accel)'!$B$18)/60</f>
        <v>70.352053073324029</v>
      </c>
      <c r="AB170" t="str">
        <f t="shared" si="28"/>
        <v>N</v>
      </c>
      <c r="AC170" s="5">
        <f t="shared" si="29"/>
        <v>-0.21231957958825079</v>
      </c>
      <c r="AD170" s="5">
        <f t="shared" si="30"/>
        <v>0.26955040913326739</v>
      </c>
    </row>
    <row r="171" spans="1:30" x14ac:dyDescent="0.25">
      <c r="A171">
        <v>54910</v>
      </c>
      <c r="B171" t="s">
        <v>284</v>
      </c>
      <c r="C171" t="s">
        <v>285</v>
      </c>
      <c r="D171">
        <v>5602</v>
      </c>
      <c r="E171">
        <v>2937.34</v>
      </c>
      <c r="F171">
        <v>3341.7743999999998</v>
      </c>
      <c r="G171">
        <f t="shared" si="21"/>
        <v>8.6308789558200534</v>
      </c>
      <c r="H171">
        <f t="shared" si="22"/>
        <v>7.9852596888838683</v>
      </c>
      <c r="I171">
        <f t="shared" si="23"/>
        <v>8.1142572023884778</v>
      </c>
      <c r="J171">
        <v>231</v>
      </c>
      <c r="K171">
        <v>232</v>
      </c>
      <c r="L171">
        <v>225843.77</v>
      </c>
      <c r="M171">
        <v>6.52</v>
      </c>
      <c r="N171">
        <v>125.91</v>
      </c>
      <c r="O171">
        <v>92.26</v>
      </c>
      <c r="P171">
        <v>159.78</v>
      </c>
      <c r="Q171">
        <v>67148</v>
      </c>
      <c r="R171">
        <v>0.05</v>
      </c>
      <c r="S171">
        <v>0.28999999999999998</v>
      </c>
      <c r="T171">
        <f>'Regression (power w accel)'!$B$17+'Regression (power w accel)'!$B$18*data_and_analysis!$I171</f>
        <v>8.6579800065999102</v>
      </c>
      <c r="U171">
        <f t="shared" si="24"/>
        <v>3.4091324097298121E-5</v>
      </c>
      <c r="V171">
        <f t="shared" si="25"/>
        <v>4.1191163869506231E-8</v>
      </c>
      <c r="W171">
        <f>$T171-_xlfn.T.INV(0.975,'Regression (power w accel)'!$B$8-2)*SQRT('Regression (power w accel)'!$D$13*(1+1/'Regression (power w accel)'!$B$8+data_and_analysis!$V171))</f>
        <v>8.4193316202559103</v>
      </c>
      <c r="X171">
        <f>$T171+_xlfn.T.INV(0.975,'Regression (power w accel)'!$B$8-2)*SQRT('Regression (power w accel)'!$D$13*(1+1/'Regression (power w accel)'!$B$8+data_and_analysis!$V171))</f>
        <v>8.8966283929439101</v>
      </c>
      <c r="Y171">
        <f t="shared" si="26"/>
        <v>75.564534899742384</v>
      </c>
      <c r="Z171">
        <f t="shared" si="27"/>
        <v>121.78824387671075</v>
      </c>
      <c r="AA171">
        <f>EXP('Regression (power w accel)'!$B$17)*(data_and_analysis!$F171^'Regression (power w accel)'!$B$18)/60</f>
        <v>95.931600657969057</v>
      </c>
      <c r="AB171" t="str">
        <f t="shared" si="28"/>
        <v>N</v>
      </c>
      <c r="AC171" s="5">
        <f t="shared" si="29"/>
        <v>-0.21230820312112428</v>
      </c>
      <c r="AD171" s="5">
        <f t="shared" si="30"/>
        <v>0.26953207328344292</v>
      </c>
    </row>
    <row r="172" spans="1:30" x14ac:dyDescent="0.25">
      <c r="A172">
        <v>46906</v>
      </c>
      <c r="B172" t="s">
        <v>286</v>
      </c>
      <c r="C172" t="s">
        <v>287</v>
      </c>
      <c r="D172">
        <v>4611</v>
      </c>
      <c r="E172">
        <v>2527.48</v>
      </c>
      <c r="F172">
        <v>2933.1496999999999</v>
      </c>
      <c r="G172">
        <f t="shared" si="21"/>
        <v>8.4362000322067061</v>
      </c>
      <c r="H172">
        <f t="shared" si="22"/>
        <v>7.8349780379058513</v>
      </c>
      <c r="I172">
        <f t="shared" si="23"/>
        <v>7.9838321075658572</v>
      </c>
      <c r="J172">
        <v>47</v>
      </c>
      <c r="K172">
        <v>49</v>
      </c>
      <c r="L172">
        <v>186190.52</v>
      </c>
      <c r="M172">
        <v>11.07</v>
      </c>
      <c r="N172">
        <v>117.88</v>
      </c>
      <c r="O172">
        <v>110.46</v>
      </c>
      <c r="P172">
        <v>132.69999999999999</v>
      </c>
      <c r="Q172">
        <v>32356</v>
      </c>
      <c r="R172">
        <v>0.08</v>
      </c>
      <c r="S172">
        <v>0.28000000000000003</v>
      </c>
      <c r="T172">
        <f>'Regression (power w accel)'!$B$17+'Regression (power w accel)'!$B$18*data_and_analysis!$I172</f>
        <v>8.5325843992881261</v>
      </c>
      <c r="U172">
        <f t="shared" si="24"/>
        <v>1.5521750434080319E-2</v>
      </c>
      <c r="V172">
        <f t="shared" si="25"/>
        <v>1.8754301353829017E-5</v>
      </c>
      <c r="W172">
        <f>$T172-_xlfn.T.INV(0.975,'Regression (power w accel)'!$B$8-2)*SQRT('Regression (power w accel)'!$D$13*(1+1/'Regression (power w accel)'!$B$8+data_and_analysis!$V172))</f>
        <v>8.2939337822585646</v>
      </c>
      <c r="X172">
        <f>$T172+_xlfn.T.INV(0.975,'Regression (power w accel)'!$B$8-2)*SQRT('Regression (power w accel)'!$D$13*(1+1/'Regression (power w accel)'!$B$8+data_and_analysis!$V172))</f>
        <v>8.7712350163176875</v>
      </c>
      <c r="Y172">
        <f t="shared" si="26"/>
        <v>66.658943257853181</v>
      </c>
      <c r="Z172">
        <f t="shared" si="27"/>
        <v>107.43547707325619</v>
      </c>
      <c r="AA172">
        <f>EXP('Regression (power w accel)'!$B$17)*(data_and_analysis!$F172^'Regression (power w accel)'!$B$18)/60</f>
        <v>84.625855210488609</v>
      </c>
      <c r="AB172" t="str">
        <f t="shared" si="28"/>
        <v>N</v>
      </c>
      <c r="AC172" s="5">
        <f t="shared" si="29"/>
        <v>-0.21230996021188323</v>
      </c>
      <c r="AD172" s="5">
        <f t="shared" si="30"/>
        <v>0.26953490521346646</v>
      </c>
    </row>
    <row r="173" spans="1:30" x14ac:dyDescent="0.25">
      <c r="A173">
        <v>44090</v>
      </c>
      <c r="B173" t="s">
        <v>288</v>
      </c>
      <c r="C173" t="s">
        <v>289</v>
      </c>
      <c r="D173">
        <v>2800</v>
      </c>
      <c r="E173">
        <v>1272.08</v>
      </c>
      <c r="F173">
        <v>1483.0082</v>
      </c>
      <c r="G173">
        <f t="shared" si="21"/>
        <v>7.9373746961632952</v>
      </c>
      <c r="H173">
        <f t="shared" si="22"/>
        <v>7.1484086350041416</v>
      </c>
      <c r="I173">
        <f t="shared" si="23"/>
        <v>7.3018278714550799</v>
      </c>
      <c r="J173">
        <v>30</v>
      </c>
      <c r="K173">
        <v>32</v>
      </c>
      <c r="L173">
        <v>112377.41</v>
      </c>
      <c r="M173">
        <v>11.28</v>
      </c>
      <c r="N173">
        <v>145.49</v>
      </c>
      <c r="O173">
        <v>137.36000000000001</v>
      </c>
      <c r="P173">
        <v>156.09</v>
      </c>
      <c r="Q173">
        <v>37492</v>
      </c>
      <c r="R173">
        <v>0.08</v>
      </c>
      <c r="S173">
        <v>0.18</v>
      </c>
      <c r="T173">
        <f>'Regression (power w accel)'!$B$17+'Regression (power w accel)'!$B$18*data_and_analysis!$I173</f>
        <v>7.876879793570736</v>
      </c>
      <c r="U173">
        <f t="shared" si="24"/>
        <v>0.65058832069420813</v>
      </c>
      <c r="V173">
        <f t="shared" si="25"/>
        <v>7.8607947443806942E-4</v>
      </c>
      <c r="W173">
        <f>$T173-_xlfn.T.INV(0.975,'Regression (power w accel)'!$B$8-2)*SQRT('Regression (power w accel)'!$D$13*(1+1/'Regression (power w accel)'!$B$8+data_and_analysis!$V173))</f>
        <v>7.6381377259335927</v>
      </c>
      <c r="X173">
        <f>$T173+_xlfn.T.INV(0.975,'Regression (power w accel)'!$B$8-2)*SQRT('Regression (power w accel)'!$D$13*(1+1/'Regression (power w accel)'!$B$8+data_and_analysis!$V173))</f>
        <v>8.1156218612078792</v>
      </c>
      <c r="Y173">
        <f t="shared" si="26"/>
        <v>34.597906128373815</v>
      </c>
      <c r="Z173">
        <f t="shared" si="27"/>
        <v>55.772298250100803</v>
      </c>
      <c r="AA173">
        <f>EXP('Regression (power w accel)'!$B$17)*(data_and_analysis!$F173^'Regression (power w accel)'!$B$18)/60</f>
        <v>43.927266468796525</v>
      </c>
      <c r="AB173" t="str">
        <f t="shared" si="28"/>
        <v>N</v>
      </c>
      <c r="AC173" s="5">
        <f t="shared" si="29"/>
        <v>-0.21238199165089788</v>
      </c>
      <c r="AD173" s="5">
        <f t="shared" si="30"/>
        <v>0.26965101026075289</v>
      </c>
    </row>
    <row r="174" spans="1:30" x14ac:dyDescent="0.25">
      <c r="A174">
        <v>53801</v>
      </c>
      <c r="B174" t="s">
        <v>49</v>
      </c>
      <c r="C174" t="s">
        <v>290</v>
      </c>
      <c r="D174">
        <v>5958</v>
      </c>
      <c r="E174">
        <v>3847.78</v>
      </c>
      <c r="F174">
        <v>4308.1679999999997</v>
      </c>
      <c r="G174">
        <f t="shared" si="21"/>
        <v>8.6924901332732283</v>
      </c>
      <c r="H174">
        <f t="shared" si="22"/>
        <v>8.2552516375940108</v>
      </c>
      <c r="I174">
        <f t="shared" si="23"/>
        <v>8.3682680347303915</v>
      </c>
      <c r="J174">
        <v>71</v>
      </c>
      <c r="K174">
        <v>72</v>
      </c>
      <c r="L174">
        <v>242536.55</v>
      </c>
      <c r="M174">
        <v>6.02</v>
      </c>
      <c r="N174">
        <v>101.19</v>
      </c>
      <c r="O174">
        <v>79.73</v>
      </c>
      <c r="P174">
        <v>165.87</v>
      </c>
      <c r="Q174">
        <v>20906</v>
      </c>
      <c r="R174">
        <v>0.04</v>
      </c>
      <c r="S174">
        <v>0.28000000000000003</v>
      </c>
      <c r="T174">
        <f>'Regression (power w accel)'!$B$17+'Regression (power w accel)'!$B$18*data_and_analysis!$I174</f>
        <v>8.9021956050520679</v>
      </c>
      <c r="U174">
        <f t="shared" si="24"/>
        <v>6.7521819797424776E-2</v>
      </c>
      <c r="V174">
        <f t="shared" si="25"/>
        <v>8.1583875595592472E-5</v>
      </c>
      <c r="W174">
        <f>$T174-_xlfn.T.INV(0.975,'Regression (power w accel)'!$B$8-2)*SQRT('Regression (power w accel)'!$D$13*(1+1/'Regression (power w accel)'!$B$8+data_and_analysis!$V174))</f>
        <v>8.6635374986116833</v>
      </c>
      <c r="X174">
        <f>$T174+_xlfn.T.INV(0.975,'Regression (power w accel)'!$B$8-2)*SQRT('Regression (power w accel)'!$D$13*(1+1/'Regression (power w accel)'!$B$8+data_and_analysis!$V174))</f>
        <v>9.1408537114924524</v>
      </c>
      <c r="Y174">
        <f t="shared" si="26"/>
        <v>96.466223968673589</v>
      </c>
      <c r="Z174">
        <f t="shared" si="27"/>
        <v>155.47876289508014</v>
      </c>
      <c r="AA174">
        <f>EXP('Regression (power w accel)'!$B$17)*(data_and_analysis!$F174^'Regression (power w accel)'!$B$18)/60</f>
        <v>122.46815571326735</v>
      </c>
      <c r="AB174" t="str">
        <f t="shared" si="28"/>
        <v>N</v>
      </c>
      <c r="AC174" s="5">
        <f t="shared" si="29"/>
        <v>-0.2123158595241007</v>
      </c>
      <c r="AD174" s="5">
        <f t="shared" si="30"/>
        <v>0.26954441331753187</v>
      </c>
    </row>
    <row r="175" spans="1:30" x14ac:dyDescent="0.25">
      <c r="A175">
        <v>48536</v>
      </c>
      <c r="B175" t="s">
        <v>291</v>
      </c>
      <c r="C175" t="s">
        <v>292</v>
      </c>
      <c r="D175">
        <v>1982</v>
      </c>
      <c r="E175">
        <v>1168.8800000000001</v>
      </c>
      <c r="F175">
        <v>1194.4956</v>
      </c>
      <c r="G175">
        <f t="shared" si="21"/>
        <v>7.5918617148899337</v>
      </c>
      <c r="H175">
        <f t="shared" si="22"/>
        <v>7.063801304363829</v>
      </c>
      <c r="I175">
        <f t="shared" si="23"/>
        <v>7.0854792832094775</v>
      </c>
      <c r="J175">
        <v>55</v>
      </c>
      <c r="K175">
        <v>57</v>
      </c>
      <c r="L175">
        <v>67374.559999999998</v>
      </c>
      <c r="M175">
        <v>9.08</v>
      </c>
      <c r="N175">
        <v>112.92</v>
      </c>
      <c r="O175">
        <v>61.36</v>
      </c>
      <c r="P175">
        <v>147.43</v>
      </c>
      <c r="Q175">
        <v>9617</v>
      </c>
      <c r="R175">
        <v>0.06</v>
      </c>
      <c r="S175">
        <v>0.19</v>
      </c>
      <c r="T175">
        <f>'Regression (power w accel)'!$B$17+'Regression (power w accel)'!$B$18*data_and_analysis!$I175</f>
        <v>7.6688740976500229</v>
      </c>
      <c r="U175">
        <f t="shared" si="24"/>
        <v>1.0464044873332043</v>
      </c>
      <c r="V175">
        <f t="shared" si="25"/>
        <v>1.2643280908805985E-3</v>
      </c>
      <c r="W175">
        <f>$T175-_xlfn.T.INV(0.975,'Regression (power w accel)'!$B$8-2)*SQRT('Regression (power w accel)'!$D$13*(1+1/'Regression (power w accel)'!$B$8+data_and_analysis!$V175))</f>
        <v>7.4300750495646142</v>
      </c>
      <c r="X175">
        <f>$T175+_xlfn.T.INV(0.975,'Regression (power w accel)'!$B$8-2)*SQRT('Regression (power w accel)'!$D$13*(1+1/'Regression (power w accel)'!$B$8+data_and_analysis!$V175))</f>
        <v>7.9076731457354317</v>
      </c>
      <c r="Y175">
        <f t="shared" si="26"/>
        <v>28.098901620646469</v>
      </c>
      <c r="Z175">
        <f t="shared" si="27"/>
        <v>45.300976271922515</v>
      </c>
      <c r="AA175">
        <f>EXP('Regression (power w accel)'!$B$17)*(data_and_analysis!$F175^'Regression (power w accel)'!$B$18)/60</f>
        <v>35.677831710797541</v>
      </c>
      <c r="AB175" t="str">
        <f t="shared" si="28"/>
        <v>N</v>
      </c>
      <c r="AC175" s="5">
        <f t="shared" si="29"/>
        <v>-0.21242686919949186</v>
      </c>
      <c r="AD175" s="5">
        <f t="shared" si="30"/>
        <v>0.26972335760563121</v>
      </c>
    </row>
    <row r="176" spans="1:30" x14ac:dyDescent="0.25">
      <c r="A176">
        <v>41038</v>
      </c>
      <c r="B176" t="s">
        <v>218</v>
      </c>
      <c r="C176" t="s">
        <v>293</v>
      </c>
      <c r="D176">
        <v>30473</v>
      </c>
      <c r="E176">
        <v>15284.13</v>
      </c>
      <c r="F176">
        <v>18828.793000000001</v>
      </c>
      <c r="G176">
        <f t="shared" si="21"/>
        <v>10.324596324632314</v>
      </c>
      <c r="H176">
        <f t="shared" si="22"/>
        <v>9.6345703141574166</v>
      </c>
      <c r="I176">
        <f t="shared" si="23"/>
        <v>9.8431425197560358</v>
      </c>
      <c r="J176">
        <v>826</v>
      </c>
      <c r="K176">
        <v>827</v>
      </c>
      <c r="L176">
        <v>1364698.5</v>
      </c>
      <c r="M176">
        <v>4.0999999999999996</v>
      </c>
      <c r="N176">
        <v>111.87</v>
      </c>
      <c r="O176">
        <v>91.88</v>
      </c>
      <c r="P176">
        <v>148.56</v>
      </c>
      <c r="Q176">
        <v>331611</v>
      </c>
      <c r="R176">
        <v>0.03</v>
      </c>
      <c r="S176">
        <v>0.2</v>
      </c>
      <c r="T176">
        <f>'Regression (power w accel)'!$B$17+'Regression (power w accel)'!$B$18*data_and_analysis!$I176</f>
        <v>10.320195584350287</v>
      </c>
      <c r="U176">
        <f t="shared" si="24"/>
        <v>3.0092676857308436</v>
      </c>
      <c r="V176">
        <f t="shared" si="25"/>
        <v>3.6359760628943399E-3</v>
      </c>
      <c r="W176">
        <f>$T176-_xlfn.T.INV(0.975,'Regression (power w accel)'!$B$8-2)*SQRT('Regression (power w accel)'!$D$13*(1+1/'Regression (power w accel)'!$B$8+data_and_analysis!$V176))</f>
        <v>10.081114169317061</v>
      </c>
      <c r="X176">
        <f>$T176+_xlfn.T.INV(0.975,'Regression (power w accel)'!$B$8-2)*SQRT('Regression (power w accel)'!$D$13*(1+1/'Regression (power w accel)'!$B$8+data_and_analysis!$V176))</f>
        <v>10.559276999383513</v>
      </c>
      <c r="Y176">
        <f t="shared" si="26"/>
        <v>398.12642559602443</v>
      </c>
      <c r="Z176">
        <f t="shared" si="27"/>
        <v>642.22097170837162</v>
      </c>
      <c r="AA176">
        <f>EXP('Regression (power w accel)'!$B$17)*(data_and_analysis!$F176^'Regression (power w accel)'!$B$18)/60</f>
        <v>505.65318144856906</v>
      </c>
      <c r="AB176" t="str">
        <f t="shared" si="28"/>
        <v>N</v>
      </c>
      <c r="AC176" s="5">
        <f t="shared" si="29"/>
        <v>-0.21264922242654055</v>
      </c>
      <c r="AD176" s="5">
        <f t="shared" si="30"/>
        <v>0.27008193613767095</v>
      </c>
    </row>
    <row r="177" spans="1:30" x14ac:dyDescent="0.25">
      <c r="A177">
        <v>41298</v>
      </c>
      <c r="B177" t="s">
        <v>68</v>
      </c>
      <c r="C177" t="s">
        <v>294</v>
      </c>
      <c r="D177">
        <v>7462</v>
      </c>
      <c r="E177">
        <v>4159.04</v>
      </c>
      <c r="F177">
        <v>5009.4459999999999</v>
      </c>
      <c r="G177">
        <f t="shared" si="21"/>
        <v>8.917578753781104</v>
      </c>
      <c r="H177">
        <f t="shared" si="22"/>
        <v>8.3330395573932243</v>
      </c>
      <c r="I177">
        <f t="shared" si="23"/>
        <v>8.5190806091223035</v>
      </c>
      <c r="J177">
        <v>227</v>
      </c>
      <c r="K177">
        <v>228</v>
      </c>
      <c r="L177">
        <v>340804.1</v>
      </c>
      <c r="M177">
        <v>4.0199999999999996</v>
      </c>
      <c r="N177">
        <v>110.87</v>
      </c>
      <c r="O177">
        <v>78.87</v>
      </c>
      <c r="P177">
        <v>151.77000000000001</v>
      </c>
      <c r="Q177">
        <v>84312</v>
      </c>
      <c r="R177">
        <v>0.03</v>
      </c>
      <c r="S177">
        <v>0.28999999999999998</v>
      </c>
      <c r="T177">
        <f>'Regression (power w accel)'!$B$17+'Regression (power w accel)'!$B$18*data_and_analysis!$I177</f>
        <v>9.0471925044742747</v>
      </c>
      <c r="U177">
        <f t="shared" si="24"/>
        <v>0.16864342965835996</v>
      </c>
      <c r="V177">
        <f t="shared" si="25"/>
        <v>2.0376501442851265E-4</v>
      </c>
      <c r="W177">
        <f>$T177-_xlfn.T.INV(0.975,'Regression (power w accel)'!$B$8-2)*SQRT('Regression (power w accel)'!$D$13*(1+1/'Regression (power w accel)'!$B$8+data_and_analysis!$V177))</f>
        <v>8.8085198344708218</v>
      </c>
      <c r="X177">
        <f>$T177+_xlfn.T.INV(0.975,'Regression (power w accel)'!$B$8-2)*SQRT('Regression (power w accel)'!$D$13*(1+1/'Regression (power w accel)'!$B$8+data_and_analysis!$V177))</f>
        <v>9.2858651744777276</v>
      </c>
      <c r="Y177">
        <f t="shared" si="26"/>
        <v>111.51680223622309</v>
      </c>
      <c r="Z177">
        <f t="shared" si="27"/>
        <v>179.74166260725488</v>
      </c>
      <c r="AA177">
        <f>EXP('Regression (power w accel)'!$B$17)*(data_and_analysis!$F177^'Regression (power w accel)'!$B$18)/60</f>
        <v>141.57759512925475</v>
      </c>
      <c r="AB177" t="str">
        <f t="shared" si="28"/>
        <v>N</v>
      </c>
      <c r="AC177" s="5">
        <f t="shared" si="29"/>
        <v>-0.21232733092822592</v>
      </c>
      <c r="AD177" s="5">
        <f t="shared" si="30"/>
        <v>0.26956290254229737</v>
      </c>
    </row>
    <row r="178" spans="1:30" x14ac:dyDescent="0.25">
      <c r="A178">
        <v>43577</v>
      </c>
      <c r="B178" t="s">
        <v>202</v>
      </c>
      <c r="C178" t="s">
        <v>295</v>
      </c>
      <c r="D178">
        <v>16113</v>
      </c>
      <c r="E178">
        <v>6676.46</v>
      </c>
      <c r="F178">
        <v>9739.8369999999995</v>
      </c>
      <c r="G178">
        <f t="shared" si="21"/>
        <v>9.6873816785735691</v>
      </c>
      <c r="H178">
        <f t="shared" si="22"/>
        <v>8.806343185943037</v>
      </c>
      <c r="I178">
        <f t="shared" si="23"/>
        <v>9.18397966138361</v>
      </c>
      <c r="J178">
        <v>244</v>
      </c>
      <c r="K178">
        <v>245</v>
      </c>
      <c r="L178">
        <v>1018992.75</v>
      </c>
      <c r="M178">
        <v>6.02</v>
      </c>
      <c r="N178">
        <v>179.43</v>
      </c>
      <c r="O178">
        <v>190.53</v>
      </c>
      <c r="P178">
        <v>156.36000000000001</v>
      </c>
      <c r="Q178">
        <v>175185</v>
      </c>
      <c r="R178">
        <v>0.04</v>
      </c>
      <c r="S178">
        <v>0.16</v>
      </c>
      <c r="T178">
        <f>'Regression (power w accel)'!$B$17+'Regression (power w accel)'!$B$18*data_and_analysis!$I178</f>
        <v>9.6864515410325929</v>
      </c>
      <c r="U178">
        <f t="shared" si="24"/>
        <v>1.156831973709346</v>
      </c>
      <c r="V178">
        <f t="shared" si="25"/>
        <v>1.3977531427804694E-3</v>
      </c>
      <c r="W178">
        <f>$T178-_xlfn.T.INV(0.975,'Regression (power w accel)'!$B$8-2)*SQRT('Regression (power w accel)'!$D$13*(1+1/'Regression (power w accel)'!$B$8+data_and_analysis!$V178))</f>
        <v>9.4476365985797131</v>
      </c>
      <c r="X178">
        <f>$T178+_xlfn.T.INV(0.975,'Regression (power w accel)'!$B$8-2)*SQRT('Regression (power w accel)'!$D$13*(1+1/'Regression (power w accel)'!$B$8+data_and_analysis!$V178))</f>
        <v>9.9252664834854727</v>
      </c>
      <c r="Y178">
        <f t="shared" si="26"/>
        <v>211.30277052789572</v>
      </c>
      <c r="Z178">
        <f t="shared" si="27"/>
        <v>340.67260766164429</v>
      </c>
      <c r="AA178">
        <f>EXP('Regression (power w accel)'!$B$17)*(data_and_analysis!$F178^'Regression (power w accel)'!$B$18)/60</f>
        <v>268.3003276961627</v>
      </c>
      <c r="AB178" t="str">
        <f t="shared" si="28"/>
        <v>N</v>
      </c>
      <c r="AC178" s="5">
        <f t="shared" si="29"/>
        <v>-0.21243938707676119</v>
      </c>
      <c r="AD178" s="5">
        <f t="shared" si="30"/>
        <v>0.26974353921564997</v>
      </c>
    </row>
    <row r="179" spans="1:30" x14ac:dyDescent="0.25">
      <c r="A179">
        <v>51647</v>
      </c>
      <c r="B179" t="s">
        <v>296</v>
      </c>
      <c r="C179" t="s">
        <v>297</v>
      </c>
      <c r="D179">
        <v>1478</v>
      </c>
      <c r="E179">
        <v>794.59</v>
      </c>
      <c r="F179">
        <v>827.02909999999997</v>
      </c>
      <c r="G179">
        <f t="shared" si="21"/>
        <v>7.2984451015081468</v>
      </c>
      <c r="H179">
        <f t="shared" si="22"/>
        <v>6.6778262583529058</v>
      </c>
      <c r="I179">
        <f t="shared" si="23"/>
        <v>6.7178398818290539</v>
      </c>
      <c r="J179">
        <v>71</v>
      </c>
      <c r="K179">
        <v>72</v>
      </c>
      <c r="L179">
        <v>54241.31</v>
      </c>
      <c r="M179">
        <v>6.02</v>
      </c>
      <c r="N179">
        <v>138.27000000000001</v>
      </c>
      <c r="O179">
        <v>73.3</v>
      </c>
      <c r="P179">
        <v>172.64</v>
      </c>
      <c r="Q179">
        <v>10280</v>
      </c>
      <c r="R179">
        <v>0.04</v>
      </c>
      <c r="S179">
        <v>0.28000000000000003</v>
      </c>
      <c r="T179">
        <f>'Regression (power w accel)'!$B$17+'Regression (power w accel)'!$B$18*data_and_analysis!$I179</f>
        <v>7.3154117055349506</v>
      </c>
      <c r="U179">
        <f t="shared" si="24"/>
        <v>1.9337086840831774</v>
      </c>
      <c r="V179">
        <f t="shared" si="25"/>
        <v>2.3364217551253793E-3</v>
      </c>
      <c r="W179">
        <f>$T179-_xlfn.T.INV(0.975,'Regression (power w accel)'!$B$8-2)*SQRT('Regression (power w accel)'!$D$13*(1+1/'Regression (power w accel)'!$B$8+data_and_analysis!$V179))</f>
        <v>7.0764849733082817</v>
      </c>
      <c r="X179">
        <f>$T179+_xlfn.T.INV(0.975,'Regression (power w accel)'!$B$8-2)*SQRT('Regression (power w accel)'!$D$13*(1+1/'Regression (power w accel)'!$B$8+data_and_analysis!$V179))</f>
        <v>7.5543384377616194</v>
      </c>
      <c r="Y179">
        <f t="shared" si="26"/>
        <v>19.730001796449276</v>
      </c>
      <c r="Z179">
        <f t="shared" si="27"/>
        <v>31.816781653449102</v>
      </c>
      <c r="AA179">
        <f>EXP('Regression (power w accel)'!$B$17)*(data_and_analysis!$F179^'Regression (power w accel)'!$B$18)/60</f>
        <v>25.054843028440335</v>
      </c>
      <c r="AB179" t="str">
        <f t="shared" si="28"/>
        <v>N</v>
      </c>
      <c r="AC179" s="5">
        <f t="shared" si="29"/>
        <v>-0.21252742337865407</v>
      </c>
      <c r="AD179" s="5">
        <f t="shared" si="30"/>
        <v>0.26988549149292745</v>
      </c>
    </row>
    <row r="180" spans="1:30" x14ac:dyDescent="0.25">
      <c r="A180">
        <v>46013</v>
      </c>
      <c r="B180" t="s">
        <v>16</v>
      </c>
      <c r="C180" t="s">
        <v>206</v>
      </c>
      <c r="D180">
        <v>4163</v>
      </c>
      <c r="E180">
        <v>2289.39</v>
      </c>
      <c r="F180">
        <v>2420.4167000000002</v>
      </c>
      <c r="G180">
        <f t="shared" si="21"/>
        <v>8.3339912471949749</v>
      </c>
      <c r="H180">
        <f t="shared" si="22"/>
        <v>7.7360406855181667</v>
      </c>
      <c r="I180">
        <f t="shared" si="23"/>
        <v>7.7916949944103662</v>
      </c>
      <c r="J180">
        <v>63</v>
      </c>
      <c r="K180">
        <v>64</v>
      </c>
      <c r="L180">
        <v>140978.98000000001</v>
      </c>
      <c r="M180">
        <v>6.04</v>
      </c>
      <c r="N180">
        <v>107.68</v>
      </c>
      <c r="O180">
        <v>81.34</v>
      </c>
      <c r="P180">
        <v>143.58000000000001</v>
      </c>
      <c r="Q180">
        <v>48579</v>
      </c>
      <c r="R180">
        <v>0.04</v>
      </c>
      <c r="S180">
        <v>0.28000000000000003</v>
      </c>
      <c r="T180">
        <f>'Regression (power w accel)'!$B$17+'Regression (power w accel)'!$B$18*data_and_analysis!$I180</f>
        <v>8.3478565290570756</v>
      </c>
      <c r="U180">
        <f t="shared" si="24"/>
        <v>0.10031373133772903</v>
      </c>
      <c r="V180">
        <f t="shared" si="25"/>
        <v>1.2120501198783007E-4</v>
      </c>
      <c r="W180">
        <f>$T180-_xlfn.T.INV(0.975,'Regression (power w accel)'!$B$8-2)*SQRT('Regression (power w accel)'!$D$13*(1+1/'Regression (power w accel)'!$B$8+data_and_analysis!$V180))</f>
        <v>8.1091936998188796</v>
      </c>
      <c r="X180">
        <f>$T180+_xlfn.T.INV(0.975,'Regression (power w accel)'!$B$8-2)*SQRT('Regression (power w accel)'!$D$13*(1+1/'Regression (power w accel)'!$B$8+data_and_analysis!$V180))</f>
        <v>8.5865193582952717</v>
      </c>
      <c r="Y180">
        <f t="shared" si="26"/>
        <v>55.414934741625565</v>
      </c>
      <c r="Z180">
        <f t="shared" si="27"/>
        <v>89.315477762603862</v>
      </c>
      <c r="AA180">
        <f>EXP('Regression (power w accel)'!$B$17)*(data_and_analysis!$F180^'Regression (power w accel)'!$B$18)/60</f>
        <v>70.352053073324029</v>
      </c>
      <c r="AB180" t="str">
        <f t="shared" si="28"/>
        <v>N</v>
      </c>
      <c r="AC180" s="5">
        <f t="shared" si="29"/>
        <v>-0.21231957958825079</v>
      </c>
      <c r="AD180" s="5">
        <f t="shared" si="30"/>
        <v>0.26955040913326739</v>
      </c>
    </row>
    <row r="181" spans="1:30" x14ac:dyDescent="0.25">
      <c r="A181">
        <v>34308</v>
      </c>
      <c r="B181" t="s">
        <v>298</v>
      </c>
      <c r="C181" t="s">
        <v>299</v>
      </c>
      <c r="D181">
        <v>6782</v>
      </c>
      <c r="E181">
        <v>2614.59</v>
      </c>
      <c r="F181">
        <v>3419.9609999999998</v>
      </c>
      <c r="G181">
        <f t="shared" si="21"/>
        <v>8.8220273226855834</v>
      </c>
      <c r="H181">
        <f t="shared" si="22"/>
        <v>7.8688625764436306</v>
      </c>
      <c r="I181">
        <f t="shared" si="23"/>
        <v>8.1373844264828588</v>
      </c>
      <c r="J181">
        <v>89</v>
      </c>
      <c r="K181">
        <v>90</v>
      </c>
      <c r="L181">
        <v>292937.7</v>
      </c>
      <c r="M181">
        <v>6.08</v>
      </c>
      <c r="N181">
        <v>151.78</v>
      </c>
      <c r="O181">
        <v>140.99</v>
      </c>
      <c r="P181">
        <v>166.39</v>
      </c>
      <c r="Q181">
        <v>90842</v>
      </c>
      <c r="R181">
        <v>0.04</v>
      </c>
      <c r="S181">
        <v>0.17</v>
      </c>
      <c r="T181">
        <f>'Regression (power w accel)'!$B$17+'Regression (power w accel)'!$B$18*data_and_analysis!$I181</f>
        <v>8.6802153924717373</v>
      </c>
      <c r="U181">
        <f t="shared" si="24"/>
        <v>8.3902925532488844E-4</v>
      </c>
      <c r="V181">
        <f t="shared" si="25"/>
        <v>1.0137650109675948E-6</v>
      </c>
      <c r="W181">
        <f>$T181-_xlfn.T.INV(0.975,'Regression (power w accel)'!$B$8-2)*SQRT('Regression (power w accel)'!$D$13*(1+1/'Regression (power w accel)'!$B$8+data_and_analysis!$V181))</f>
        <v>8.4415668901921173</v>
      </c>
      <c r="X181">
        <f>$T181+_xlfn.T.INV(0.975,'Regression (power w accel)'!$B$8-2)*SQRT('Regression (power w accel)'!$D$13*(1+1/'Regression (power w accel)'!$B$8+data_and_analysis!$V181))</f>
        <v>8.9188638947513574</v>
      </c>
      <c r="Y181">
        <f t="shared" si="26"/>
        <v>77.263551780383494</v>
      </c>
      <c r="Z181">
        <f t="shared" si="27"/>
        <v>124.52659811054771</v>
      </c>
      <c r="AA181">
        <f>EXP('Regression (power w accel)'!$B$17)*(data_and_analysis!$F181^'Regression (power w accel)'!$B$18)/60</f>
        <v>98.088568452951264</v>
      </c>
      <c r="AB181" t="str">
        <f t="shared" si="28"/>
        <v>N</v>
      </c>
      <c r="AC181" s="5">
        <f t="shared" si="29"/>
        <v>-0.21230829444265575</v>
      </c>
      <c r="AD181" s="5">
        <f t="shared" si="30"/>
        <v>0.26953222046744008</v>
      </c>
    </row>
    <row r="182" spans="1:30" x14ac:dyDescent="0.25">
      <c r="A182">
        <v>55137</v>
      </c>
      <c r="B182" t="s">
        <v>300</v>
      </c>
      <c r="C182" t="s">
        <v>301</v>
      </c>
      <c r="D182">
        <v>84142</v>
      </c>
      <c r="E182">
        <v>22670.16</v>
      </c>
      <c r="F182">
        <v>33417.945</v>
      </c>
      <c r="G182">
        <f t="shared" si="21"/>
        <v>11.34026112676931</v>
      </c>
      <c r="H182">
        <f t="shared" si="22"/>
        <v>10.028804801262288</v>
      </c>
      <c r="I182">
        <f t="shared" si="23"/>
        <v>10.416848310133116</v>
      </c>
      <c r="J182">
        <v>1419</v>
      </c>
      <c r="K182">
        <v>1420</v>
      </c>
      <c r="L182">
        <v>3562180.2</v>
      </c>
      <c r="M182">
        <v>6.06</v>
      </c>
      <c r="N182">
        <v>178.3</v>
      </c>
      <c r="O182">
        <v>171.77</v>
      </c>
      <c r="P182">
        <v>185.42</v>
      </c>
      <c r="Q182">
        <v>1879857</v>
      </c>
      <c r="R182">
        <v>0.04</v>
      </c>
      <c r="S182">
        <v>0.16</v>
      </c>
      <c r="T182">
        <f>'Regression (power w accel)'!$B$17+'Regression (power w accel)'!$B$18*data_and_analysis!$I182</f>
        <v>10.871777978064165</v>
      </c>
      <c r="U182">
        <f t="shared" si="24"/>
        <v>5.3288485356451814</v>
      </c>
      <c r="V182">
        <f t="shared" si="25"/>
        <v>6.4386315017003221E-3</v>
      </c>
      <c r="W182">
        <f>$T182-_xlfn.T.INV(0.975,'Regression (power w accel)'!$B$8-2)*SQRT('Regression (power w accel)'!$D$13*(1+1/'Regression (power w accel)'!$B$8+data_and_analysis!$V182))</f>
        <v>10.632363309906166</v>
      </c>
      <c r="X182">
        <f>$T182+_xlfn.T.INV(0.975,'Regression (power w accel)'!$B$8-2)*SQRT('Regression (power w accel)'!$D$13*(1+1/'Regression (power w accel)'!$B$8+data_and_analysis!$V182))</f>
        <v>11.111192646222163</v>
      </c>
      <c r="Y182">
        <f t="shared" si="26"/>
        <v>690.91634149085394</v>
      </c>
      <c r="Z182">
        <f t="shared" si="27"/>
        <v>1115.2658478058283</v>
      </c>
      <c r="AA182">
        <f>EXP('Regression (power w accel)'!$B$17)*(data_and_analysis!$F182^'Regression (power w accel)'!$B$18)/60</f>
        <v>877.81284984653678</v>
      </c>
      <c r="AB182" t="str">
        <f t="shared" si="28"/>
        <v>Y</v>
      </c>
      <c r="AC182" s="5">
        <f t="shared" si="29"/>
        <v>-0.21291156581765341</v>
      </c>
      <c r="AD182" s="5">
        <f t="shared" si="30"/>
        <v>0.27050526544559489</v>
      </c>
    </row>
    <row r="183" spans="1:30" x14ac:dyDescent="0.25">
      <c r="A183">
        <v>40988</v>
      </c>
      <c r="B183" t="s">
        <v>302</v>
      </c>
      <c r="C183" t="s">
        <v>303</v>
      </c>
      <c r="D183">
        <v>985</v>
      </c>
      <c r="E183">
        <v>470.63</v>
      </c>
      <c r="F183">
        <v>448.76172000000003</v>
      </c>
      <c r="G183">
        <f t="shared" si="21"/>
        <v>6.892641641172089</v>
      </c>
      <c r="H183">
        <f t="shared" si="22"/>
        <v>6.1540722226677085</v>
      </c>
      <c r="I183">
        <f t="shared" si="23"/>
        <v>6.1064920564530896</v>
      </c>
      <c r="J183">
        <v>17</v>
      </c>
      <c r="K183">
        <v>19</v>
      </c>
      <c r="L183">
        <v>27722.45</v>
      </c>
      <c r="M183">
        <v>11.08</v>
      </c>
      <c r="N183">
        <v>142.53</v>
      </c>
      <c r="O183">
        <v>107.75</v>
      </c>
      <c r="P183">
        <v>155.66999999999999</v>
      </c>
      <c r="Q183">
        <v>4564</v>
      </c>
      <c r="R183">
        <v>0.08</v>
      </c>
      <c r="S183">
        <v>0.18</v>
      </c>
      <c r="T183">
        <f>'Regression (power w accel)'!$B$17+'Regression (power w accel)'!$B$18*data_and_analysis!$I183</f>
        <v>6.7276388390784154</v>
      </c>
      <c r="U183">
        <f t="shared" si="24"/>
        <v>4.0077091841559298</v>
      </c>
      <c r="V183">
        <f t="shared" si="25"/>
        <v>4.8423524200685263E-3</v>
      </c>
      <c r="W183">
        <f>$T183-_xlfn.T.INV(0.975,'Regression (power w accel)'!$B$8-2)*SQRT('Regression (power w accel)'!$D$13*(1+1/'Regression (power w accel)'!$B$8+data_and_analysis!$V183))</f>
        <v>6.4884139215028069</v>
      </c>
      <c r="X183">
        <f>$T183+_xlfn.T.INV(0.975,'Regression (power w accel)'!$B$8-2)*SQRT('Regression (power w accel)'!$D$13*(1+1/'Regression (power w accel)'!$B$8+data_and_analysis!$V183))</f>
        <v>6.9668637566540239</v>
      </c>
      <c r="Y183">
        <f t="shared" si="26"/>
        <v>10.957995355611381</v>
      </c>
      <c r="Z183">
        <f t="shared" si="27"/>
        <v>17.681505290169692</v>
      </c>
      <c r="AA183">
        <f>EXP('Regression (power w accel)'!$B$17)*(data_and_analysis!$F183^'Regression (power w accel)'!$B$18)/60</f>
        <v>13.919549304840926</v>
      </c>
      <c r="AB183" t="str">
        <f t="shared" si="28"/>
        <v>N</v>
      </c>
      <c r="AC183" s="5">
        <f t="shared" si="29"/>
        <v>-0.21276220115830755</v>
      </c>
      <c r="AD183" s="5">
        <f t="shared" si="30"/>
        <v>0.27026420920255212</v>
      </c>
    </row>
    <row r="184" spans="1:30" x14ac:dyDescent="0.25">
      <c r="A184">
        <v>45309</v>
      </c>
      <c r="B184" t="s">
        <v>304</v>
      </c>
      <c r="C184" t="s">
        <v>305</v>
      </c>
      <c r="D184">
        <v>22157</v>
      </c>
      <c r="E184">
        <v>6685.41</v>
      </c>
      <c r="F184">
        <v>8650.7739999999994</v>
      </c>
      <c r="G184">
        <f t="shared" si="21"/>
        <v>10.005908752635277</v>
      </c>
      <c r="H184">
        <f t="shared" si="22"/>
        <v>8.8076828189941718</v>
      </c>
      <c r="I184">
        <f t="shared" si="23"/>
        <v>9.0654040756916352</v>
      </c>
      <c r="J184">
        <v>55</v>
      </c>
      <c r="K184">
        <v>57</v>
      </c>
      <c r="L184">
        <v>672277.8</v>
      </c>
      <c r="M184">
        <v>11.15</v>
      </c>
      <c r="N184">
        <v>133.11000000000001</v>
      </c>
      <c r="O184">
        <v>117.9</v>
      </c>
      <c r="P184">
        <v>153.27000000000001</v>
      </c>
      <c r="Q184">
        <v>532572</v>
      </c>
      <c r="R184">
        <v>0.08</v>
      </c>
      <c r="S184">
        <v>0.19</v>
      </c>
      <c r="T184">
        <f>'Regression (power w accel)'!$B$17+'Regression (power w accel)'!$B$18*data_and_analysis!$I184</f>
        <v>9.5724484989001155</v>
      </c>
      <c r="U184">
        <f t="shared" si="24"/>
        <v>0.91582153607306271</v>
      </c>
      <c r="V184">
        <f t="shared" si="25"/>
        <v>1.1065500084403645E-3</v>
      </c>
      <c r="W184">
        <f>$T184-_xlfn.T.INV(0.975,'Regression (power w accel)'!$B$8-2)*SQRT('Regression (power w accel)'!$D$13*(1+1/'Regression (power w accel)'!$B$8+data_and_analysis!$V184))</f>
        <v>9.3336682476219757</v>
      </c>
      <c r="X184">
        <f>$T184+_xlfn.T.INV(0.975,'Regression (power w accel)'!$B$8-2)*SQRT('Regression (power w accel)'!$D$13*(1+1/'Regression (power w accel)'!$B$8+data_and_analysis!$V184))</f>
        <v>9.8112287501782554</v>
      </c>
      <c r="Y184">
        <f t="shared" si="26"/>
        <v>188.54254520006424</v>
      </c>
      <c r="Z184">
        <f t="shared" si="27"/>
        <v>303.95637504163864</v>
      </c>
      <c r="AA184">
        <f>EXP('Regression (power w accel)'!$B$17)*(data_and_analysis!$F184^'Regression (power w accel)'!$B$18)/60</f>
        <v>239.39237368833582</v>
      </c>
      <c r="AB184" t="str">
        <f t="shared" si="28"/>
        <v>Y</v>
      </c>
      <c r="AC184" s="5">
        <f t="shared" si="29"/>
        <v>-0.21241206520000849</v>
      </c>
      <c r="AD184" s="5">
        <f t="shared" si="30"/>
        <v>0.26969949108470131</v>
      </c>
    </row>
    <row r="185" spans="1:30" x14ac:dyDescent="0.25">
      <c r="A185">
        <v>52895</v>
      </c>
      <c r="B185" t="s">
        <v>92</v>
      </c>
      <c r="C185" t="s">
        <v>99</v>
      </c>
      <c r="D185">
        <v>2357</v>
      </c>
      <c r="E185">
        <v>1317.63</v>
      </c>
      <c r="F185">
        <v>1347.4105</v>
      </c>
      <c r="G185">
        <f t="shared" si="21"/>
        <v>7.7651449029361315</v>
      </c>
      <c r="H185">
        <f t="shared" si="22"/>
        <v>7.1835899472745384</v>
      </c>
      <c r="I185">
        <f t="shared" si="23"/>
        <v>7.2059398812823021</v>
      </c>
      <c r="J185">
        <v>64</v>
      </c>
      <c r="K185">
        <v>65</v>
      </c>
      <c r="L185">
        <v>79193.649999999994</v>
      </c>
      <c r="M185">
        <v>6.08</v>
      </c>
      <c r="N185">
        <v>116.12</v>
      </c>
      <c r="O185">
        <v>73.650000000000006</v>
      </c>
      <c r="P185">
        <v>151.06</v>
      </c>
      <c r="Q185">
        <v>24286</v>
      </c>
      <c r="R185">
        <v>0.04</v>
      </c>
      <c r="S185">
        <v>0.28000000000000003</v>
      </c>
      <c r="T185">
        <f>'Regression (power w accel)'!$B$17+'Regression (power w accel)'!$B$18*data_and_analysis!$I185</f>
        <v>7.7846894618100082</v>
      </c>
      <c r="U185">
        <f t="shared" si="24"/>
        <v>0.81446752145269952</v>
      </c>
      <c r="V185">
        <f t="shared" si="25"/>
        <v>9.8408806436496295E-4</v>
      </c>
      <c r="W185">
        <f>$T185-_xlfn.T.INV(0.975,'Regression (power w accel)'!$B$8-2)*SQRT('Regression (power w accel)'!$D$13*(1+1/'Regression (power w accel)'!$B$8+data_and_analysis!$V185))</f>
        <v>7.5459238009899359</v>
      </c>
      <c r="X185">
        <f>$T185+_xlfn.T.INV(0.975,'Regression (power w accel)'!$B$8-2)*SQRT('Regression (power w accel)'!$D$13*(1+1/'Regression (power w accel)'!$B$8+data_and_analysis!$V185))</f>
        <v>8.0234551226300805</v>
      </c>
      <c r="Y185">
        <f t="shared" si="26"/>
        <v>31.550178251081881</v>
      </c>
      <c r="Z185">
        <f t="shared" si="27"/>
        <v>50.861719118109654</v>
      </c>
      <c r="AA185">
        <f>EXP('Regression (power w accel)'!$B$17)*(data_and_analysis!$F185^'Regression (power w accel)'!$B$18)/60</f>
        <v>40.058660790555876</v>
      </c>
      <c r="AB185" t="str">
        <f t="shared" si="28"/>
        <v>N</v>
      </c>
      <c r="AC185" s="5">
        <f t="shared" si="29"/>
        <v>-0.21240057384743957</v>
      </c>
      <c r="AD185" s="5">
        <f t="shared" si="30"/>
        <v>0.26968096572266537</v>
      </c>
    </row>
    <row r="186" spans="1:30" x14ac:dyDescent="0.25">
      <c r="A186">
        <v>49800</v>
      </c>
      <c r="B186" t="s">
        <v>16</v>
      </c>
      <c r="C186" t="s">
        <v>283</v>
      </c>
      <c r="D186">
        <v>4120</v>
      </c>
      <c r="E186">
        <v>2289.39</v>
      </c>
      <c r="F186">
        <v>2420.4167000000002</v>
      </c>
      <c r="G186">
        <f t="shared" si="21"/>
        <v>8.3236084423435717</v>
      </c>
      <c r="H186">
        <f t="shared" si="22"/>
        <v>7.7360406855181667</v>
      </c>
      <c r="I186">
        <f t="shared" si="23"/>
        <v>7.7916949944103662</v>
      </c>
      <c r="J186">
        <v>63</v>
      </c>
      <c r="K186">
        <v>64</v>
      </c>
      <c r="L186">
        <v>140978.98000000001</v>
      </c>
      <c r="M186">
        <v>6.04</v>
      </c>
      <c r="N186">
        <v>107.68</v>
      </c>
      <c r="O186">
        <v>81.34</v>
      </c>
      <c r="P186">
        <v>143.58000000000001</v>
      </c>
      <c r="Q186">
        <v>48579</v>
      </c>
      <c r="R186">
        <v>0.04</v>
      </c>
      <c r="S186">
        <v>0.28000000000000003</v>
      </c>
      <c r="T186">
        <f>'Regression (power w accel)'!$B$17+'Regression (power w accel)'!$B$18*data_and_analysis!$I186</f>
        <v>8.3478565290570756</v>
      </c>
      <c r="U186">
        <f t="shared" si="24"/>
        <v>0.10031373133772903</v>
      </c>
      <c r="V186">
        <f t="shared" si="25"/>
        <v>1.2120501198783007E-4</v>
      </c>
      <c r="W186">
        <f>$T186-_xlfn.T.INV(0.975,'Regression (power w accel)'!$B$8-2)*SQRT('Regression (power w accel)'!$D$13*(1+1/'Regression (power w accel)'!$B$8+data_and_analysis!$V186))</f>
        <v>8.1091936998188796</v>
      </c>
      <c r="X186">
        <f>$T186+_xlfn.T.INV(0.975,'Regression (power w accel)'!$B$8-2)*SQRT('Regression (power w accel)'!$D$13*(1+1/'Regression (power w accel)'!$B$8+data_and_analysis!$V186))</f>
        <v>8.5865193582952717</v>
      </c>
      <c r="Y186">
        <f t="shared" si="26"/>
        <v>55.414934741625565</v>
      </c>
      <c r="Z186">
        <f t="shared" si="27"/>
        <v>89.315477762603862</v>
      </c>
      <c r="AA186">
        <f>EXP('Regression (power w accel)'!$B$17)*(data_and_analysis!$F186^'Regression (power w accel)'!$B$18)/60</f>
        <v>70.352053073324029</v>
      </c>
      <c r="AB186" t="str">
        <f t="shared" si="28"/>
        <v>N</v>
      </c>
      <c r="AC186" s="5">
        <f t="shared" si="29"/>
        <v>-0.21231957958825079</v>
      </c>
      <c r="AD186" s="5">
        <f t="shared" si="30"/>
        <v>0.26955040913326739</v>
      </c>
    </row>
    <row r="187" spans="1:30" x14ac:dyDescent="0.25">
      <c r="A187">
        <v>34606</v>
      </c>
      <c r="B187" t="s">
        <v>306</v>
      </c>
      <c r="C187" t="s">
        <v>307</v>
      </c>
      <c r="D187">
        <v>24979</v>
      </c>
      <c r="E187">
        <v>12966.03</v>
      </c>
      <c r="F187">
        <v>17182.986000000001</v>
      </c>
      <c r="G187">
        <f t="shared" si="21"/>
        <v>10.125790750852646</v>
      </c>
      <c r="H187">
        <f t="shared" si="22"/>
        <v>9.4700881394759016</v>
      </c>
      <c r="I187">
        <f t="shared" si="23"/>
        <v>9.7516749871876396</v>
      </c>
      <c r="J187">
        <v>268</v>
      </c>
      <c r="K187">
        <v>269</v>
      </c>
      <c r="L187">
        <v>1281081.8</v>
      </c>
      <c r="M187">
        <v>4.17</v>
      </c>
      <c r="N187">
        <v>120.55</v>
      </c>
      <c r="O187">
        <v>109.09</v>
      </c>
      <c r="P187">
        <v>137.18</v>
      </c>
      <c r="Q187">
        <v>216063</v>
      </c>
      <c r="R187">
        <v>0.03</v>
      </c>
      <c r="S187">
        <v>0.19</v>
      </c>
      <c r="T187">
        <f>'Regression (power w accel)'!$B$17+'Regression (power w accel)'!$B$18*data_and_analysis!$I187</f>
        <v>10.232255247321412</v>
      </c>
      <c r="U187">
        <f t="shared" si="24"/>
        <v>2.7002921299340588</v>
      </c>
      <c r="V187">
        <f t="shared" si="25"/>
        <v>3.2626534335305304E-3</v>
      </c>
      <c r="W187">
        <f>$T187-_xlfn.T.INV(0.975,'Regression (power w accel)'!$B$8-2)*SQRT('Regression (power w accel)'!$D$13*(1+1/'Regression (power w accel)'!$B$8+data_and_analysis!$V187))</f>
        <v>9.9932182577307849</v>
      </c>
      <c r="X187">
        <f>$T187+_xlfn.T.INV(0.975,'Regression (power w accel)'!$B$8-2)*SQRT('Regression (power w accel)'!$D$13*(1+1/'Regression (power w accel)'!$B$8+data_and_analysis!$V187))</f>
        <v>10.471292236912038</v>
      </c>
      <c r="Y187">
        <f t="shared" si="26"/>
        <v>364.62655597516618</v>
      </c>
      <c r="Z187">
        <f t="shared" si="27"/>
        <v>588.12980167811781</v>
      </c>
      <c r="AA187">
        <f>EXP('Regression (power w accel)'!$B$17)*(data_and_analysis!$F187^'Regression (power w accel)'!$B$18)/60</f>
        <v>463.08502896579319</v>
      </c>
      <c r="AB187" t="str">
        <f t="shared" si="28"/>
        <v>N</v>
      </c>
      <c r="AC187" s="5">
        <f t="shared" si="29"/>
        <v>-0.21261424324278869</v>
      </c>
      <c r="AD187" s="5">
        <f t="shared" si="30"/>
        <v>0.27002551343883185</v>
      </c>
    </row>
    <row r="188" spans="1:30" x14ac:dyDescent="0.25">
      <c r="A188">
        <v>45148</v>
      </c>
      <c r="B188" t="s">
        <v>308</v>
      </c>
      <c r="C188" t="s">
        <v>309</v>
      </c>
      <c r="D188">
        <v>13517</v>
      </c>
      <c r="E188">
        <v>7982.54</v>
      </c>
      <c r="F188">
        <v>8768.3760000000002</v>
      </c>
      <c r="G188">
        <f t="shared" si="21"/>
        <v>9.5117034314838271</v>
      </c>
      <c r="H188">
        <f t="shared" si="22"/>
        <v>8.9850119355378606</v>
      </c>
      <c r="I188">
        <f t="shared" si="23"/>
        <v>9.0789068914800168</v>
      </c>
      <c r="J188">
        <v>554</v>
      </c>
      <c r="K188">
        <v>555</v>
      </c>
      <c r="L188">
        <v>568800.93999999994</v>
      </c>
      <c r="M188">
        <v>4.0199999999999996</v>
      </c>
      <c r="N188">
        <v>114.93</v>
      </c>
      <c r="O188">
        <v>57.94</v>
      </c>
      <c r="P188">
        <v>148.26</v>
      </c>
      <c r="Q188">
        <v>130405</v>
      </c>
      <c r="R188">
        <v>0.03</v>
      </c>
      <c r="S188">
        <v>0.16</v>
      </c>
      <c r="T188">
        <f>'Regression (power w accel)'!$B$17+'Regression (power w accel)'!$B$18*data_and_analysis!$I188</f>
        <v>9.5854306154820961</v>
      </c>
      <c r="U188">
        <f t="shared" si="24"/>
        <v>0.94184786402036091</v>
      </c>
      <c r="V188">
        <f t="shared" si="25"/>
        <v>1.1379965646474211E-3</v>
      </c>
      <c r="W188">
        <f>$T188-_xlfn.T.INV(0.975,'Regression (power w accel)'!$B$8-2)*SQRT('Regression (power w accel)'!$D$13*(1+1/'Regression (power w accel)'!$B$8+data_and_analysis!$V188))</f>
        <v>9.3466466177172745</v>
      </c>
      <c r="X188">
        <f>$T188+_xlfn.T.INV(0.975,'Regression (power w accel)'!$B$8-2)*SQRT('Regression (power w accel)'!$D$13*(1+1/'Regression (power w accel)'!$B$8+data_and_analysis!$V188))</f>
        <v>9.8242146132469177</v>
      </c>
      <c r="Y188">
        <f t="shared" si="26"/>
        <v>191.00546792093783</v>
      </c>
      <c r="Z188">
        <f t="shared" si="27"/>
        <v>307.92925068678267</v>
      </c>
      <c r="AA188">
        <f>EXP('Regression (power w accel)'!$B$17)*(data_and_analysis!$F188^'Regression (power w accel)'!$B$18)/60</f>
        <v>242.52045401155894</v>
      </c>
      <c r="AB188" t="str">
        <f t="shared" si="28"/>
        <v>N</v>
      </c>
      <c r="AC188" s="5">
        <f t="shared" si="29"/>
        <v>-0.21241501588218953</v>
      </c>
      <c r="AD188" s="5">
        <f t="shared" si="30"/>
        <v>0.26970424800584542</v>
      </c>
    </row>
    <row r="189" spans="1:30" x14ac:dyDescent="0.25">
      <c r="A189">
        <v>47780</v>
      </c>
      <c r="B189" t="s">
        <v>16</v>
      </c>
      <c r="C189" t="s">
        <v>81</v>
      </c>
      <c r="D189">
        <v>4131</v>
      </c>
      <c r="E189">
        <v>2289.39</v>
      </c>
      <c r="F189">
        <v>2420.4167000000002</v>
      </c>
      <c r="G189">
        <f t="shared" si="21"/>
        <v>8.3262747873967644</v>
      </c>
      <c r="H189">
        <f t="shared" si="22"/>
        <v>7.7360406855181667</v>
      </c>
      <c r="I189">
        <f t="shared" si="23"/>
        <v>7.7916949944103662</v>
      </c>
      <c r="J189">
        <v>63</v>
      </c>
      <c r="K189">
        <v>64</v>
      </c>
      <c r="L189">
        <v>140978.98000000001</v>
      </c>
      <c r="M189">
        <v>6.04</v>
      </c>
      <c r="N189">
        <v>107.68</v>
      </c>
      <c r="O189">
        <v>81.34</v>
      </c>
      <c r="P189">
        <v>143.58000000000001</v>
      </c>
      <c r="Q189">
        <v>48579</v>
      </c>
      <c r="R189">
        <v>0.04</v>
      </c>
      <c r="S189">
        <v>0.28000000000000003</v>
      </c>
      <c r="T189">
        <f>'Regression (power w accel)'!$B$17+'Regression (power w accel)'!$B$18*data_and_analysis!$I189</f>
        <v>8.3478565290570756</v>
      </c>
      <c r="U189">
        <f t="shared" si="24"/>
        <v>0.10031373133772903</v>
      </c>
      <c r="V189">
        <f t="shared" si="25"/>
        <v>1.2120501198783007E-4</v>
      </c>
      <c r="W189">
        <f>$T189-_xlfn.T.INV(0.975,'Regression (power w accel)'!$B$8-2)*SQRT('Regression (power w accel)'!$D$13*(1+1/'Regression (power w accel)'!$B$8+data_and_analysis!$V189))</f>
        <v>8.1091936998188796</v>
      </c>
      <c r="X189">
        <f>$T189+_xlfn.T.INV(0.975,'Regression (power w accel)'!$B$8-2)*SQRT('Regression (power w accel)'!$D$13*(1+1/'Regression (power w accel)'!$B$8+data_and_analysis!$V189))</f>
        <v>8.5865193582952717</v>
      </c>
      <c r="Y189">
        <f t="shared" si="26"/>
        <v>55.414934741625565</v>
      </c>
      <c r="Z189">
        <f t="shared" si="27"/>
        <v>89.315477762603862</v>
      </c>
      <c r="AA189">
        <f>EXP('Regression (power w accel)'!$B$17)*(data_and_analysis!$F189^'Regression (power w accel)'!$B$18)/60</f>
        <v>70.352053073324029</v>
      </c>
      <c r="AB189" t="str">
        <f t="shared" si="28"/>
        <v>N</v>
      </c>
      <c r="AC189" s="5">
        <f t="shared" si="29"/>
        <v>-0.21231957958825079</v>
      </c>
      <c r="AD189" s="5">
        <f t="shared" si="30"/>
        <v>0.26955040913326739</v>
      </c>
    </row>
    <row r="190" spans="1:30" x14ac:dyDescent="0.25">
      <c r="A190">
        <v>48004</v>
      </c>
      <c r="B190" t="s">
        <v>16</v>
      </c>
      <c r="C190" t="s">
        <v>94</v>
      </c>
      <c r="D190">
        <v>4129</v>
      </c>
      <c r="E190">
        <v>2289.39</v>
      </c>
      <c r="F190">
        <v>2420.4167000000002</v>
      </c>
      <c r="G190">
        <f t="shared" si="21"/>
        <v>8.3257905258860898</v>
      </c>
      <c r="H190">
        <f t="shared" si="22"/>
        <v>7.7360406855181667</v>
      </c>
      <c r="I190">
        <f t="shared" si="23"/>
        <v>7.7916949944103662</v>
      </c>
      <c r="J190">
        <v>63</v>
      </c>
      <c r="K190">
        <v>64</v>
      </c>
      <c r="L190">
        <v>140978.98000000001</v>
      </c>
      <c r="M190">
        <v>6.04</v>
      </c>
      <c r="N190">
        <v>107.68</v>
      </c>
      <c r="O190">
        <v>81.34</v>
      </c>
      <c r="P190">
        <v>143.58000000000001</v>
      </c>
      <c r="Q190">
        <v>48579</v>
      </c>
      <c r="R190">
        <v>0.04</v>
      </c>
      <c r="S190">
        <v>0.28000000000000003</v>
      </c>
      <c r="T190">
        <f>'Regression (power w accel)'!$B$17+'Regression (power w accel)'!$B$18*data_and_analysis!$I190</f>
        <v>8.3478565290570756</v>
      </c>
      <c r="U190">
        <f t="shared" si="24"/>
        <v>0.10031373133772903</v>
      </c>
      <c r="V190">
        <f t="shared" si="25"/>
        <v>1.2120501198783007E-4</v>
      </c>
      <c r="W190">
        <f>$T190-_xlfn.T.INV(0.975,'Regression (power w accel)'!$B$8-2)*SQRT('Regression (power w accel)'!$D$13*(1+1/'Regression (power w accel)'!$B$8+data_and_analysis!$V190))</f>
        <v>8.1091936998188796</v>
      </c>
      <c r="X190">
        <f>$T190+_xlfn.T.INV(0.975,'Regression (power w accel)'!$B$8-2)*SQRT('Regression (power w accel)'!$D$13*(1+1/'Regression (power w accel)'!$B$8+data_and_analysis!$V190))</f>
        <v>8.5865193582952717</v>
      </c>
      <c r="Y190">
        <f t="shared" si="26"/>
        <v>55.414934741625565</v>
      </c>
      <c r="Z190">
        <f t="shared" si="27"/>
        <v>89.315477762603862</v>
      </c>
      <c r="AA190">
        <f>EXP('Regression (power w accel)'!$B$17)*(data_and_analysis!$F190^'Regression (power w accel)'!$B$18)/60</f>
        <v>70.352053073324029</v>
      </c>
      <c r="AB190" t="str">
        <f t="shared" si="28"/>
        <v>N</v>
      </c>
      <c r="AC190" s="5">
        <f t="shared" si="29"/>
        <v>-0.21231957958825079</v>
      </c>
      <c r="AD190" s="5">
        <f t="shared" si="30"/>
        <v>0.26955040913326739</v>
      </c>
    </row>
    <row r="191" spans="1:30" x14ac:dyDescent="0.25">
      <c r="A191">
        <v>56382</v>
      </c>
      <c r="B191" t="s">
        <v>310</v>
      </c>
      <c r="C191" t="s">
        <v>311</v>
      </c>
      <c r="D191">
        <v>2341</v>
      </c>
      <c r="E191">
        <v>1317</v>
      </c>
      <c r="F191">
        <v>1347.1559999999999</v>
      </c>
      <c r="G191">
        <f t="shared" si="21"/>
        <v>7.7583334674909104</v>
      </c>
      <c r="H191">
        <f t="shared" si="22"/>
        <v>7.1831117017432806</v>
      </c>
      <c r="I191">
        <f t="shared" si="23"/>
        <v>7.2057509826221606</v>
      </c>
      <c r="J191">
        <v>63</v>
      </c>
      <c r="K191">
        <v>64</v>
      </c>
      <c r="L191">
        <v>79517.13</v>
      </c>
      <c r="M191">
        <v>6.09</v>
      </c>
      <c r="N191">
        <v>116.1</v>
      </c>
      <c r="O191">
        <v>73.56</v>
      </c>
      <c r="P191">
        <v>151.78</v>
      </c>
      <c r="Q191">
        <v>22167</v>
      </c>
      <c r="R191">
        <v>0.04</v>
      </c>
      <c r="S191">
        <v>0.28000000000000003</v>
      </c>
      <c r="T191">
        <f>'Regression (power w accel)'!$B$17+'Regression (power w accel)'!$B$18*data_and_analysis!$I191</f>
        <v>7.7845078475106968</v>
      </c>
      <c r="U191">
        <f t="shared" si="24"/>
        <v>0.81480851111074526</v>
      </c>
      <c r="V191">
        <f t="shared" si="25"/>
        <v>9.8450006833530695E-4</v>
      </c>
      <c r="W191">
        <f>$T191-_xlfn.T.INV(0.975,'Regression (power w accel)'!$B$8-2)*SQRT('Regression (power w accel)'!$D$13*(1+1/'Regression (power w accel)'!$B$8+data_and_analysis!$V191))</f>
        <v>7.5457421376018257</v>
      </c>
      <c r="X191">
        <f>$T191+_xlfn.T.INV(0.975,'Regression (power w accel)'!$B$8-2)*SQRT('Regression (power w accel)'!$D$13*(1+1/'Regression (power w accel)'!$B$8+data_and_analysis!$V191))</f>
        <v>8.0232735574195679</v>
      </c>
      <c r="Y191">
        <f t="shared" si="26"/>
        <v>31.544447259376753</v>
      </c>
      <c r="Z191">
        <f t="shared" si="27"/>
        <v>50.85248523767202</v>
      </c>
      <c r="AA191">
        <f>EXP('Regression (power w accel)'!$B$17)*(data_and_analysis!$F191^'Regression (power w accel)'!$B$18)/60</f>
        <v>40.051386225547546</v>
      </c>
      <c r="AB191" t="str">
        <f t="shared" si="28"/>
        <v>N</v>
      </c>
      <c r="AC191" s="5">
        <f t="shared" si="29"/>
        <v>-0.21240061250974826</v>
      </c>
      <c r="AD191" s="5">
        <f t="shared" si="30"/>
        <v>0.26968102804978034</v>
      </c>
    </row>
    <row r="192" spans="1:30" x14ac:dyDescent="0.25">
      <c r="A192">
        <v>55417</v>
      </c>
      <c r="B192" t="s">
        <v>312</v>
      </c>
      <c r="C192" t="s">
        <v>313</v>
      </c>
      <c r="D192">
        <v>11492</v>
      </c>
      <c r="E192">
        <v>4531.45</v>
      </c>
      <c r="F192">
        <v>5926.6475</v>
      </c>
      <c r="G192">
        <f t="shared" si="21"/>
        <v>9.3494064200991804</v>
      </c>
      <c r="H192">
        <f t="shared" si="22"/>
        <v>8.4187972555599693</v>
      </c>
      <c r="I192">
        <f t="shared" si="23"/>
        <v>8.6872139864238029</v>
      </c>
      <c r="J192">
        <v>322</v>
      </c>
      <c r="K192">
        <v>323</v>
      </c>
      <c r="L192">
        <v>535088.93999999994</v>
      </c>
      <c r="M192">
        <v>6.02</v>
      </c>
      <c r="N192">
        <v>155.72</v>
      </c>
      <c r="O192">
        <v>141.91999999999999</v>
      </c>
      <c r="P192">
        <v>168.44</v>
      </c>
      <c r="Q192">
        <v>122270</v>
      </c>
      <c r="R192">
        <v>0.04</v>
      </c>
      <c r="S192">
        <v>0.18</v>
      </c>
      <c r="T192">
        <f>'Regression (power w accel)'!$B$17+'Regression (power w accel)'!$B$18*data_and_analysis!$I192</f>
        <v>9.2088422773556058</v>
      </c>
      <c r="U192">
        <f t="shared" si="24"/>
        <v>0.33500430219205052</v>
      </c>
      <c r="V192">
        <f t="shared" si="25"/>
        <v>4.0477210768343207E-4</v>
      </c>
      <c r="W192">
        <f>$T192-_xlfn.T.INV(0.975,'Regression (power w accel)'!$B$8-2)*SQRT('Regression (power w accel)'!$D$13*(1+1/'Regression (power w accel)'!$B$8+data_and_analysis!$V192))</f>
        <v>8.9701456499452643</v>
      </c>
      <c r="X192">
        <f>$T192+_xlfn.T.INV(0.975,'Regression (power w accel)'!$B$8-2)*SQRT('Regression (power w accel)'!$D$13*(1+1/'Regression (power w accel)'!$B$8+data_and_analysis!$V192))</f>
        <v>9.4475389047659473</v>
      </c>
      <c r="Y192">
        <f t="shared" si="26"/>
        <v>131.0791170340093</v>
      </c>
      <c r="Z192">
        <f t="shared" si="27"/>
        <v>211.28212856269616</v>
      </c>
      <c r="AA192">
        <f>EXP('Regression (power w accel)'!$B$17)*(data_and_analysis!$F192^'Regression (power w accel)'!$B$18)/60</f>
        <v>166.4171711605033</v>
      </c>
      <c r="AB192" t="str">
        <f t="shared" si="28"/>
        <v>N</v>
      </c>
      <c r="AC192" s="5">
        <f t="shared" si="29"/>
        <v>-0.21234620129681051</v>
      </c>
      <c r="AD192" s="5">
        <f t="shared" si="30"/>
        <v>0.26959331834166461</v>
      </c>
    </row>
    <row r="193" spans="1:30" x14ac:dyDescent="0.25">
      <c r="A193">
        <v>48773</v>
      </c>
      <c r="B193" t="s">
        <v>314</v>
      </c>
      <c r="C193" t="s">
        <v>315</v>
      </c>
      <c r="D193">
        <v>7599</v>
      </c>
      <c r="E193">
        <v>4246.3599999999997</v>
      </c>
      <c r="F193">
        <v>4759.5537000000004</v>
      </c>
      <c r="G193">
        <f t="shared" si="21"/>
        <v>8.9357719386697845</v>
      </c>
      <c r="H193">
        <f t="shared" si="22"/>
        <v>8.3538174243497387</v>
      </c>
      <c r="I193">
        <f t="shared" si="23"/>
        <v>8.4679091823254726</v>
      </c>
      <c r="J193">
        <v>231</v>
      </c>
      <c r="K193">
        <v>233</v>
      </c>
      <c r="L193">
        <v>344090.28</v>
      </c>
      <c r="M193">
        <v>7.35</v>
      </c>
      <c r="N193">
        <v>117.84</v>
      </c>
      <c r="O193">
        <v>85.61</v>
      </c>
      <c r="P193">
        <v>150.54</v>
      </c>
      <c r="Q193">
        <v>84158</v>
      </c>
      <c r="R193">
        <v>0.05</v>
      </c>
      <c r="S193">
        <v>0.17</v>
      </c>
      <c r="T193">
        <f>'Regression (power w accel)'!$B$17+'Regression (power w accel)'!$B$18*data_and_analysis!$I193</f>
        <v>8.9979943639712854</v>
      </c>
      <c r="U193">
        <f t="shared" si="24"/>
        <v>0.12923360476899348</v>
      </c>
      <c r="V193">
        <f t="shared" si="25"/>
        <v>1.5614772181607651E-4</v>
      </c>
      <c r="W193">
        <f>$T193-_xlfn.T.INV(0.975,'Regression (power w accel)'!$B$8-2)*SQRT('Regression (power w accel)'!$D$13*(1+1/'Regression (power w accel)'!$B$8+data_and_analysis!$V193))</f>
        <v>8.7593273696763614</v>
      </c>
      <c r="X193">
        <f>$T193+_xlfn.T.INV(0.975,'Regression (power w accel)'!$B$8-2)*SQRT('Regression (power w accel)'!$D$13*(1+1/'Regression (power w accel)'!$B$8+data_and_analysis!$V193))</f>
        <v>9.2366613582662094</v>
      </c>
      <c r="Y193">
        <f t="shared" si="26"/>
        <v>106.1637599809856</v>
      </c>
      <c r="Z193">
        <f t="shared" si="27"/>
        <v>171.11174045425579</v>
      </c>
      <c r="AA193">
        <f>EXP('Regression (power w accel)'!$B$17)*(data_and_analysis!$F193^'Regression (power w accel)'!$B$18)/60</f>
        <v>134.78080628752119</v>
      </c>
      <c r="AB193" t="str">
        <f t="shared" si="28"/>
        <v>N</v>
      </c>
      <c r="AC193" s="5">
        <f t="shared" si="29"/>
        <v>-0.21232286031505304</v>
      </c>
      <c r="AD193" s="5">
        <f t="shared" si="30"/>
        <v>0.26955569689375231</v>
      </c>
    </row>
    <row r="194" spans="1:30" x14ac:dyDescent="0.25">
      <c r="A194">
        <v>43816</v>
      </c>
      <c r="B194" t="s">
        <v>16</v>
      </c>
      <c r="C194" t="s">
        <v>199</v>
      </c>
      <c r="D194">
        <v>4126</v>
      </c>
      <c r="E194">
        <v>2289.39</v>
      </c>
      <c r="F194">
        <v>2420.4167000000002</v>
      </c>
      <c r="G194">
        <f t="shared" si="21"/>
        <v>8.325063693631197</v>
      </c>
      <c r="H194">
        <f t="shared" si="22"/>
        <v>7.7360406855181667</v>
      </c>
      <c r="I194">
        <f t="shared" si="23"/>
        <v>7.7916949944103662</v>
      </c>
      <c r="J194">
        <v>63</v>
      </c>
      <c r="K194">
        <v>64</v>
      </c>
      <c r="L194">
        <v>140978.98000000001</v>
      </c>
      <c r="M194">
        <v>6.04</v>
      </c>
      <c r="N194">
        <v>107.68</v>
      </c>
      <c r="O194">
        <v>81.34</v>
      </c>
      <c r="P194">
        <v>143.58000000000001</v>
      </c>
      <c r="Q194">
        <v>48579</v>
      </c>
      <c r="R194">
        <v>0.04</v>
      </c>
      <c r="S194">
        <v>0.28000000000000003</v>
      </c>
      <c r="T194">
        <f>'Regression (power w accel)'!$B$17+'Regression (power w accel)'!$B$18*data_and_analysis!$I194</f>
        <v>8.3478565290570756</v>
      </c>
      <c r="U194">
        <f t="shared" si="24"/>
        <v>0.10031373133772903</v>
      </c>
      <c r="V194">
        <f t="shared" si="25"/>
        <v>1.2120501198783007E-4</v>
      </c>
      <c r="W194">
        <f>$T194-_xlfn.T.INV(0.975,'Regression (power w accel)'!$B$8-2)*SQRT('Regression (power w accel)'!$D$13*(1+1/'Regression (power w accel)'!$B$8+data_and_analysis!$V194))</f>
        <v>8.1091936998188796</v>
      </c>
      <c r="X194">
        <f>$T194+_xlfn.T.INV(0.975,'Regression (power w accel)'!$B$8-2)*SQRT('Regression (power w accel)'!$D$13*(1+1/'Regression (power w accel)'!$B$8+data_and_analysis!$V194))</f>
        <v>8.5865193582952717</v>
      </c>
      <c r="Y194">
        <f t="shared" si="26"/>
        <v>55.414934741625565</v>
      </c>
      <c r="Z194">
        <f t="shared" si="27"/>
        <v>89.315477762603862</v>
      </c>
      <c r="AA194">
        <f>EXP('Regression (power w accel)'!$B$17)*(data_and_analysis!$F194^'Regression (power w accel)'!$B$18)/60</f>
        <v>70.352053073324029</v>
      </c>
      <c r="AB194" t="str">
        <f t="shared" si="28"/>
        <v>N</v>
      </c>
      <c r="AC194" s="5">
        <f t="shared" si="29"/>
        <v>-0.21231957958825079</v>
      </c>
      <c r="AD194" s="5">
        <f t="shared" si="30"/>
        <v>0.26955040913326739</v>
      </c>
    </row>
    <row r="195" spans="1:30" x14ac:dyDescent="0.25">
      <c r="A195">
        <v>37760</v>
      </c>
      <c r="B195" t="s">
        <v>16</v>
      </c>
      <c r="C195" t="s">
        <v>207</v>
      </c>
      <c r="D195">
        <v>4134</v>
      </c>
      <c r="E195">
        <v>2289.39</v>
      </c>
      <c r="F195">
        <v>2420.4167000000002</v>
      </c>
      <c r="G195">
        <f t="shared" ref="G195:G258" si="31">LN(D195)</f>
        <v>8.3270007402417132</v>
      </c>
      <c r="H195">
        <f t="shared" ref="H195:H258" si="32">LN(E195)</f>
        <v>7.7360406855181667</v>
      </c>
      <c r="I195">
        <f t="shared" ref="I195:I258" si="33">LN(F195)</f>
        <v>7.7916949944103662</v>
      </c>
      <c r="J195">
        <v>63</v>
      </c>
      <c r="K195">
        <v>64</v>
      </c>
      <c r="L195">
        <v>140978.98000000001</v>
      </c>
      <c r="M195">
        <v>6.04</v>
      </c>
      <c r="N195">
        <v>107.68</v>
      </c>
      <c r="O195">
        <v>81.34</v>
      </c>
      <c r="P195">
        <v>143.58000000000001</v>
      </c>
      <c r="Q195">
        <v>48579</v>
      </c>
      <c r="R195">
        <v>0.04</v>
      </c>
      <c r="S195">
        <v>0.28000000000000003</v>
      </c>
      <c r="T195">
        <f>'Regression (power w accel)'!$B$17+'Regression (power w accel)'!$B$18*data_and_analysis!$I195</f>
        <v>8.3478565290570756</v>
      </c>
      <c r="U195">
        <f t="shared" ref="U195:U258" si="34">($I195-AVERAGE($I$2:$I$1001))^2</f>
        <v>0.10031373133772903</v>
      </c>
      <c r="V195">
        <f t="shared" ref="V195:V258" si="35">$U195/SUM($U$2:$U$1001)</f>
        <v>1.2120501198783007E-4</v>
      </c>
      <c r="W195">
        <f>$T195-_xlfn.T.INV(0.975,'Regression (power w accel)'!$B$8-2)*SQRT('Regression (power w accel)'!$D$13*(1+1/'Regression (power w accel)'!$B$8+data_and_analysis!$V195))</f>
        <v>8.1091936998188796</v>
      </c>
      <c r="X195">
        <f>$T195+_xlfn.T.INV(0.975,'Regression (power w accel)'!$B$8-2)*SQRT('Regression (power w accel)'!$D$13*(1+1/'Regression (power w accel)'!$B$8+data_and_analysis!$V195))</f>
        <v>8.5865193582952717</v>
      </c>
      <c r="Y195">
        <f t="shared" ref="Y195:Y258" si="36">EXP(W195)/60</f>
        <v>55.414934741625565</v>
      </c>
      <c r="Z195">
        <f t="shared" ref="Z195:Z258" si="37">EXP(X195)/60</f>
        <v>89.315477762603862</v>
      </c>
      <c r="AA195">
        <f>EXP('Regression (power w accel)'!$B$17)*(data_and_analysis!$F195^'Regression (power w accel)'!$B$18)/60</f>
        <v>70.352053073324029</v>
      </c>
      <c r="AB195" t="str">
        <f t="shared" ref="AB195:AB258" si="38">IF(OR(D195/60&lt;Y195,D195/60&gt;Z195),"Y","N")</f>
        <v>N</v>
      </c>
      <c r="AC195" s="5">
        <f t="shared" ref="AC195:AC258" si="39">(Y195-$AA195)/$AA195</f>
        <v>-0.21231957958825079</v>
      </c>
      <c r="AD195" s="5">
        <f t="shared" ref="AD195:AD258" si="40">(Z195-$AA195)/$AA195</f>
        <v>0.26955040913326739</v>
      </c>
    </row>
    <row r="196" spans="1:30" x14ac:dyDescent="0.25">
      <c r="A196">
        <v>44862</v>
      </c>
      <c r="B196" t="s">
        <v>316</v>
      </c>
      <c r="C196" t="s">
        <v>317</v>
      </c>
      <c r="D196">
        <v>7210</v>
      </c>
      <c r="E196">
        <v>4063.92</v>
      </c>
      <c r="F196">
        <v>4667.4966000000004</v>
      </c>
      <c r="G196">
        <f t="shared" si="31"/>
        <v>8.8832242302789943</v>
      </c>
      <c r="H196">
        <f t="shared" si="32"/>
        <v>8.3099033040251946</v>
      </c>
      <c r="I196">
        <f t="shared" si="33"/>
        <v>8.448378146974262</v>
      </c>
      <c r="J196">
        <v>39</v>
      </c>
      <c r="K196">
        <v>41</v>
      </c>
      <c r="L196">
        <v>327258.15999999997</v>
      </c>
      <c r="M196">
        <v>18.48</v>
      </c>
      <c r="N196">
        <v>107.17</v>
      </c>
      <c r="O196">
        <v>95.58</v>
      </c>
      <c r="P196">
        <v>117.8</v>
      </c>
      <c r="Q196">
        <v>47459</v>
      </c>
      <c r="R196">
        <v>0.13</v>
      </c>
      <c r="S196">
        <v>0.18</v>
      </c>
      <c r="T196">
        <f>'Regression (power w accel)'!$B$17+'Regression (power w accel)'!$B$18*data_and_analysis!$I196</f>
        <v>8.9792164896471469</v>
      </c>
      <c r="U196">
        <f t="shared" si="34"/>
        <v>0.11557261272232046</v>
      </c>
      <c r="V196">
        <f t="shared" si="35"/>
        <v>1.3964169933339073E-4</v>
      </c>
      <c r="W196">
        <f>$T196-_xlfn.T.INV(0.975,'Regression (power w accel)'!$B$8-2)*SQRT('Regression (power w accel)'!$D$13*(1+1/'Regression (power w accel)'!$B$8+data_and_analysis!$V196))</f>
        <v>8.7405514628070602</v>
      </c>
      <c r="X196">
        <f>$T196+_xlfn.T.INV(0.975,'Regression (power w accel)'!$B$8-2)*SQRT('Regression (power w accel)'!$D$13*(1+1/'Regression (power w accel)'!$B$8+data_and_analysis!$V196))</f>
        <v>9.2178815164872336</v>
      </c>
      <c r="Y196">
        <f t="shared" si="36"/>
        <v>104.18903574277279</v>
      </c>
      <c r="Z196">
        <f t="shared" si="37"/>
        <v>167.92827509205412</v>
      </c>
      <c r="AA196">
        <f>EXP('Regression (power w accel)'!$B$17)*(data_and_analysis!$F196^'Regression (power w accel)'!$B$18)/60</f>
        <v>132.27352363866402</v>
      </c>
      <c r="AB196" t="str">
        <f t="shared" si="38"/>
        <v>N</v>
      </c>
      <c r="AC196" s="5">
        <f t="shared" si="39"/>
        <v>-0.21232131059432996</v>
      </c>
      <c r="AD196" s="5">
        <f t="shared" si="40"/>
        <v>0.26955319910271214</v>
      </c>
    </row>
    <row r="197" spans="1:30" x14ac:dyDescent="0.25">
      <c r="A197">
        <v>37203</v>
      </c>
      <c r="B197" t="s">
        <v>318</v>
      </c>
      <c r="C197" t="s">
        <v>319</v>
      </c>
      <c r="D197">
        <v>12549</v>
      </c>
      <c r="E197">
        <v>7529.41</v>
      </c>
      <c r="F197">
        <v>8637.3909999999996</v>
      </c>
      <c r="G197">
        <f t="shared" si="31"/>
        <v>9.4373962601103081</v>
      </c>
      <c r="H197">
        <f t="shared" si="32"/>
        <v>8.9265719644705115</v>
      </c>
      <c r="I197">
        <f t="shared" si="33"/>
        <v>9.0638558486041152</v>
      </c>
      <c r="J197">
        <v>524</v>
      </c>
      <c r="K197">
        <v>525</v>
      </c>
      <c r="L197">
        <v>539769.59999999998</v>
      </c>
      <c r="M197">
        <v>4.1500000000000004</v>
      </c>
      <c r="N197">
        <v>111.77</v>
      </c>
      <c r="O197">
        <v>56.26</v>
      </c>
      <c r="P197">
        <v>157.68</v>
      </c>
      <c r="Q197">
        <v>109267</v>
      </c>
      <c r="R197">
        <v>0.03</v>
      </c>
      <c r="S197">
        <v>0.16</v>
      </c>
      <c r="T197">
        <f>'Regression (power w accel)'!$B$17+'Regression (power w accel)'!$B$18*data_and_analysis!$I197</f>
        <v>9.5709599749610668</v>
      </c>
      <c r="U197">
        <f t="shared" si="34"/>
        <v>0.91286067086592249</v>
      </c>
      <c r="V197">
        <f t="shared" si="35"/>
        <v>1.1029725151287305E-3</v>
      </c>
      <c r="W197">
        <f>$T197-_xlfn.T.INV(0.975,'Regression (power w accel)'!$B$8-2)*SQRT('Regression (power w accel)'!$D$13*(1+1/'Regression (power w accel)'!$B$8+data_and_analysis!$V197))</f>
        <v>9.3321801499028307</v>
      </c>
      <c r="X197">
        <f>$T197+_xlfn.T.INV(0.975,'Regression (power w accel)'!$B$8-2)*SQRT('Regression (power w accel)'!$D$13*(1+1/'Regression (power w accel)'!$B$8+data_and_analysis!$V197))</f>
        <v>9.8097398000193028</v>
      </c>
      <c r="Y197">
        <f t="shared" si="36"/>
        <v>188.26218412266692</v>
      </c>
      <c r="Z197">
        <f t="shared" si="37"/>
        <v>303.50413591301714</v>
      </c>
      <c r="AA197">
        <f>EXP('Regression (power w accel)'!$B$17)*(data_and_analysis!$F197^'Regression (power w accel)'!$B$18)/60</f>
        <v>239.03629748899507</v>
      </c>
      <c r="AB197" t="str">
        <f t="shared" si="38"/>
        <v>N</v>
      </c>
      <c r="AC197" s="5">
        <f t="shared" si="39"/>
        <v>-0.21241172951428319</v>
      </c>
      <c r="AD197" s="5">
        <f t="shared" si="40"/>
        <v>0.2696989499136217</v>
      </c>
    </row>
    <row r="198" spans="1:30" x14ac:dyDescent="0.25">
      <c r="A198">
        <v>55755</v>
      </c>
      <c r="B198" t="s">
        <v>320</v>
      </c>
      <c r="C198" t="s">
        <v>321</v>
      </c>
      <c r="D198">
        <v>35054</v>
      </c>
      <c r="E198">
        <v>12602.07</v>
      </c>
      <c r="F198">
        <v>16946.521000000001</v>
      </c>
      <c r="G198">
        <f t="shared" si="31"/>
        <v>10.464645008633122</v>
      </c>
      <c r="H198">
        <f t="shared" si="32"/>
        <v>9.441616365160435</v>
      </c>
      <c r="I198">
        <f t="shared" si="33"/>
        <v>9.7378178410043184</v>
      </c>
      <c r="J198">
        <v>152</v>
      </c>
      <c r="K198">
        <v>153</v>
      </c>
      <c r="L198">
        <v>1508771.2</v>
      </c>
      <c r="M198">
        <v>6.86</v>
      </c>
      <c r="N198">
        <v>154.91</v>
      </c>
      <c r="O198">
        <v>145.09</v>
      </c>
      <c r="P198">
        <v>173</v>
      </c>
      <c r="Q198">
        <v>503460</v>
      </c>
      <c r="R198">
        <v>0.05</v>
      </c>
      <c r="S198">
        <v>0.19</v>
      </c>
      <c r="T198">
        <f>'Regression (power w accel)'!$B$17+'Regression (power w accel)'!$B$18*data_and_analysis!$I198</f>
        <v>10.218932464128278</v>
      </c>
      <c r="U198">
        <f t="shared" si="34"/>
        <v>2.6549424576301126</v>
      </c>
      <c r="V198">
        <f t="shared" si="35"/>
        <v>3.2078592642583461E-3</v>
      </c>
      <c r="W198">
        <f>$T198-_xlfn.T.INV(0.975,'Regression (power w accel)'!$B$8-2)*SQRT('Regression (power w accel)'!$D$13*(1+1/'Regression (power w accel)'!$B$8+data_and_analysis!$V198))</f>
        <v>9.9799019957459674</v>
      </c>
      <c r="X198">
        <f>$T198+_xlfn.T.INV(0.975,'Regression (power w accel)'!$B$8-2)*SQRT('Regression (power w accel)'!$D$13*(1+1/'Regression (power w accel)'!$B$8+data_and_analysis!$V198))</f>
        <v>10.457962932510588</v>
      </c>
      <c r="Y198">
        <f t="shared" si="36"/>
        <v>359.80327851521167</v>
      </c>
      <c r="Z198">
        <f t="shared" si="37"/>
        <v>580.34245577403794</v>
      </c>
      <c r="AA198">
        <f>EXP('Regression (power w accel)'!$B$17)*(data_and_analysis!$F198^'Regression (power w accel)'!$B$18)/60</f>
        <v>456.95636361590158</v>
      </c>
      <c r="AB198" t="str">
        <f t="shared" si="38"/>
        <v>Y</v>
      </c>
      <c r="AC198" s="5">
        <f t="shared" si="39"/>
        <v>-0.21260910851950129</v>
      </c>
      <c r="AD198" s="5">
        <f t="shared" si="40"/>
        <v>0.2700172313648958</v>
      </c>
    </row>
    <row r="199" spans="1:30" x14ac:dyDescent="0.25">
      <c r="A199">
        <v>53691</v>
      </c>
      <c r="B199" t="s">
        <v>322</v>
      </c>
      <c r="C199" t="s">
        <v>323</v>
      </c>
      <c r="D199">
        <v>1423</v>
      </c>
      <c r="E199">
        <v>747.72</v>
      </c>
      <c r="F199">
        <v>744.19389999999999</v>
      </c>
      <c r="G199">
        <f t="shared" si="31"/>
        <v>7.2605225980898522</v>
      </c>
      <c r="H199">
        <f t="shared" si="32"/>
        <v>6.617028576344131</v>
      </c>
      <c r="I199">
        <f t="shared" si="33"/>
        <v>6.6123016191576172</v>
      </c>
      <c r="J199">
        <v>146</v>
      </c>
      <c r="K199">
        <v>147</v>
      </c>
      <c r="L199">
        <v>62453.3</v>
      </c>
      <c r="M199">
        <v>6.02</v>
      </c>
      <c r="N199">
        <v>159.27000000000001</v>
      </c>
      <c r="O199">
        <v>44.22</v>
      </c>
      <c r="P199">
        <v>173.79</v>
      </c>
      <c r="Q199">
        <v>8612</v>
      </c>
      <c r="R199">
        <v>0.04</v>
      </c>
      <c r="S199">
        <v>0.2</v>
      </c>
      <c r="T199">
        <f>'Regression (power w accel)'!$B$17+'Regression (power w accel)'!$B$18*data_and_analysis!$I199</f>
        <v>7.2139432376736563</v>
      </c>
      <c r="U199">
        <f t="shared" si="34"/>
        <v>2.2383654960308652</v>
      </c>
      <c r="V199">
        <f t="shared" si="35"/>
        <v>2.7045262215017124E-3</v>
      </c>
      <c r="W199">
        <f>$T199-_xlfn.T.INV(0.975,'Regression (power w accel)'!$B$8-2)*SQRT('Regression (power w accel)'!$D$13*(1+1/'Regression (power w accel)'!$B$8+data_and_analysis!$V199))</f>
        <v>6.9749726806988477</v>
      </c>
      <c r="X199">
        <f>$T199+_xlfn.T.INV(0.975,'Regression (power w accel)'!$B$8-2)*SQRT('Regression (power w accel)'!$D$13*(1+1/'Regression (power w accel)'!$B$8+data_and_analysis!$V199))</f>
        <v>7.4529137946484649</v>
      </c>
      <c r="Y199">
        <f t="shared" si="36"/>
        <v>17.825466168639743</v>
      </c>
      <c r="Z199">
        <f t="shared" si="37"/>
        <v>28.748029691529528</v>
      </c>
      <c r="AA199">
        <f>EXP('Regression (power w accel)'!$B$17)*(data_and_analysis!$F199^'Regression (power w accel)'!$B$18)/60</f>
        <v>22.637292918575984</v>
      </c>
      <c r="AB199" t="str">
        <f t="shared" si="38"/>
        <v>N</v>
      </c>
      <c r="AC199" s="5">
        <f t="shared" si="39"/>
        <v>-0.21256193340978921</v>
      </c>
      <c r="AD199" s="5">
        <f t="shared" si="40"/>
        <v>0.26994114512425299</v>
      </c>
    </row>
    <row r="200" spans="1:30" x14ac:dyDescent="0.25">
      <c r="A200">
        <v>57418</v>
      </c>
      <c r="B200" t="s">
        <v>324</v>
      </c>
      <c r="C200" t="s">
        <v>325</v>
      </c>
      <c r="D200">
        <v>14141</v>
      </c>
      <c r="E200">
        <v>7071.69</v>
      </c>
      <c r="F200">
        <v>8484.5990000000002</v>
      </c>
      <c r="G200">
        <f t="shared" si="31"/>
        <v>9.5568336583077773</v>
      </c>
      <c r="H200">
        <f t="shared" si="32"/>
        <v>8.8638547685150755</v>
      </c>
      <c r="I200">
        <f t="shared" si="33"/>
        <v>9.0460079166811838</v>
      </c>
      <c r="J200">
        <v>153</v>
      </c>
      <c r="K200">
        <v>154</v>
      </c>
      <c r="L200">
        <v>576048.6</v>
      </c>
      <c r="M200">
        <v>6.01</v>
      </c>
      <c r="N200">
        <v>121.29</v>
      </c>
      <c r="O200">
        <v>115.27</v>
      </c>
      <c r="P200">
        <v>133.15</v>
      </c>
      <c r="Q200">
        <v>170592</v>
      </c>
      <c r="R200">
        <v>0.04</v>
      </c>
      <c r="S200">
        <v>0.28999999999999998</v>
      </c>
      <c r="T200">
        <f>'Regression (power w accel)'!$B$17+'Regression (power w accel)'!$B$18*data_and_analysis!$I200</f>
        <v>9.5538002997790841</v>
      </c>
      <c r="U200">
        <f t="shared" si="34"/>
        <v>0.87907405534536465</v>
      </c>
      <c r="V200">
        <f t="shared" si="35"/>
        <v>1.0621495182708994E-3</v>
      </c>
      <c r="W200">
        <f>$T200-_xlfn.T.INV(0.975,'Regression (power w accel)'!$B$8-2)*SQRT('Regression (power w accel)'!$D$13*(1+1/'Regression (power w accel)'!$B$8+data_and_analysis!$V200))</f>
        <v>9.3150253383963335</v>
      </c>
      <c r="X200">
        <f>$T200+_xlfn.T.INV(0.975,'Regression (power w accel)'!$B$8-2)*SQRT('Regression (power w accel)'!$D$13*(1+1/'Regression (power w accel)'!$B$8+data_and_analysis!$V200))</f>
        <v>9.7925752611618346</v>
      </c>
      <c r="Y200">
        <f t="shared" si="36"/>
        <v>185.06012572117339</v>
      </c>
      <c r="Z200">
        <f t="shared" si="37"/>
        <v>298.33908207306183</v>
      </c>
      <c r="AA200">
        <f>EXP('Regression (power w accel)'!$B$17)*(data_and_analysis!$F200^'Regression (power w accel)'!$B$18)/60</f>
        <v>234.96950448085872</v>
      </c>
      <c r="AB200" t="str">
        <f t="shared" si="38"/>
        <v>N</v>
      </c>
      <c r="AC200" s="5">
        <f t="shared" si="39"/>
        <v>-0.21240789893120401</v>
      </c>
      <c r="AD200" s="5">
        <f t="shared" si="40"/>
        <v>0.26969277452498258</v>
      </c>
    </row>
    <row r="201" spans="1:30" x14ac:dyDescent="0.25">
      <c r="A201">
        <v>48939</v>
      </c>
      <c r="B201" t="s">
        <v>190</v>
      </c>
      <c r="C201" t="s">
        <v>326</v>
      </c>
      <c r="D201">
        <v>4417</v>
      </c>
      <c r="E201">
        <v>2474.27</v>
      </c>
      <c r="F201">
        <v>2782.7204999999999</v>
      </c>
      <c r="G201">
        <f t="shared" si="31"/>
        <v>8.3932160115965271</v>
      </c>
      <c r="H201">
        <f t="shared" si="32"/>
        <v>7.8137006820016843</v>
      </c>
      <c r="I201">
        <f t="shared" si="33"/>
        <v>7.9311843252929775</v>
      </c>
      <c r="J201">
        <v>71</v>
      </c>
      <c r="K201">
        <v>72</v>
      </c>
      <c r="L201">
        <v>183819.16</v>
      </c>
      <c r="M201">
        <v>6.1</v>
      </c>
      <c r="N201">
        <v>119.36</v>
      </c>
      <c r="O201">
        <v>97.68</v>
      </c>
      <c r="P201">
        <v>156.03</v>
      </c>
      <c r="Q201">
        <v>36605</v>
      </c>
      <c r="R201">
        <v>0.04</v>
      </c>
      <c r="S201">
        <v>0.28000000000000003</v>
      </c>
      <c r="T201">
        <f>'Regression (power w accel)'!$B$17+'Regression (power w accel)'!$B$18*data_and_analysis!$I201</f>
        <v>8.4819668349251884</v>
      </c>
      <c r="U201">
        <f t="shared" si="34"/>
        <v>3.1411926016846468E-2</v>
      </c>
      <c r="V201">
        <f t="shared" si="35"/>
        <v>3.7953755868322977E-5</v>
      </c>
      <c r="W201">
        <f>$T201-_xlfn.T.INV(0.975,'Regression (power w accel)'!$B$8-2)*SQRT('Regression (power w accel)'!$D$13*(1+1/'Regression (power w accel)'!$B$8+data_and_analysis!$V201))</f>
        <v>8.2433139292573383</v>
      </c>
      <c r="X201">
        <f>$T201+_xlfn.T.INV(0.975,'Regression (power w accel)'!$B$8-2)*SQRT('Regression (power w accel)'!$D$13*(1+1/'Regression (power w accel)'!$B$8+data_and_analysis!$V201))</f>
        <v>8.7206197405930386</v>
      </c>
      <c r="Y201">
        <f t="shared" si="36"/>
        <v>63.36865680469252</v>
      </c>
      <c r="Z201">
        <f t="shared" si="37"/>
        <v>102.13292778030123</v>
      </c>
      <c r="AA201">
        <f>EXP('Regression (power w accel)'!$B$17)*(data_and_analysis!$F201^'Regression (power w accel)'!$B$18)/60</f>
        <v>80.448905828285532</v>
      </c>
      <c r="AB201" t="str">
        <f t="shared" si="38"/>
        <v>N</v>
      </c>
      <c r="AC201" s="5">
        <f t="shared" si="39"/>
        <v>-0.21231176294740434</v>
      </c>
      <c r="AD201" s="5">
        <f t="shared" si="40"/>
        <v>0.26953781072298533</v>
      </c>
    </row>
    <row r="202" spans="1:30" x14ac:dyDescent="0.25">
      <c r="A202">
        <v>38170</v>
      </c>
      <c r="B202" t="s">
        <v>16</v>
      </c>
      <c r="C202" t="s">
        <v>327</v>
      </c>
      <c r="D202">
        <v>4162</v>
      </c>
      <c r="E202">
        <v>2289.39</v>
      </c>
      <c r="F202">
        <v>2420.4167000000002</v>
      </c>
      <c r="G202">
        <f t="shared" si="31"/>
        <v>8.3337510069535803</v>
      </c>
      <c r="H202">
        <f t="shared" si="32"/>
        <v>7.7360406855181667</v>
      </c>
      <c r="I202">
        <f t="shared" si="33"/>
        <v>7.7916949944103662</v>
      </c>
      <c r="J202">
        <v>63</v>
      </c>
      <c r="K202">
        <v>64</v>
      </c>
      <c r="L202">
        <v>140978.98000000001</v>
      </c>
      <c r="M202">
        <v>6.04</v>
      </c>
      <c r="N202">
        <v>107.68</v>
      </c>
      <c r="O202">
        <v>81.34</v>
      </c>
      <c r="P202">
        <v>143.58000000000001</v>
      </c>
      <c r="Q202">
        <v>48579</v>
      </c>
      <c r="R202">
        <v>0.04</v>
      </c>
      <c r="S202">
        <v>0.28000000000000003</v>
      </c>
      <c r="T202">
        <f>'Regression (power w accel)'!$B$17+'Regression (power w accel)'!$B$18*data_and_analysis!$I202</f>
        <v>8.3478565290570756</v>
      </c>
      <c r="U202">
        <f t="shared" si="34"/>
        <v>0.10031373133772903</v>
      </c>
      <c r="V202">
        <f t="shared" si="35"/>
        <v>1.2120501198783007E-4</v>
      </c>
      <c r="W202">
        <f>$T202-_xlfn.T.INV(0.975,'Regression (power w accel)'!$B$8-2)*SQRT('Regression (power w accel)'!$D$13*(1+1/'Regression (power w accel)'!$B$8+data_and_analysis!$V202))</f>
        <v>8.1091936998188796</v>
      </c>
      <c r="X202">
        <f>$T202+_xlfn.T.INV(0.975,'Regression (power w accel)'!$B$8-2)*SQRT('Regression (power w accel)'!$D$13*(1+1/'Regression (power w accel)'!$B$8+data_and_analysis!$V202))</f>
        <v>8.5865193582952717</v>
      </c>
      <c r="Y202">
        <f t="shared" si="36"/>
        <v>55.414934741625565</v>
      </c>
      <c r="Z202">
        <f t="shared" si="37"/>
        <v>89.315477762603862</v>
      </c>
      <c r="AA202">
        <f>EXP('Regression (power w accel)'!$B$17)*(data_and_analysis!$F202^'Regression (power w accel)'!$B$18)/60</f>
        <v>70.352053073324029</v>
      </c>
      <c r="AB202" t="str">
        <f t="shared" si="38"/>
        <v>N</v>
      </c>
      <c r="AC202" s="5">
        <f t="shared" si="39"/>
        <v>-0.21231957958825079</v>
      </c>
      <c r="AD202" s="5">
        <f t="shared" si="40"/>
        <v>0.26955040913326739</v>
      </c>
    </row>
    <row r="203" spans="1:30" x14ac:dyDescent="0.25">
      <c r="A203">
        <v>54174</v>
      </c>
      <c r="B203" t="s">
        <v>328</v>
      </c>
      <c r="C203" t="s">
        <v>329</v>
      </c>
      <c r="D203">
        <v>4830</v>
      </c>
      <c r="E203">
        <v>1496.72</v>
      </c>
      <c r="F203">
        <v>1631.6415</v>
      </c>
      <c r="G203">
        <f t="shared" si="31"/>
        <v>8.482601746646619</v>
      </c>
      <c r="H203">
        <f t="shared" si="32"/>
        <v>7.3110313261771633</v>
      </c>
      <c r="I203">
        <f t="shared" si="33"/>
        <v>7.397341842275611</v>
      </c>
      <c r="J203">
        <v>20</v>
      </c>
      <c r="K203">
        <v>22</v>
      </c>
      <c r="L203">
        <v>106577.09</v>
      </c>
      <c r="M203">
        <v>11.11</v>
      </c>
      <c r="N203">
        <v>115.71</v>
      </c>
      <c r="O203">
        <v>66.11</v>
      </c>
      <c r="P203">
        <v>146.80000000000001</v>
      </c>
      <c r="Q203">
        <v>111961</v>
      </c>
      <c r="R203">
        <v>0.08</v>
      </c>
      <c r="S203">
        <v>0.18</v>
      </c>
      <c r="T203">
        <f>'Regression (power w accel)'!$B$17+'Regression (power w accel)'!$B$18*data_and_analysis!$I203</f>
        <v>7.96871052901386</v>
      </c>
      <c r="U203">
        <f t="shared" si="34"/>
        <v>0.50562990616955394</v>
      </c>
      <c r="V203">
        <f t="shared" si="35"/>
        <v>6.1093210292773048E-4</v>
      </c>
      <c r="W203">
        <f>$T203-_xlfn.T.INV(0.975,'Regression (power w accel)'!$B$8-2)*SQRT('Regression (power w accel)'!$D$13*(1+1/'Regression (power w accel)'!$B$8+data_and_analysis!$V203))</f>
        <v>7.7299893325358973</v>
      </c>
      <c r="X203">
        <f>$T203+_xlfn.T.INV(0.975,'Regression (power w accel)'!$B$8-2)*SQRT('Regression (power w accel)'!$D$13*(1+1/'Regression (power w accel)'!$B$8+data_and_analysis!$V203))</f>
        <v>8.2074317254918228</v>
      </c>
      <c r="Y203">
        <f t="shared" si="36"/>
        <v>37.926298766866744</v>
      </c>
      <c r="Z203">
        <f t="shared" si="37"/>
        <v>61.135160765305002</v>
      </c>
      <c r="AA203">
        <f>EXP('Regression (power w accel)'!$B$17)*(data_and_analysis!$F203^'Regression (power w accel)'!$B$18)/60</f>
        <v>48.152158542949941</v>
      </c>
      <c r="AB203" t="str">
        <f t="shared" si="38"/>
        <v>Y</v>
      </c>
      <c r="AC203" s="5">
        <f t="shared" si="39"/>
        <v>-0.21236555297852555</v>
      </c>
      <c r="AD203" s="5">
        <f t="shared" si="40"/>
        <v>0.26962451144894584</v>
      </c>
    </row>
    <row r="204" spans="1:30" x14ac:dyDescent="0.25">
      <c r="A204">
        <v>47736</v>
      </c>
      <c r="B204" t="s">
        <v>16</v>
      </c>
      <c r="C204" t="s">
        <v>168</v>
      </c>
      <c r="D204">
        <v>4110</v>
      </c>
      <c r="E204">
        <v>2289.39</v>
      </c>
      <c r="F204">
        <v>2420.4167000000002</v>
      </c>
      <c r="G204">
        <f t="shared" si="31"/>
        <v>8.3211783074902801</v>
      </c>
      <c r="H204">
        <f t="shared" si="32"/>
        <v>7.7360406855181667</v>
      </c>
      <c r="I204">
        <f t="shared" si="33"/>
        <v>7.7916949944103662</v>
      </c>
      <c r="J204">
        <v>63</v>
      </c>
      <c r="K204">
        <v>64</v>
      </c>
      <c r="L204">
        <v>140978.98000000001</v>
      </c>
      <c r="M204">
        <v>6.04</v>
      </c>
      <c r="N204">
        <v>107.68</v>
      </c>
      <c r="O204">
        <v>81.34</v>
      </c>
      <c r="P204">
        <v>143.58000000000001</v>
      </c>
      <c r="Q204">
        <v>48579</v>
      </c>
      <c r="R204">
        <v>0.04</v>
      </c>
      <c r="S204">
        <v>0.28000000000000003</v>
      </c>
      <c r="T204">
        <f>'Regression (power w accel)'!$B$17+'Regression (power w accel)'!$B$18*data_and_analysis!$I204</f>
        <v>8.3478565290570756</v>
      </c>
      <c r="U204">
        <f t="shared" si="34"/>
        <v>0.10031373133772903</v>
      </c>
      <c r="V204">
        <f t="shared" si="35"/>
        <v>1.2120501198783007E-4</v>
      </c>
      <c r="W204">
        <f>$T204-_xlfn.T.INV(0.975,'Regression (power w accel)'!$B$8-2)*SQRT('Regression (power w accel)'!$D$13*(1+1/'Regression (power w accel)'!$B$8+data_and_analysis!$V204))</f>
        <v>8.1091936998188796</v>
      </c>
      <c r="X204">
        <f>$T204+_xlfn.T.INV(0.975,'Regression (power w accel)'!$B$8-2)*SQRT('Regression (power w accel)'!$D$13*(1+1/'Regression (power w accel)'!$B$8+data_and_analysis!$V204))</f>
        <v>8.5865193582952717</v>
      </c>
      <c r="Y204">
        <f t="shared" si="36"/>
        <v>55.414934741625565</v>
      </c>
      <c r="Z204">
        <f t="shared" si="37"/>
        <v>89.315477762603862</v>
      </c>
      <c r="AA204">
        <f>EXP('Regression (power w accel)'!$B$17)*(data_and_analysis!$F204^'Regression (power w accel)'!$B$18)/60</f>
        <v>70.352053073324029</v>
      </c>
      <c r="AB204" t="str">
        <f t="shared" si="38"/>
        <v>N</v>
      </c>
      <c r="AC204" s="5">
        <f t="shared" si="39"/>
        <v>-0.21231957958825079</v>
      </c>
      <c r="AD204" s="5">
        <f t="shared" si="40"/>
        <v>0.26955040913326739</v>
      </c>
    </row>
    <row r="205" spans="1:30" x14ac:dyDescent="0.25">
      <c r="A205">
        <v>54580</v>
      </c>
      <c r="B205" t="s">
        <v>330</v>
      </c>
      <c r="C205" t="s">
        <v>331</v>
      </c>
      <c r="D205">
        <v>6389</v>
      </c>
      <c r="E205">
        <v>4032.05</v>
      </c>
      <c r="F205">
        <v>4665.8620000000001</v>
      </c>
      <c r="G205">
        <f t="shared" si="31"/>
        <v>8.7623330406023427</v>
      </c>
      <c r="H205">
        <f t="shared" si="32"/>
        <v>8.3020302104679669</v>
      </c>
      <c r="I205">
        <f t="shared" si="33"/>
        <v>8.4480278764903414</v>
      </c>
      <c r="J205">
        <v>71</v>
      </c>
      <c r="K205">
        <v>72</v>
      </c>
      <c r="L205">
        <v>267911.21999999997</v>
      </c>
      <c r="M205">
        <v>6.08</v>
      </c>
      <c r="N205">
        <v>107.35</v>
      </c>
      <c r="O205">
        <v>82.89</v>
      </c>
      <c r="P205">
        <v>172.71</v>
      </c>
      <c r="Q205">
        <v>23951</v>
      </c>
      <c r="R205">
        <v>0.04</v>
      </c>
      <c r="S205">
        <v>0.28000000000000003</v>
      </c>
      <c r="T205">
        <f>'Regression (power w accel)'!$B$17+'Regression (power w accel)'!$B$18*data_and_analysis!$I205</f>
        <v>8.9788797263876354</v>
      </c>
      <c r="U205">
        <f t="shared" si="34"/>
        <v>0.11533457969891117</v>
      </c>
      <c r="V205">
        <f t="shared" si="35"/>
        <v>1.393540936878716E-4</v>
      </c>
      <c r="W205">
        <f>$T205-_xlfn.T.INV(0.975,'Regression (power w accel)'!$B$8-2)*SQRT('Regression (power w accel)'!$D$13*(1+1/'Regression (power w accel)'!$B$8+data_and_analysis!$V205))</f>
        <v>8.7402147338291876</v>
      </c>
      <c r="X205">
        <f>$T205+_xlfn.T.INV(0.975,'Regression (power w accel)'!$B$8-2)*SQRT('Regression (power w accel)'!$D$13*(1+1/'Regression (power w accel)'!$B$8+data_and_analysis!$V205))</f>
        <v>9.2175447189460833</v>
      </c>
      <c r="Y205">
        <f t="shared" si="36"/>
        <v>104.15395818140873</v>
      </c>
      <c r="Z205">
        <f t="shared" si="37"/>
        <v>167.8717267851134</v>
      </c>
      <c r="AA205">
        <f>EXP('Regression (power w accel)'!$B$17)*(data_and_analysis!$F205^'Regression (power w accel)'!$B$18)/60</f>
        <v>132.22898627539112</v>
      </c>
      <c r="AB205" t="str">
        <f t="shared" si="38"/>
        <v>N</v>
      </c>
      <c r="AC205" s="5">
        <f t="shared" si="39"/>
        <v>-0.21232128359141317</v>
      </c>
      <c r="AD205" s="5">
        <f t="shared" si="40"/>
        <v>0.26955315558034854</v>
      </c>
    </row>
    <row r="206" spans="1:30" x14ac:dyDescent="0.25">
      <c r="A206">
        <v>43751</v>
      </c>
      <c r="B206" t="s">
        <v>16</v>
      </c>
      <c r="C206" t="s">
        <v>24</v>
      </c>
      <c r="D206">
        <v>4122</v>
      </c>
      <c r="E206">
        <v>2289.39</v>
      </c>
      <c r="F206">
        <v>2420.4167000000002</v>
      </c>
      <c r="G206">
        <f t="shared" si="31"/>
        <v>8.3240937614504045</v>
      </c>
      <c r="H206">
        <f t="shared" si="32"/>
        <v>7.7360406855181667</v>
      </c>
      <c r="I206">
        <f t="shared" si="33"/>
        <v>7.7916949944103662</v>
      </c>
      <c r="J206">
        <v>63</v>
      </c>
      <c r="K206">
        <v>64</v>
      </c>
      <c r="L206">
        <v>140978.98000000001</v>
      </c>
      <c r="M206">
        <v>6.04</v>
      </c>
      <c r="N206">
        <v>107.68</v>
      </c>
      <c r="O206">
        <v>81.34</v>
      </c>
      <c r="P206">
        <v>143.58000000000001</v>
      </c>
      <c r="Q206">
        <v>48579</v>
      </c>
      <c r="R206">
        <v>0.04</v>
      </c>
      <c r="S206">
        <v>0.28000000000000003</v>
      </c>
      <c r="T206">
        <f>'Regression (power w accel)'!$B$17+'Regression (power w accel)'!$B$18*data_and_analysis!$I206</f>
        <v>8.3478565290570756</v>
      </c>
      <c r="U206">
        <f t="shared" si="34"/>
        <v>0.10031373133772903</v>
      </c>
      <c r="V206">
        <f t="shared" si="35"/>
        <v>1.2120501198783007E-4</v>
      </c>
      <c r="W206">
        <f>$T206-_xlfn.T.INV(0.975,'Regression (power w accel)'!$B$8-2)*SQRT('Regression (power w accel)'!$D$13*(1+1/'Regression (power w accel)'!$B$8+data_and_analysis!$V206))</f>
        <v>8.1091936998188796</v>
      </c>
      <c r="X206">
        <f>$T206+_xlfn.T.INV(0.975,'Regression (power w accel)'!$B$8-2)*SQRT('Regression (power w accel)'!$D$13*(1+1/'Regression (power w accel)'!$B$8+data_and_analysis!$V206))</f>
        <v>8.5865193582952717</v>
      </c>
      <c r="Y206">
        <f t="shared" si="36"/>
        <v>55.414934741625565</v>
      </c>
      <c r="Z206">
        <f t="shared" si="37"/>
        <v>89.315477762603862</v>
      </c>
      <c r="AA206">
        <f>EXP('Regression (power w accel)'!$B$17)*(data_and_analysis!$F206^'Regression (power w accel)'!$B$18)/60</f>
        <v>70.352053073324029</v>
      </c>
      <c r="AB206" t="str">
        <f t="shared" si="38"/>
        <v>N</v>
      </c>
      <c r="AC206" s="5">
        <f t="shared" si="39"/>
        <v>-0.21231957958825079</v>
      </c>
      <c r="AD206" s="5">
        <f t="shared" si="40"/>
        <v>0.26955040913326739</v>
      </c>
    </row>
    <row r="207" spans="1:30" x14ac:dyDescent="0.25">
      <c r="A207">
        <v>44974</v>
      </c>
      <c r="B207" t="s">
        <v>332</v>
      </c>
      <c r="C207" t="s">
        <v>333</v>
      </c>
      <c r="D207">
        <v>40503</v>
      </c>
      <c r="E207">
        <v>17832.009999999998</v>
      </c>
      <c r="F207">
        <v>24568.366999999998</v>
      </c>
      <c r="G207">
        <f t="shared" si="31"/>
        <v>10.609131324425356</v>
      </c>
      <c r="H207">
        <f t="shared" si="32"/>
        <v>9.7887504358551389</v>
      </c>
      <c r="I207">
        <f t="shared" si="33"/>
        <v>10.109215000139988</v>
      </c>
      <c r="J207">
        <v>788</v>
      </c>
      <c r="K207">
        <v>789</v>
      </c>
      <c r="L207">
        <v>2310906</v>
      </c>
      <c r="M207">
        <v>6.06</v>
      </c>
      <c r="N207">
        <v>158.37</v>
      </c>
      <c r="O207">
        <v>147.81</v>
      </c>
      <c r="P207">
        <v>170.41</v>
      </c>
      <c r="Q207">
        <v>365390</v>
      </c>
      <c r="R207">
        <v>0.04</v>
      </c>
      <c r="S207">
        <v>0.15</v>
      </c>
      <c r="T207">
        <f>'Regression (power w accel)'!$B$17+'Regression (power w accel)'!$B$18*data_and_analysis!$I207</f>
        <v>10.576007706335508</v>
      </c>
      <c r="U207">
        <f t="shared" si="34"/>
        <v>4.0031869360188734</v>
      </c>
      <c r="V207">
        <f t="shared" si="35"/>
        <v>4.8368883711057929E-3</v>
      </c>
      <c r="W207">
        <f>$T207-_xlfn.T.INV(0.975,'Regression (power w accel)'!$B$8-2)*SQRT('Regression (power w accel)'!$D$13*(1+1/'Regression (power w accel)'!$B$8+data_and_analysis!$V207))</f>
        <v>10.336783438532915</v>
      </c>
      <c r="X207">
        <f>$T207+_xlfn.T.INV(0.975,'Regression (power w accel)'!$B$8-2)*SQRT('Regression (power w accel)'!$D$13*(1+1/'Regression (power w accel)'!$B$8+data_and_analysis!$V207))</f>
        <v>10.815231974138101</v>
      </c>
      <c r="Y207">
        <f t="shared" si="36"/>
        <v>514.11083592808916</v>
      </c>
      <c r="Z207">
        <f t="shared" si="37"/>
        <v>829.55334046076132</v>
      </c>
      <c r="AA207">
        <f>EXP('Regression (power w accel)'!$B$17)*(data_and_analysis!$F207^'Regression (power w accel)'!$B$18)/60</f>
        <v>653.05617010424203</v>
      </c>
      <c r="AB207" t="str">
        <f t="shared" si="38"/>
        <v>N</v>
      </c>
      <c r="AC207" s="5">
        <f t="shared" si="39"/>
        <v>-0.21276168963226266</v>
      </c>
      <c r="AD207" s="5">
        <f t="shared" si="40"/>
        <v>0.270263383819414</v>
      </c>
    </row>
    <row r="208" spans="1:30" x14ac:dyDescent="0.25">
      <c r="A208">
        <v>43748</v>
      </c>
      <c r="B208" t="s">
        <v>16</v>
      </c>
      <c r="C208" t="s">
        <v>24</v>
      </c>
      <c r="D208">
        <v>4139</v>
      </c>
      <c r="E208">
        <v>2289.39</v>
      </c>
      <c r="F208">
        <v>2420.4167000000002</v>
      </c>
      <c r="G208">
        <f t="shared" si="31"/>
        <v>8.3282094917487317</v>
      </c>
      <c r="H208">
        <f t="shared" si="32"/>
        <v>7.7360406855181667</v>
      </c>
      <c r="I208">
        <f t="shared" si="33"/>
        <v>7.7916949944103662</v>
      </c>
      <c r="J208">
        <v>63</v>
      </c>
      <c r="K208">
        <v>64</v>
      </c>
      <c r="L208">
        <v>140978.98000000001</v>
      </c>
      <c r="M208">
        <v>6.04</v>
      </c>
      <c r="N208">
        <v>107.68</v>
      </c>
      <c r="O208">
        <v>81.34</v>
      </c>
      <c r="P208">
        <v>143.58000000000001</v>
      </c>
      <c r="Q208">
        <v>48579</v>
      </c>
      <c r="R208">
        <v>0.04</v>
      </c>
      <c r="S208">
        <v>0.28000000000000003</v>
      </c>
      <c r="T208">
        <f>'Regression (power w accel)'!$B$17+'Regression (power w accel)'!$B$18*data_and_analysis!$I208</f>
        <v>8.3478565290570756</v>
      </c>
      <c r="U208">
        <f t="shared" si="34"/>
        <v>0.10031373133772903</v>
      </c>
      <c r="V208">
        <f t="shared" si="35"/>
        <v>1.2120501198783007E-4</v>
      </c>
      <c r="W208">
        <f>$T208-_xlfn.T.INV(0.975,'Regression (power w accel)'!$B$8-2)*SQRT('Regression (power w accel)'!$D$13*(1+1/'Regression (power w accel)'!$B$8+data_and_analysis!$V208))</f>
        <v>8.1091936998188796</v>
      </c>
      <c r="X208">
        <f>$T208+_xlfn.T.INV(0.975,'Regression (power w accel)'!$B$8-2)*SQRT('Regression (power w accel)'!$D$13*(1+1/'Regression (power w accel)'!$B$8+data_and_analysis!$V208))</f>
        <v>8.5865193582952717</v>
      </c>
      <c r="Y208">
        <f t="shared" si="36"/>
        <v>55.414934741625565</v>
      </c>
      <c r="Z208">
        <f t="shared" si="37"/>
        <v>89.315477762603862</v>
      </c>
      <c r="AA208">
        <f>EXP('Regression (power w accel)'!$B$17)*(data_and_analysis!$F208^'Regression (power w accel)'!$B$18)/60</f>
        <v>70.352053073324029</v>
      </c>
      <c r="AB208" t="str">
        <f t="shared" si="38"/>
        <v>N</v>
      </c>
      <c r="AC208" s="5">
        <f t="shared" si="39"/>
        <v>-0.21231957958825079</v>
      </c>
      <c r="AD208" s="5">
        <f t="shared" si="40"/>
        <v>0.26955040913326739</v>
      </c>
    </row>
    <row r="209" spans="1:30" x14ac:dyDescent="0.25">
      <c r="A209">
        <v>55928</v>
      </c>
      <c r="B209" t="s">
        <v>334</v>
      </c>
      <c r="C209" t="s">
        <v>335</v>
      </c>
      <c r="D209">
        <v>8649</v>
      </c>
      <c r="E209">
        <v>4225.0200000000004</v>
      </c>
      <c r="F209">
        <v>5042.3804</v>
      </c>
      <c r="G209">
        <f t="shared" si="31"/>
        <v>9.0651989863065126</v>
      </c>
      <c r="H209">
        <f t="shared" si="32"/>
        <v>8.3487792735078816</v>
      </c>
      <c r="I209">
        <f t="shared" si="33"/>
        <v>8.5256335511534278</v>
      </c>
      <c r="J209">
        <v>357</v>
      </c>
      <c r="K209">
        <v>359</v>
      </c>
      <c r="L209">
        <v>393268.3</v>
      </c>
      <c r="M209">
        <v>9.0399999999999991</v>
      </c>
      <c r="N209">
        <v>139.63999999999999</v>
      </c>
      <c r="O209">
        <v>115.43</v>
      </c>
      <c r="P209">
        <v>162.1</v>
      </c>
      <c r="Q209">
        <v>102644</v>
      </c>
      <c r="R209">
        <v>0.06</v>
      </c>
      <c r="S209">
        <v>0.19</v>
      </c>
      <c r="T209">
        <f>'Regression (power w accel)'!$B$17+'Regression (power w accel)'!$B$18*data_and_analysis!$I209</f>
        <v>9.0534927501960762</v>
      </c>
      <c r="U209">
        <f t="shared" si="34"/>
        <v>0.17406846168451592</v>
      </c>
      <c r="V209">
        <f t="shared" si="35"/>
        <v>2.1031986053976766E-4</v>
      </c>
      <c r="W209">
        <f>$T209-_xlfn.T.INV(0.975,'Regression (power w accel)'!$B$8-2)*SQRT('Regression (power w accel)'!$D$13*(1+1/'Regression (power w accel)'!$B$8+data_and_analysis!$V209))</f>
        <v>8.81481929890308</v>
      </c>
      <c r="X209">
        <f>$T209+_xlfn.T.INV(0.975,'Regression (power w accel)'!$B$8-2)*SQRT('Regression (power w accel)'!$D$13*(1+1/'Regression (power w accel)'!$B$8+data_and_analysis!$V209))</f>
        <v>9.2921662014890725</v>
      </c>
      <c r="Y209">
        <f t="shared" si="36"/>
        <v>112.2215156937477</v>
      </c>
      <c r="Z209">
        <f t="shared" si="37"/>
        <v>180.87779532088405</v>
      </c>
      <c r="AA209">
        <f>EXP('Regression (power w accel)'!$B$17)*(data_and_analysis!$F209^'Regression (power w accel)'!$B$18)/60</f>
        <v>142.47238450399107</v>
      </c>
      <c r="AB209" t="str">
        <f t="shared" si="38"/>
        <v>N</v>
      </c>
      <c r="AC209" s="5">
        <f t="shared" si="39"/>
        <v>-0.21232794632840546</v>
      </c>
      <c r="AD209" s="5">
        <f t="shared" si="40"/>
        <v>0.26956389443890533</v>
      </c>
    </row>
    <row r="210" spans="1:30" x14ac:dyDescent="0.25">
      <c r="A210">
        <v>45583</v>
      </c>
      <c r="B210" t="s">
        <v>336</v>
      </c>
      <c r="C210" t="s">
        <v>337</v>
      </c>
      <c r="D210">
        <v>2748</v>
      </c>
      <c r="E210">
        <v>1725.24</v>
      </c>
      <c r="F210">
        <v>1809.7511999999999</v>
      </c>
      <c r="G210">
        <f t="shared" si="31"/>
        <v>7.9186286533422399</v>
      </c>
      <c r="H210">
        <f t="shared" si="32"/>
        <v>7.4531214502225014</v>
      </c>
      <c r="I210">
        <f t="shared" si="33"/>
        <v>7.5009446562480413</v>
      </c>
      <c r="J210">
        <v>131</v>
      </c>
      <c r="K210">
        <v>132</v>
      </c>
      <c r="L210">
        <v>94583.93</v>
      </c>
      <c r="M210">
        <v>4.08</v>
      </c>
      <c r="N210">
        <v>114.9</v>
      </c>
      <c r="O210">
        <v>40.020000000000003</v>
      </c>
      <c r="P210">
        <v>140.24</v>
      </c>
      <c r="Q210">
        <v>53987</v>
      </c>
      <c r="R210">
        <v>0.03</v>
      </c>
      <c r="S210">
        <v>0.19</v>
      </c>
      <c r="T210">
        <f>'Regression (power w accel)'!$B$17+'Regression (power w accel)'!$B$18*data_and_analysis!$I210</f>
        <v>8.0683181834683264</v>
      </c>
      <c r="U210">
        <f t="shared" si="34"/>
        <v>0.36902437944026634</v>
      </c>
      <c r="V210">
        <f t="shared" si="35"/>
        <v>4.4587718687557704E-4</v>
      </c>
      <c r="W210">
        <f>$T210-_xlfn.T.INV(0.975,'Regression (power w accel)'!$B$8-2)*SQRT('Regression (power w accel)'!$D$13*(1+1/'Regression (power w accel)'!$B$8+data_and_analysis!$V210))</f>
        <v>7.8296166571682635</v>
      </c>
      <c r="X210">
        <f>$T210+_xlfn.T.INV(0.975,'Regression (power w accel)'!$B$8-2)*SQRT('Regression (power w accel)'!$D$13*(1+1/'Regression (power w accel)'!$B$8+data_and_analysis!$V210))</f>
        <v>8.3070197097683902</v>
      </c>
      <c r="Y210">
        <f t="shared" si="36"/>
        <v>41.899424633907635</v>
      </c>
      <c r="Z210">
        <f t="shared" si="37"/>
        <v>67.536969723032982</v>
      </c>
      <c r="AA210">
        <f>EXP('Regression (power w accel)'!$B$17)*(data_and_analysis!$F210^'Regression (power w accel)'!$B$18)/60</f>
        <v>53.195490155770912</v>
      </c>
      <c r="AB210" t="str">
        <f t="shared" si="38"/>
        <v>N</v>
      </c>
      <c r="AC210" s="5">
        <f t="shared" si="39"/>
        <v>-0.21235005991645747</v>
      </c>
      <c r="AD210" s="5">
        <f t="shared" si="40"/>
        <v>0.26959953795455788</v>
      </c>
    </row>
    <row r="211" spans="1:30" x14ac:dyDescent="0.25">
      <c r="A211">
        <v>36624</v>
      </c>
      <c r="B211" t="s">
        <v>16</v>
      </c>
      <c r="C211" t="s">
        <v>254</v>
      </c>
      <c r="D211">
        <v>4114</v>
      </c>
      <c r="E211">
        <v>2289.39</v>
      </c>
      <c r="F211">
        <v>2420.4167000000002</v>
      </c>
      <c r="G211">
        <f t="shared" si="31"/>
        <v>8.322151070212902</v>
      </c>
      <c r="H211">
        <f t="shared" si="32"/>
        <v>7.7360406855181667</v>
      </c>
      <c r="I211">
        <f t="shared" si="33"/>
        <v>7.7916949944103662</v>
      </c>
      <c r="J211">
        <v>63</v>
      </c>
      <c r="K211">
        <v>64</v>
      </c>
      <c r="L211">
        <v>140978.98000000001</v>
      </c>
      <c r="M211">
        <v>6.04</v>
      </c>
      <c r="N211">
        <v>107.68</v>
      </c>
      <c r="O211">
        <v>81.34</v>
      </c>
      <c r="P211">
        <v>143.58000000000001</v>
      </c>
      <c r="Q211">
        <v>48575</v>
      </c>
      <c r="R211">
        <v>0.04</v>
      </c>
      <c r="S211">
        <v>0.28000000000000003</v>
      </c>
      <c r="T211">
        <f>'Regression (power w accel)'!$B$17+'Regression (power w accel)'!$B$18*data_and_analysis!$I211</f>
        <v>8.3478565290570756</v>
      </c>
      <c r="U211">
        <f t="shared" si="34"/>
        <v>0.10031373133772903</v>
      </c>
      <c r="V211">
        <f t="shared" si="35"/>
        <v>1.2120501198783007E-4</v>
      </c>
      <c r="W211">
        <f>$T211-_xlfn.T.INV(0.975,'Regression (power w accel)'!$B$8-2)*SQRT('Regression (power w accel)'!$D$13*(1+1/'Regression (power w accel)'!$B$8+data_and_analysis!$V211))</f>
        <v>8.1091936998188796</v>
      </c>
      <c r="X211">
        <f>$T211+_xlfn.T.INV(0.975,'Regression (power w accel)'!$B$8-2)*SQRT('Regression (power w accel)'!$D$13*(1+1/'Regression (power w accel)'!$B$8+data_and_analysis!$V211))</f>
        <v>8.5865193582952717</v>
      </c>
      <c r="Y211">
        <f t="shared" si="36"/>
        <v>55.414934741625565</v>
      </c>
      <c r="Z211">
        <f t="shared" si="37"/>
        <v>89.315477762603862</v>
      </c>
      <c r="AA211">
        <f>EXP('Regression (power w accel)'!$B$17)*(data_and_analysis!$F211^'Regression (power w accel)'!$B$18)/60</f>
        <v>70.352053073324029</v>
      </c>
      <c r="AB211" t="str">
        <f t="shared" si="38"/>
        <v>N</v>
      </c>
      <c r="AC211" s="5">
        <f t="shared" si="39"/>
        <v>-0.21231957958825079</v>
      </c>
      <c r="AD211" s="5">
        <f t="shared" si="40"/>
        <v>0.26955040913326739</v>
      </c>
    </row>
    <row r="212" spans="1:30" x14ac:dyDescent="0.25">
      <c r="A212">
        <v>55859</v>
      </c>
      <c r="B212" t="s">
        <v>338</v>
      </c>
      <c r="C212" t="s">
        <v>339</v>
      </c>
      <c r="D212">
        <v>11547</v>
      </c>
      <c r="E212">
        <v>4186.07</v>
      </c>
      <c r="F212">
        <v>5897.6953000000003</v>
      </c>
      <c r="G212">
        <f t="shared" si="31"/>
        <v>9.3541809419518565</v>
      </c>
      <c r="H212">
        <f t="shared" si="32"/>
        <v>8.3395176252741532</v>
      </c>
      <c r="I212">
        <f t="shared" si="33"/>
        <v>8.6823169264605191</v>
      </c>
      <c r="J212">
        <v>203</v>
      </c>
      <c r="K212">
        <v>204</v>
      </c>
      <c r="L212">
        <v>588275.56000000006</v>
      </c>
      <c r="M212">
        <v>6.35</v>
      </c>
      <c r="N212">
        <v>172.06</v>
      </c>
      <c r="O212">
        <v>169.33</v>
      </c>
      <c r="P212">
        <v>177.65</v>
      </c>
      <c r="Q212">
        <v>138806</v>
      </c>
      <c r="R212">
        <v>0.04</v>
      </c>
      <c r="S212">
        <v>0.16</v>
      </c>
      <c r="T212">
        <f>'Regression (power w accel)'!$B$17+'Regression (power w accel)'!$B$18*data_and_analysis!$I212</f>
        <v>9.2041340591329295</v>
      </c>
      <c r="U212">
        <f t="shared" si="34"/>
        <v>0.32935949024451594</v>
      </c>
      <c r="V212">
        <f t="shared" si="35"/>
        <v>3.9795171040933879E-4</v>
      </c>
      <c r="W212">
        <f>$T212-_xlfn.T.INV(0.975,'Regression (power w accel)'!$B$8-2)*SQRT('Regression (power w accel)'!$D$13*(1+1/'Regression (power w accel)'!$B$8+data_and_analysis!$V212))</f>
        <v>8.965438244585</v>
      </c>
      <c r="X212">
        <f>$T212+_xlfn.T.INV(0.975,'Regression (power w accel)'!$B$8-2)*SQRT('Regression (power w accel)'!$D$13*(1+1/'Regression (power w accel)'!$B$8+data_and_analysis!$V212))</f>
        <v>9.4428298736808589</v>
      </c>
      <c r="Y212">
        <f t="shared" si="36"/>
        <v>130.46352455431057</v>
      </c>
      <c r="Z212">
        <f t="shared" si="37"/>
        <v>210.28953336661777</v>
      </c>
      <c r="AA212">
        <f>EXP('Regression (power w accel)'!$B$17)*(data_and_analysis!$F212^'Regression (power w accel)'!$B$18)/60</f>
        <v>165.63548442254225</v>
      </c>
      <c r="AB212" t="str">
        <f t="shared" si="38"/>
        <v>N</v>
      </c>
      <c r="AC212" s="5">
        <f t="shared" si="39"/>
        <v>-0.21234556104238336</v>
      </c>
      <c r="AD212" s="5">
        <f t="shared" si="40"/>
        <v>0.26959228633739735</v>
      </c>
    </row>
    <row r="213" spans="1:30" x14ac:dyDescent="0.25">
      <c r="A213">
        <v>55338</v>
      </c>
      <c r="B213" t="s">
        <v>340</v>
      </c>
      <c r="C213" t="s">
        <v>341</v>
      </c>
      <c r="D213">
        <v>1499</v>
      </c>
      <c r="E213">
        <v>805.37</v>
      </c>
      <c r="F213">
        <v>846.73505</v>
      </c>
      <c r="G213">
        <f t="shared" si="31"/>
        <v>7.3125534981025977</v>
      </c>
      <c r="H213">
        <f t="shared" si="32"/>
        <v>6.6913017991514705</v>
      </c>
      <c r="I213">
        <f t="shared" si="33"/>
        <v>6.7413878357994719</v>
      </c>
      <c r="J213">
        <v>71</v>
      </c>
      <c r="K213">
        <v>72</v>
      </c>
      <c r="L213">
        <v>55701.95</v>
      </c>
      <c r="M213">
        <v>6.02</v>
      </c>
      <c r="N213">
        <v>138.84</v>
      </c>
      <c r="O213">
        <v>76.22</v>
      </c>
      <c r="P213">
        <v>173.04</v>
      </c>
      <c r="Q213">
        <v>11232</v>
      </c>
      <c r="R213">
        <v>0.04</v>
      </c>
      <c r="S213">
        <v>0.28000000000000003</v>
      </c>
      <c r="T213">
        <f>'Regression (power w accel)'!$B$17+'Regression (power w accel)'!$B$18*data_and_analysis!$I213</f>
        <v>7.3380515969844167</v>
      </c>
      <c r="U213">
        <f t="shared" si="34"/>
        <v>1.8687726311765995</v>
      </c>
      <c r="V213">
        <f t="shared" si="35"/>
        <v>2.257962156763057E-3</v>
      </c>
      <c r="W213">
        <f>$T213-_xlfn.T.INV(0.975,'Regression (power w accel)'!$B$8-2)*SQRT('Regression (power w accel)'!$D$13*(1+1/'Regression (power w accel)'!$B$8+data_and_analysis!$V213))</f>
        <v>7.0991342068196612</v>
      </c>
      <c r="X213">
        <f>$T213+_xlfn.T.INV(0.975,'Regression (power w accel)'!$B$8-2)*SQRT('Regression (power w accel)'!$D$13*(1+1/'Regression (power w accel)'!$B$8+data_and_analysis!$V213))</f>
        <v>7.5769689871491721</v>
      </c>
      <c r="Y213">
        <f t="shared" si="36"/>
        <v>20.181970262959432</v>
      </c>
      <c r="Z213">
        <f t="shared" si="37"/>
        <v>32.545022062351528</v>
      </c>
      <c r="AA213">
        <f>EXP('Regression (power w accel)'!$B$17)*(data_and_analysis!$F213^'Regression (power w accel)'!$B$18)/60</f>
        <v>25.62855180203784</v>
      </c>
      <c r="AB213" t="str">
        <f t="shared" si="38"/>
        <v>N</v>
      </c>
      <c r="AC213" s="5">
        <f t="shared" si="39"/>
        <v>-0.21252006672672494</v>
      </c>
      <c r="AD213" s="5">
        <f t="shared" si="40"/>
        <v>0.26987362819945715</v>
      </c>
    </row>
    <row r="214" spans="1:30" x14ac:dyDescent="0.25">
      <c r="A214">
        <v>43994</v>
      </c>
      <c r="B214" t="s">
        <v>16</v>
      </c>
      <c r="C214" t="s">
        <v>148</v>
      </c>
      <c r="D214">
        <v>3791</v>
      </c>
      <c r="E214">
        <v>2054.96</v>
      </c>
      <c r="F214">
        <v>2307.0216999999998</v>
      </c>
      <c r="G214">
        <f t="shared" si="31"/>
        <v>8.2403851155163341</v>
      </c>
      <c r="H214">
        <f t="shared" si="32"/>
        <v>7.6280116620207004</v>
      </c>
      <c r="I214">
        <f t="shared" si="33"/>
        <v>7.7437126642846961</v>
      </c>
      <c r="J214">
        <v>63</v>
      </c>
      <c r="K214">
        <v>64</v>
      </c>
      <c r="L214">
        <v>142162.95000000001</v>
      </c>
      <c r="M214">
        <v>4.04</v>
      </c>
      <c r="N214">
        <v>101.32</v>
      </c>
      <c r="O214">
        <v>72.739999999999995</v>
      </c>
      <c r="P214">
        <v>139.53</v>
      </c>
      <c r="Q214">
        <v>48586</v>
      </c>
      <c r="R214">
        <v>0.03</v>
      </c>
      <c r="S214">
        <v>0.28000000000000003</v>
      </c>
      <c r="T214">
        <f>'Regression (power w accel)'!$B$17+'Regression (power w accel)'!$B$18*data_and_analysis!$I214</f>
        <v>8.3017245064235041</v>
      </c>
      <c r="U214">
        <f t="shared" si="34"/>
        <v>0.13301029172996079</v>
      </c>
      <c r="V214">
        <f t="shared" si="35"/>
        <v>1.6071093945611416E-4</v>
      </c>
      <c r="W214">
        <f>$T214-_xlfn.T.INV(0.975,'Regression (power w accel)'!$B$8-2)*SQRT('Regression (power w accel)'!$D$13*(1+1/'Regression (power w accel)'!$B$8+data_and_analysis!$V214))</f>
        <v>8.0630569682133277</v>
      </c>
      <c r="X214">
        <f>$T214+_xlfn.T.INV(0.975,'Regression (power w accel)'!$B$8-2)*SQRT('Regression (power w accel)'!$D$13*(1+1/'Regression (power w accel)'!$B$8+data_and_analysis!$V214))</f>
        <v>8.5403920446336805</v>
      </c>
      <c r="Y214">
        <f t="shared" si="36"/>
        <v>52.916352177847031</v>
      </c>
      <c r="Z214">
        <f t="shared" si="37"/>
        <v>85.289169968630006</v>
      </c>
      <c r="AA214">
        <f>EXP('Regression (power w accel)'!$B$17)*(data_and_analysis!$F214^'Regression (power w accel)'!$B$18)/60</f>
        <v>67.180292906597842</v>
      </c>
      <c r="AB214" t="str">
        <f t="shared" si="38"/>
        <v>N</v>
      </c>
      <c r="AC214" s="5">
        <f t="shared" si="39"/>
        <v>-0.21232328874454692</v>
      </c>
      <c r="AD214" s="5">
        <f t="shared" si="40"/>
        <v>0.26955638742464716</v>
      </c>
    </row>
    <row r="215" spans="1:30" x14ac:dyDescent="0.25">
      <c r="A215">
        <v>45088</v>
      </c>
      <c r="B215" t="s">
        <v>16</v>
      </c>
      <c r="C215" t="s">
        <v>342</v>
      </c>
      <c r="D215">
        <v>4407</v>
      </c>
      <c r="E215">
        <v>2289.41</v>
      </c>
      <c r="F215">
        <v>2420.4182000000001</v>
      </c>
      <c r="G215">
        <f t="shared" si="31"/>
        <v>8.3909494648419862</v>
      </c>
      <c r="H215">
        <f t="shared" si="32"/>
        <v>7.7360494214315061</v>
      </c>
      <c r="I215">
        <f t="shared" si="33"/>
        <v>7.7916956141381739</v>
      </c>
      <c r="J215">
        <v>63</v>
      </c>
      <c r="K215">
        <v>64</v>
      </c>
      <c r="L215">
        <v>140978.98000000001</v>
      </c>
      <c r="M215">
        <v>6.04</v>
      </c>
      <c r="N215">
        <v>107.68</v>
      </c>
      <c r="O215">
        <v>81.34</v>
      </c>
      <c r="P215">
        <v>143.58000000000001</v>
      </c>
      <c r="Q215">
        <v>48575</v>
      </c>
      <c r="R215">
        <v>0.04</v>
      </c>
      <c r="S215">
        <v>0.28000000000000003</v>
      </c>
      <c r="T215">
        <f>'Regression (power w accel)'!$B$17+'Regression (power w accel)'!$B$18*data_and_analysis!$I215</f>
        <v>8.3478571248867723</v>
      </c>
      <c r="U215">
        <f t="shared" si="34"/>
        <v>0.10031333877347878</v>
      </c>
      <c r="V215">
        <f t="shared" si="35"/>
        <v>1.2120453766837228E-4</v>
      </c>
      <c r="W215">
        <f>$T215-_xlfn.T.INV(0.975,'Regression (power w accel)'!$B$8-2)*SQRT('Regression (power w accel)'!$D$13*(1+1/'Regression (power w accel)'!$B$8+data_and_analysis!$V215))</f>
        <v>8.1091942957051142</v>
      </c>
      <c r="X215">
        <f>$T215+_xlfn.T.INV(0.975,'Regression (power w accel)'!$B$8-2)*SQRT('Regression (power w accel)'!$D$13*(1+1/'Regression (power w accel)'!$B$8+data_and_analysis!$V215))</f>
        <v>8.5865199540684305</v>
      </c>
      <c r="Y215">
        <f t="shared" si="36"/>
        <v>55.414967762632209</v>
      </c>
      <c r="Z215">
        <f t="shared" si="37"/>
        <v>89.315530974384032</v>
      </c>
      <c r="AA215">
        <f>EXP('Regression (power w accel)'!$B$17)*(data_and_analysis!$F215^'Regression (power w accel)'!$B$18)/60</f>
        <v>70.35209499117903</v>
      </c>
      <c r="AB215" t="str">
        <f t="shared" si="38"/>
        <v>N</v>
      </c>
      <c r="AC215" s="5">
        <f t="shared" si="39"/>
        <v>-0.21231957954371772</v>
      </c>
      <c r="AD215" s="5">
        <f t="shared" si="40"/>
        <v>0.26955040906148847</v>
      </c>
    </row>
    <row r="216" spans="1:30" x14ac:dyDescent="0.25">
      <c r="A216">
        <v>57345</v>
      </c>
      <c r="B216" t="s">
        <v>16</v>
      </c>
      <c r="C216" t="s">
        <v>82</v>
      </c>
      <c r="D216">
        <v>4396</v>
      </c>
      <c r="E216">
        <v>2402.81</v>
      </c>
      <c r="F216">
        <v>2576.2644</v>
      </c>
      <c r="G216">
        <f t="shared" si="31"/>
        <v>8.3884503155235119</v>
      </c>
      <c r="H216">
        <f t="shared" si="32"/>
        <v>7.7843941647785666</v>
      </c>
      <c r="I216">
        <f t="shared" si="33"/>
        <v>7.8540957217086982</v>
      </c>
      <c r="J216">
        <v>64</v>
      </c>
      <c r="K216">
        <v>65</v>
      </c>
      <c r="L216">
        <v>161827.45000000001</v>
      </c>
      <c r="M216">
        <v>6.04</v>
      </c>
      <c r="N216">
        <v>117.73</v>
      </c>
      <c r="O216">
        <v>82.96</v>
      </c>
      <c r="P216">
        <v>154.63</v>
      </c>
      <c r="Q216">
        <v>51252</v>
      </c>
      <c r="R216">
        <v>0.04</v>
      </c>
      <c r="S216">
        <v>0.28000000000000003</v>
      </c>
      <c r="T216">
        <f>'Regression (power w accel)'!$B$17+'Regression (power w accel)'!$B$18*data_and_analysis!$I216</f>
        <v>8.40785094276184</v>
      </c>
      <c r="U216">
        <f t="shared" si="34"/>
        <v>6.468003729156814E-2</v>
      </c>
      <c r="V216">
        <f t="shared" si="35"/>
        <v>7.8150265080901025E-5</v>
      </c>
      <c r="W216">
        <f>$T216-_xlfn.T.INV(0.975,'Regression (power w accel)'!$B$8-2)*SQRT('Regression (power w accel)'!$D$13*(1+1/'Regression (power w accel)'!$B$8+data_and_analysis!$V216))</f>
        <v>8.1691932456086196</v>
      </c>
      <c r="X216">
        <f>$T216+_xlfn.T.INV(0.975,'Regression (power w accel)'!$B$8-2)*SQRT('Regression (power w accel)'!$D$13*(1+1/'Regression (power w accel)'!$B$8+data_and_analysis!$V216))</f>
        <v>8.6465086399150604</v>
      </c>
      <c r="Y216">
        <f t="shared" si="36"/>
        <v>58.841576206630471</v>
      </c>
      <c r="Z216">
        <f t="shared" si="37"/>
        <v>94.83742195149776</v>
      </c>
      <c r="AA216">
        <f>EXP('Regression (power w accel)'!$B$17)*(data_and_analysis!$F216^'Regression (power w accel)'!$B$18)/60</f>
        <v>74.701963769364284</v>
      </c>
      <c r="AB216" t="str">
        <f t="shared" si="38"/>
        <v>N</v>
      </c>
      <c r="AC216" s="5">
        <f t="shared" si="39"/>
        <v>-0.21231553713502577</v>
      </c>
      <c r="AD216" s="5">
        <f t="shared" si="40"/>
        <v>0.26954389370940668</v>
      </c>
    </row>
    <row r="217" spans="1:30" x14ac:dyDescent="0.25">
      <c r="A217">
        <v>50193</v>
      </c>
      <c r="B217" t="s">
        <v>343</v>
      </c>
      <c r="C217" t="s">
        <v>344</v>
      </c>
      <c r="D217">
        <v>6642</v>
      </c>
      <c r="E217">
        <v>2570.75</v>
      </c>
      <c r="F217">
        <v>3290.9949999999999</v>
      </c>
      <c r="G217">
        <f t="shared" si="31"/>
        <v>8.8011684019366925</v>
      </c>
      <c r="H217">
        <f t="shared" si="32"/>
        <v>7.8519529641092998</v>
      </c>
      <c r="I217">
        <f t="shared" si="33"/>
        <v>8.0989452296471391</v>
      </c>
      <c r="J217">
        <v>84</v>
      </c>
      <c r="K217">
        <v>85</v>
      </c>
      <c r="L217">
        <v>272028.46999999997</v>
      </c>
      <c r="M217">
        <v>6.3</v>
      </c>
      <c r="N217">
        <v>145.43</v>
      </c>
      <c r="O217">
        <v>134.35</v>
      </c>
      <c r="P217">
        <v>160.26</v>
      </c>
      <c r="Q217">
        <v>127081</v>
      </c>
      <c r="R217">
        <v>0.04</v>
      </c>
      <c r="S217">
        <v>0.18</v>
      </c>
      <c r="T217">
        <f>'Regression (power w accel)'!$B$17+'Regression (power w accel)'!$B$18*data_and_analysis!$I217</f>
        <v>8.6432584982609448</v>
      </c>
      <c r="U217">
        <f t="shared" si="34"/>
        <v>8.9741425804544897E-5</v>
      </c>
      <c r="V217">
        <f t="shared" si="35"/>
        <v>1.084309241157081E-7</v>
      </c>
      <c r="W217">
        <f>$T217-_xlfn.T.INV(0.975,'Regression (power w accel)'!$B$8-2)*SQRT('Regression (power w accel)'!$D$13*(1+1/'Regression (power w accel)'!$B$8+data_and_analysis!$V217))</f>
        <v>8.4046101039016303</v>
      </c>
      <c r="X217">
        <f>$T217+_xlfn.T.INV(0.975,'Regression (power w accel)'!$B$8-2)*SQRT('Regression (power w accel)'!$D$13*(1+1/'Regression (power w accel)'!$B$8+data_and_analysis!$V217))</f>
        <v>8.8819068926202593</v>
      </c>
      <c r="Y217">
        <f t="shared" si="36"/>
        <v>74.460258617524161</v>
      </c>
      <c r="Z217">
        <f t="shared" si="37"/>
        <v>120.00847081289724</v>
      </c>
      <c r="AA217">
        <f>EXP('Regression (power w accel)'!$B$17)*(data_and_analysis!$F217^'Regression (power w accel)'!$B$18)/60</f>
        <v>94.529687257611883</v>
      </c>
      <c r="AB217" t="str">
        <f t="shared" si="38"/>
        <v>N</v>
      </c>
      <c r="AC217" s="5">
        <f t="shared" si="39"/>
        <v>-0.21230820943472081</v>
      </c>
      <c r="AD217" s="5">
        <f t="shared" si="40"/>
        <v>0.26953208345914331</v>
      </c>
    </row>
    <row r="218" spans="1:30" x14ac:dyDescent="0.25">
      <c r="A218">
        <v>49448</v>
      </c>
      <c r="B218" t="s">
        <v>16</v>
      </c>
      <c r="C218" t="s">
        <v>345</v>
      </c>
      <c r="D218">
        <v>4116</v>
      </c>
      <c r="E218">
        <v>2289.39</v>
      </c>
      <c r="F218">
        <v>2420.4167000000002</v>
      </c>
      <c r="G218">
        <f t="shared" si="31"/>
        <v>8.3226370969539403</v>
      </c>
      <c r="H218">
        <f t="shared" si="32"/>
        <v>7.7360406855181667</v>
      </c>
      <c r="I218">
        <f t="shared" si="33"/>
        <v>7.7916949944103662</v>
      </c>
      <c r="J218">
        <v>63</v>
      </c>
      <c r="K218">
        <v>64</v>
      </c>
      <c r="L218">
        <v>140978.98000000001</v>
      </c>
      <c r="M218">
        <v>6.04</v>
      </c>
      <c r="N218">
        <v>107.68</v>
      </c>
      <c r="O218">
        <v>81.34</v>
      </c>
      <c r="P218">
        <v>143.58000000000001</v>
      </c>
      <c r="Q218">
        <v>48579</v>
      </c>
      <c r="R218">
        <v>0.04</v>
      </c>
      <c r="S218">
        <v>0.28000000000000003</v>
      </c>
      <c r="T218">
        <f>'Regression (power w accel)'!$B$17+'Regression (power w accel)'!$B$18*data_and_analysis!$I218</f>
        <v>8.3478565290570756</v>
      </c>
      <c r="U218">
        <f t="shared" si="34"/>
        <v>0.10031373133772903</v>
      </c>
      <c r="V218">
        <f t="shared" si="35"/>
        <v>1.2120501198783007E-4</v>
      </c>
      <c r="W218">
        <f>$T218-_xlfn.T.INV(0.975,'Regression (power w accel)'!$B$8-2)*SQRT('Regression (power w accel)'!$D$13*(1+1/'Regression (power w accel)'!$B$8+data_and_analysis!$V218))</f>
        <v>8.1091936998188796</v>
      </c>
      <c r="X218">
        <f>$T218+_xlfn.T.INV(0.975,'Regression (power w accel)'!$B$8-2)*SQRT('Regression (power w accel)'!$D$13*(1+1/'Regression (power w accel)'!$B$8+data_and_analysis!$V218))</f>
        <v>8.5865193582952717</v>
      </c>
      <c r="Y218">
        <f t="shared" si="36"/>
        <v>55.414934741625565</v>
      </c>
      <c r="Z218">
        <f t="shared" si="37"/>
        <v>89.315477762603862</v>
      </c>
      <c r="AA218">
        <f>EXP('Regression (power w accel)'!$B$17)*(data_and_analysis!$F218^'Regression (power w accel)'!$B$18)/60</f>
        <v>70.352053073324029</v>
      </c>
      <c r="AB218" t="str">
        <f t="shared" si="38"/>
        <v>N</v>
      </c>
      <c r="AC218" s="5">
        <f t="shared" si="39"/>
        <v>-0.21231957958825079</v>
      </c>
      <c r="AD218" s="5">
        <f t="shared" si="40"/>
        <v>0.26955040913326739</v>
      </c>
    </row>
    <row r="219" spans="1:30" x14ac:dyDescent="0.25">
      <c r="A219">
        <v>36482</v>
      </c>
      <c r="B219" t="s">
        <v>346</v>
      </c>
      <c r="C219" t="s">
        <v>347</v>
      </c>
      <c r="D219">
        <v>27474</v>
      </c>
      <c r="E219">
        <v>16026.04</v>
      </c>
      <c r="F219">
        <v>20529.969000000001</v>
      </c>
      <c r="G219">
        <f t="shared" si="31"/>
        <v>10.220995381885151</v>
      </c>
      <c r="H219">
        <f t="shared" si="32"/>
        <v>9.6819701782789913</v>
      </c>
      <c r="I219">
        <f t="shared" si="33"/>
        <v>9.9296410000264519</v>
      </c>
      <c r="J219">
        <v>235</v>
      </c>
      <c r="K219">
        <v>236</v>
      </c>
      <c r="L219">
        <v>1442666.5</v>
      </c>
      <c r="M219">
        <v>4.05</v>
      </c>
      <c r="N219">
        <v>115.85</v>
      </c>
      <c r="O219">
        <v>108.23</v>
      </c>
      <c r="P219">
        <v>130.32</v>
      </c>
      <c r="Q219">
        <v>185709</v>
      </c>
      <c r="R219">
        <v>0.03</v>
      </c>
      <c r="S219">
        <v>0.2</v>
      </c>
      <c r="T219">
        <f>'Regression (power w accel)'!$B$17+'Regression (power w accel)'!$B$18*data_and_analysis!$I219</f>
        <v>10.403358487009521</v>
      </c>
      <c r="U219">
        <f t="shared" si="34"/>
        <v>3.3168516686297504</v>
      </c>
      <c r="V219">
        <f t="shared" si="35"/>
        <v>4.0076173111798065E-3</v>
      </c>
      <c r="W219">
        <f>$T219-_xlfn.T.INV(0.975,'Regression (power w accel)'!$B$8-2)*SQRT('Regression (power w accel)'!$D$13*(1+1/'Regression (power w accel)'!$B$8+data_and_analysis!$V219))</f>
        <v>10.164232854816079</v>
      </c>
      <c r="X219">
        <f>$T219+_xlfn.T.INV(0.975,'Regression (power w accel)'!$B$8-2)*SQRT('Regression (power w accel)'!$D$13*(1+1/'Regression (power w accel)'!$B$8+data_and_analysis!$V219))</f>
        <v>10.642484119202964</v>
      </c>
      <c r="Y219">
        <f t="shared" si="36"/>
        <v>432.63235063741405</v>
      </c>
      <c r="Z219">
        <f t="shared" si="37"/>
        <v>697.9444792527562</v>
      </c>
      <c r="AA219">
        <f>EXP('Regression (power w accel)'!$B$17)*(data_and_analysis!$F219^'Regression (power w accel)'!$B$18)/60</f>
        <v>549.50283045087747</v>
      </c>
      <c r="AB219" t="str">
        <f t="shared" si="38"/>
        <v>N</v>
      </c>
      <c r="AC219" s="5">
        <f t="shared" si="39"/>
        <v>-0.21268403607233283</v>
      </c>
      <c r="AD219" s="5">
        <f t="shared" si="40"/>
        <v>0.27013809679575179</v>
      </c>
    </row>
    <row r="220" spans="1:30" x14ac:dyDescent="0.25">
      <c r="A220">
        <v>44393</v>
      </c>
      <c r="B220" t="s">
        <v>348</v>
      </c>
      <c r="C220" t="s">
        <v>349</v>
      </c>
      <c r="D220">
        <v>2793</v>
      </c>
      <c r="E220">
        <v>1516.34</v>
      </c>
      <c r="F220">
        <v>1673.2112999999999</v>
      </c>
      <c r="G220">
        <f t="shared" si="31"/>
        <v>7.9348715659451772</v>
      </c>
      <c r="H220">
        <f t="shared" si="32"/>
        <v>7.3240548154629046</v>
      </c>
      <c r="I220">
        <f t="shared" si="33"/>
        <v>7.4224999930714155</v>
      </c>
      <c r="J220">
        <v>92</v>
      </c>
      <c r="K220">
        <v>93</v>
      </c>
      <c r="L220">
        <v>106812.06</v>
      </c>
      <c r="M220">
        <v>6.02</v>
      </c>
      <c r="N220">
        <v>125.22</v>
      </c>
      <c r="O220">
        <v>89.73</v>
      </c>
      <c r="P220">
        <v>150.88999999999999</v>
      </c>
      <c r="Q220">
        <v>19740</v>
      </c>
      <c r="R220">
        <v>0.04</v>
      </c>
      <c r="S220">
        <v>0.28999999999999998</v>
      </c>
      <c r="T220">
        <f>'Regression (power w accel)'!$B$17+'Regression (power w accel)'!$B$18*data_and_analysis!$I220</f>
        <v>7.992898524446578</v>
      </c>
      <c r="U220">
        <f t="shared" si="34"/>
        <v>0.47048409494158305</v>
      </c>
      <c r="V220">
        <f t="shared" si="35"/>
        <v>5.6846684503729806E-4</v>
      </c>
      <c r="W220">
        <f>$T220-_xlfn.T.INV(0.975,'Regression (power w accel)'!$B$8-2)*SQRT('Regression (power w accel)'!$D$13*(1+1/'Regression (power w accel)'!$B$8+data_and_analysis!$V220))</f>
        <v>7.754182388548676</v>
      </c>
      <c r="X220">
        <f>$T220+_xlfn.T.INV(0.975,'Regression (power w accel)'!$B$8-2)*SQRT('Regression (power w accel)'!$D$13*(1+1/'Regression (power w accel)'!$B$8+data_and_analysis!$V220))</f>
        <v>8.23161466034448</v>
      </c>
      <c r="Y220">
        <f t="shared" si="36"/>
        <v>38.855041095609671</v>
      </c>
      <c r="Z220">
        <f t="shared" si="37"/>
        <v>62.631609710958145</v>
      </c>
      <c r="AA220">
        <f>EXP('Regression (power w accel)'!$B$17)*(data_and_analysis!$F220^'Regression (power w accel)'!$B$18)/60</f>
        <v>49.331062923917059</v>
      </c>
      <c r="AB220" t="str">
        <f t="shared" si="38"/>
        <v>N</v>
      </c>
      <c r="AC220" s="5">
        <f t="shared" si="39"/>
        <v>-0.21236156708126239</v>
      </c>
      <c r="AD220" s="5">
        <f t="shared" si="40"/>
        <v>0.26961808642871576</v>
      </c>
    </row>
    <row r="221" spans="1:30" x14ac:dyDescent="0.25">
      <c r="A221">
        <v>34276</v>
      </c>
      <c r="B221" t="s">
        <v>350</v>
      </c>
      <c r="C221" t="s">
        <v>351</v>
      </c>
      <c r="D221">
        <v>40897</v>
      </c>
      <c r="E221">
        <v>18647.580000000002</v>
      </c>
      <c r="F221">
        <v>25281.241999999998</v>
      </c>
      <c r="G221">
        <f t="shared" si="31"/>
        <v>10.618811989707426</v>
      </c>
      <c r="H221">
        <f t="shared" si="32"/>
        <v>9.8334716579394357</v>
      </c>
      <c r="I221">
        <f t="shared" si="33"/>
        <v>10.137817976800802</v>
      </c>
      <c r="J221">
        <v>203</v>
      </c>
      <c r="K221">
        <v>204</v>
      </c>
      <c r="L221">
        <v>1909099.5</v>
      </c>
      <c r="M221">
        <v>4.78</v>
      </c>
      <c r="N221">
        <v>120.9</v>
      </c>
      <c r="O221">
        <v>108.63</v>
      </c>
      <c r="P221">
        <v>148.33000000000001</v>
      </c>
      <c r="Q221">
        <v>457762</v>
      </c>
      <c r="R221">
        <v>0.03</v>
      </c>
      <c r="S221">
        <v>0.2</v>
      </c>
      <c r="T221">
        <f>'Regression (power w accel)'!$B$17+'Regression (power w accel)'!$B$18*data_and_analysis!$I221</f>
        <v>10.603507687333686</v>
      </c>
      <c r="U221">
        <f t="shared" si="34"/>
        <v>4.1184625417895147</v>
      </c>
      <c r="V221">
        <f t="shared" si="35"/>
        <v>4.9761712089886256E-3</v>
      </c>
      <c r="W221">
        <f>$T221-_xlfn.T.INV(0.975,'Regression (power w accel)'!$B$8-2)*SQRT('Regression (power w accel)'!$D$13*(1+1/'Regression (power w accel)'!$B$8+data_and_analysis!$V221))</f>
        <v>10.364266856864775</v>
      </c>
      <c r="X221">
        <f>$T221+_xlfn.T.INV(0.975,'Regression (power w accel)'!$B$8-2)*SQRT('Regression (power w accel)'!$D$13*(1+1/'Regression (power w accel)'!$B$8+data_and_analysis!$V221))</f>
        <v>10.842748517802596</v>
      </c>
      <c r="Y221">
        <f t="shared" si="36"/>
        <v>528.4363139496653</v>
      </c>
      <c r="Z221">
        <f t="shared" si="37"/>
        <v>852.69673402241983</v>
      </c>
      <c r="AA221">
        <f>EXP('Regression (power w accel)'!$B$17)*(data_and_analysis!$F221^'Regression (power w accel)'!$B$18)/60</f>
        <v>671.26441812725761</v>
      </c>
      <c r="AB221" t="str">
        <f t="shared" si="38"/>
        <v>N</v>
      </c>
      <c r="AC221" s="5">
        <f t="shared" si="39"/>
        <v>-0.21277472828973204</v>
      </c>
      <c r="AD221" s="5">
        <f t="shared" si="40"/>
        <v>0.27028442294220706</v>
      </c>
    </row>
    <row r="222" spans="1:30" x14ac:dyDescent="0.25">
      <c r="A222">
        <v>44958</v>
      </c>
      <c r="B222" t="s">
        <v>68</v>
      </c>
      <c r="C222" t="s">
        <v>352</v>
      </c>
      <c r="D222">
        <v>8052</v>
      </c>
      <c r="E222">
        <v>4425.72</v>
      </c>
      <c r="F222">
        <v>4884.0033999999996</v>
      </c>
      <c r="G222">
        <f t="shared" si="31"/>
        <v>8.9936757867596828</v>
      </c>
      <c r="H222">
        <f t="shared" si="32"/>
        <v>8.3951882560702966</v>
      </c>
      <c r="I222">
        <f t="shared" si="33"/>
        <v>8.4937205313810491</v>
      </c>
      <c r="J222">
        <v>227</v>
      </c>
      <c r="K222">
        <v>228</v>
      </c>
      <c r="L222">
        <v>338088.16</v>
      </c>
      <c r="M222">
        <v>6.02</v>
      </c>
      <c r="N222">
        <v>123.65</v>
      </c>
      <c r="O222">
        <v>95.32</v>
      </c>
      <c r="P222">
        <v>160.72</v>
      </c>
      <c r="Q222">
        <v>84391</v>
      </c>
      <c r="R222">
        <v>0.04</v>
      </c>
      <c r="S222">
        <v>0.28999999999999998</v>
      </c>
      <c r="T222">
        <f>'Regression (power w accel)'!$B$17+'Regression (power w accel)'!$B$18*data_and_analysis!$I222</f>
        <v>9.0228103688571721</v>
      </c>
      <c r="U222">
        <f t="shared" si="34"/>
        <v>0.14845771336018326</v>
      </c>
      <c r="V222">
        <f t="shared" si="35"/>
        <v>1.7937543233165719E-4</v>
      </c>
      <c r="W222">
        <f>$T222-_xlfn.T.INV(0.975,'Regression (power w accel)'!$B$8-2)*SQRT('Regression (power w accel)'!$D$13*(1+1/'Regression (power w accel)'!$B$8+data_and_analysis!$V222))</f>
        <v>8.78414060593534</v>
      </c>
      <c r="X222">
        <f>$T222+_xlfn.T.INV(0.975,'Regression (power w accel)'!$B$8-2)*SQRT('Regression (power w accel)'!$D$13*(1+1/'Regression (power w accel)'!$B$8+data_and_analysis!$V222))</f>
        <v>9.2614801317790043</v>
      </c>
      <c r="Y222">
        <f t="shared" si="36"/>
        <v>108.83098078095281</v>
      </c>
      <c r="Z222">
        <f t="shared" si="37"/>
        <v>175.41166266686005</v>
      </c>
      <c r="AA222">
        <f>EXP('Regression (power w accel)'!$B$17)*(data_and_analysis!$F222^'Regression (power w accel)'!$B$18)/60</f>
        <v>138.16737418237352</v>
      </c>
      <c r="AB222" t="str">
        <f t="shared" si="38"/>
        <v>N</v>
      </c>
      <c r="AC222" s="5">
        <f t="shared" si="39"/>
        <v>-0.21232504109615807</v>
      </c>
      <c r="AD222" s="5">
        <f t="shared" si="40"/>
        <v>0.26955921182468207</v>
      </c>
    </row>
    <row r="223" spans="1:30" x14ac:dyDescent="0.25">
      <c r="A223">
        <v>36077</v>
      </c>
      <c r="B223" t="s">
        <v>353</v>
      </c>
      <c r="C223" t="s">
        <v>354</v>
      </c>
      <c r="D223">
        <v>1306</v>
      </c>
      <c r="E223">
        <v>769.41</v>
      </c>
      <c r="F223">
        <v>737.68259999999998</v>
      </c>
      <c r="G223">
        <f t="shared" si="31"/>
        <v>7.1747243098363764</v>
      </c>
      <c r="H223">
        <f t="shared" si="32"/>
        <v>6.6456239873743614</v>
      </c>
      <c r="I223">
        <f t="shared" si="33"/>
        <v>6.6035136507881713</v>
      </c>
      <c r="J223">
        <v>44</v>
      </c>
      <c r="K223">
        <v>46</v>
      </c>
      <c r="L223">
        <v>37504.29</v>
      </c>
      <c r="M223">
        <v>9.1199999999999992</v>
      </c>
      <c r="N223">
        <v>123.02</v>
      </c>
      <c r="O223">
        <v>32.200000000000003</v>
      </c>
      <c r="P223">
        <v>150.5</v>
      </c>
      <c r="Q223">
        <v>19399</v>
      </c>
      <c r="R223">
        <v>0.06</v>
      </c>
      <c r="S223">
        <v>0.19</v>
      </c>
      <c r="T223">
        <f>'Regression (power w accel)'!$B$17+'Regression (power w accel)'!$B$18*data_and_analysis!$I223</f>
        <v>7.2054941532990417</v>
      </c>
      <c r="U223">
        <f t="shared" si="34"/>
        <v>2.2647383787483344</v>
      </c>
      <c r="V223">
        <f t="shared" si="35"/>
        <v>2.7363915057783254E-3</v>
      </c>
      <c r="W223">
        <f>$T223-_xlfn.T.INV(0.975,'Regression (power w accel)'!$B$8-2)*SQRT('Regression (power w accel)'!$D$13*(1+1/'Regression (power w accel)'!$B$8+data_and_analysis!$V223))</f>
        <v>6.9665198029746493</v>
      </c>
      <c r="X223">
        <f>$T223+_xlfn.T.INV(0.975,'Regression (power w accel)'!$B$8-2)*SQRT('Regression (power w accel)'!$D$13*(1+1/'Regression (power w accel)'!$B$8+data_and_analysis!$V223))</f>
        <v>7.4444685036234342</v>
      </c>
      <c r="Y223">
        <f t="shared" si="36"/>
        <v>17.675424717145933</v>
      </c>
      <c r="Z223">
        <f t="shared" si="37"/>
        <v>28.506266531447924</v>
      </c>
      <c r="AA223">
        <f>EXP('Regression (power w accel)'!$B$17)*(data_and_analysis!$F223^'Regression (power w accel)'!$B$18)/60</f>
        <v>22.446834254377713</v>
      </c>
      <c r="AB223" t="str">
        <f t="shared" si="38"/>
        <v>N</v>
      </c>
      <c r="AC223" s="5">
        <f t="shared" si="39"/>
        <v>-0.21256492043198613</v>
      </c>
      <c r="AD223" s="5">
        <f t="shared" si="40"/>
        <v>0.26994596246410407</v>
      </c>
    </row>
    <row r="224" spans="1:30" x14ac:dyDescent="0.25">
      <c r="A224">
        <v>34854</v>
      </c>
      <c r="B224" t="s">
        <v>355</v>
      </c>
      <c r="C224" t="s">
        <v>356</v>
      </c>
      <c r="D224">
        <v>7155</v>
      </c>
      <c r="E224">
        <v>4296.79</v>
      </c>
      <c r="F224">
        <v>5095.9319999999998</v>
      </c>
      <c r="G224">
        <f t="shared" si="31"/>
        <v>8.8755666919905511</v>
      </c>
      <c r="H224">
        <f t="shared" si="32"/>
        <v>8.3656235112751922</v>
      </c>
      <c r="I224">
        <f t="shared" si="33"/>
        <v>8.5361978533639125</v>
      </c>
      <c r="J224">
        <v>231</v>
      </c>
      <c r="K224">
        <v>232</v>
      </c>
      <c r="L224">
        <v>317795.09999999998</v>
      </c>
      <c r="M224">
        <v>4.51</v>
      </c>
      <c r="N224">
        <v>108.39</v>
      </c>
      <c r="O224">
        <v>86.31</v>
      </c>
      <c r="P224">
        <v>116.86</v>
      </c>
      <c r="Q224">
        <v>147384</v>
      </c>
      <c r="R224">
        <v>0.03</v>
      </c>
      <c r="S224">
        <v>0.18</v>
      </c>
      <c r="T224">
        <f>'Regression (power w accel)'!$B$17+'Regression (power w accel)'!$B$18*data_and_analysis!$I224</f>
        <v>9.0636496689494077</v>
      </c>
      <c r="U224">
        <f t="shared" si="34"/>
        <v>0.18299523952954538</v>
      </c>
      <c r="V224">
        <f t="shared" si="35"/>
        <v>2.2110572406304539E-4</v>
      </c>
      <c r="W224">
        <f>$T224-_xlfn.T.INV(0.975,'Regression (power w accel)'!$B$8-2)*SQRT('Regression (power w accel)'!$D$13*(1+1/'Regression (power w accel)'!$B$8+data_and_analysis!$V224))</f>
        <v>8.8249749320662172</v>
      </c>
      <c r="X224">
        <f>$T224+_xlfn.T.INV(0.975,'Regression (power w accel)'!$B$8-2)*SQRT('Regression (power w accel)'!$D$13*(1+1/'Regression (power w accel)'!$B$8+data_and_analysis!$V224))</f>
        <v>9.3023244058325982</v>
      </c>
      <c r="Y224">
        <f t="shared" si="36"/>
        <v>113.36700296927746</v>
      </c>
      <c r="Z224">
        <f t="shared" si="37"/>
        <v>182.72455291706456</v>
      </c>
      <c r="AA224">
        <f>EXP('Regression (power w accel)'!$B$17)*(data_and_analysis!$F224^'Regression (power w accel)'!$B$18)/60</f>
        <v>143.92683882135654</v>
      </c>
      <c r="AB224" t="str">
        <f t="shared" si="38"/>
        <v>N</v>
      </c>
      <c r="AC224" s="5">
        <f t="shared" si="39"/>
        <v>-0.21232895895122281</v>
      </c>
      <c r="AD224" s="5">
        <f t="shared" si="40"/>
        <v>0.26956552657884841</v>
      </c>
    </row>
    <row r="225" spans="1:30" x14ac:dyDescent="0.25">
      <c r="A225">
        <v>48865</v>
      </c>
      <c r="B225" t="s">
        <v>102</v>
      </c>
      <c r="C225" t="s">
        <v>357</v>
      </c>
      <c r="D225">
        <v>2921</v>
      </c>
      <c r="E225">
        <v>1731.3</v>
      </c>
      <c r="F225">
        <v>1838.6423</v>
      </c>
      <c r="G225">
        <f t="shared" si="31"/>
        <v>7.9796813023877409</v>
      </c>
      <c r="H225">
        <f t="shared" si="32"/>
        <v>7.4566278503850301</v>
      </c>
      <c r="I225">
        <f t="shared" si="33"/>
        <v>7.5167826978004895</v>
      </c>
      <c r="J225">
        <v>84</v>
      </c>
      <c r="K225">
        <v>85</v>
      </c>
      <c r="L225">
        <v>107802.5</v>
      </c>
      <c r="M225">
        <v>6.02</v>
      </c>
      <c r="N225">
        <v>116.23</v>
      </c>
      <c r="O225">
        <v>72.92</v>
      </c>
      <c r="P225">
        <v>144.66999999999999</v>
      </c>
      <c r="Q225">
        <v>34609</v>
      </c>
      <c r="R225">
        <v>0.04</v>
      </c>
      <c r="S225">
        <v>0.28999999999999998</v>
      </c>
      <c r="T225">
        <f>'Regression (power w accel)'!$B$17+'Regression (power w accel)'!$B$18*data_and_analysis!$I225</f>
        <v>8.0835454742117179</v>
      </c>
      <c r="U225">
        <f t="shared" si="34"/>
        <v>0.35003283342478952</v>
      </c>
      <c r="V225">
        <f t="shared" si="35"/>
        <v>4.2293047228549242E-4</v>
      </c>
      <c r="W225">
        <f>$T225-_xlfn.T.INV(0.975,'Regression (power w accel)'!$B$8-2)*SQRT('Regression (power w accel)'!$D$13*(1+1/'Regression (power w accel)'!$B$8+data_and_analysis!$V225))</f>
        <v>7.8448466826811005</v>
      </c>
      <c r="X225">
        <f>$T225+_xlfn.T.INV(0.975,'Regression (power w accel)'!$B$8-2)*SQRT('Regression (power w accel)'!$D$13*(1+1/'Regression (power w accel)'!$B$8+data_and_analysis!$V225))</f>
        <v>8.3222442657423343</v>
      </c>
      <c r="Y225">
        <f t="shared" si="36"/>
        <v>42.54243806648406</v>
      </c>
      <c r="Z225">
        <f t="shared" si="37"/>
        <v>68.57305707124199</v>
      </c>
      <c r="AA225">
        <f>EXP('Regression (power w accel)'!$B$17)*(data_and_analysis!$F225^'Regression (power w accel)'!$B$18)/60</f>
        <v>54.011712002886902</v>
      </c>
      <c r="AB225" t="str">
        <f t="shared" si="38"/>
        <v>N</v>
      </c>
      <c r="AC225" s="5">
        <f t="shared" si="39"/>
        <v>-0.21234790587252289</v>
      </c>
      <c r="AD225" s="5">
        <f t="shared" si="40"/>
        <v>0.2695960658972778</v>
      </c>
    </row>
    <row r="226" spans="1:30" x14ac:dyDescent="0.25">
      <c r="A226">
        <v>34280</v>
      </c>
      <c r="B226" t="s">
        <v>358</v>
      </c>
      <c r="C226" t="s">
        <v>359</v>
      </c>
      <c r="D226">
        <v>3176</v>
      </c>
      <c r="E226">
        <v>1660.88</v>
      </c>
      <c r="F226">
        <v>1936.4852000000001</v>
      </c>
      <c r="G226">
        <f t="shared" si="31"/>
        <v>8.0633778223670269</v>
      </c>
      <c r="H226">
        <f t="shared" si="32"/>
        <v>7.4151028613682941</v>
      </c>
      <c r="I226">
        <f t="shared" si="33"/>
        <v>7.5686298562713281</v>
      </c>
      <c r="J226">
        <v>40</v>
      </c>
      <c r="K226">
        <v>42</v>
      </c>
      <c r="L226">
        <v>130875.22</v>
      </c>
      <c r="M226">
        <v>9.1999999999999993</v>
      </c>
      <c r="N226">
        <v>119.59</v>
      </c>
      <c r="O226">
        <v>106.4</v>
      </c>
      <c r="P226">
        <v>135.08000000000001</v>
      </c>
      <c r="Q226">
        <v>50487</v>
      </c>
      <c r="R226">
        <v>7.0000000000000007E-2</v>
      </c>
      <c r="S226">
        <v>0.18</v>
      </c>
      <c r="T226">
        <f>'Regression (power w accel)'!$B$17+'Regression (power w accel)'!$B$18*data_and_analysis!$I226</f>
        <v>8.1333932886425462</v>
      </c>
      <c r="U226">
        <f t="shared" si="34"/>
        <v>0.29137169868006474</v>
      </c>
      <c r="V226">
        <f t="shared" si="35"/>
        <v>3.5205260297349795E-4</v>
      </c>
      <c r="W226">
        <f>$T226-_xlfn.T.INV(0.975,'Regression (power w accel)'!$B$8-2)*SQRT('Regression (power w accel)'!$D$13*(1+1/'Regression (power w accel)'!$B$8+data_and_analysis!$V226))</f>
        <v>7.894702944472483</v>
      </c>
      <c r="X226">
        <f>$T226+_xlfn.T.INV(0.975,'Regression (power w accel)'!$B$8-2)*SQRT('Regression (power w accel)'!$D$13*(1+1/'Regression (power w accel)'!$B$8+data_and_analysis!$V226))</f>
        <v>8.3720836328126094</v>
      </c>
      <c r="Y226">
        <f t="shared" si="36"/>
        <v>44.717207475398979</v>
      </c>
      <c r="Z226">
        <f t="shared" si="37"/>
        <v>72.07729397229005</v>
      </c>
      <c r="AA226">
        <f>EXP('Regression (power w accel)'!$B$17)*(data_and_analysis!$F226^'Regression (power w accel)'!$B$18)/60</f>
        <v>56.772311110471954</v>
      </c>
      <c r="AB226" t="str">
        <f t="shared" si="38"/>
        <v>N</v>
      </c>
      <c r="AC226" s="5">
        <f t="shared" si="39"/>
        <v>-0.21234125226318903</v>
      </c>
      <c r="AD226" s="5">
        <f t="shared" si="40"/>
        <v>0.26958534120685129</v>
      </c>
    </row>
    <row r="227" spans="1:30" x14ac:dyDescent="0.25">
      <c r="A227">
        <v>46149</v>
      </c>
      <c r="B227" t="s">
        <v>121</v>
      </c>
      <c r="C227" t="s">
        <v>360</v>
      </c>
      <c r="D227">
        <v>9807</v>
      </c>
      <c r="E227">
        <v>5956.94</v>
      </c>
      <c r="F227">
        <v>6616.8657000000003</v>
      </c>
      <c r="G227">
        <f t="shared" si="31"/>
        <v>9.1908516953923201</v>
      </c>
      <c r="H227">
        <f t="shared" si="32"/>
        <v>8.6923122053939768</v>
      </c>
      <c r="I227">
        <f t="shared" si="33"/>
        <v>8.7973770775993483</v>
      </c>
      <c r="J227">
        <v>331</v>
      </c>
      <c r="K227">
        <v>332</v>
      </c>
      <c r="L227">
        <v>382990.12</v>
      </c>
      <c r="M227">
        <v>6.03</v>
      </c>
      <c r="N227">
        <v>103.26</v>
      </c>
      <c r="O227">
        <v>67.61</v>
      </c>
      <c r="P227">
        <v>152.66999999999999</v>
      </c>
      <c r="Q227">
        <v>79037</v>
      </c>
      <c r="R227">
        <v>0.04</v>
      </c>
      <c r="S227">
        <v>0.3</v>
      </c>
      <c r="T227">
        <f>'Regression (power w accel)'!$B$17+'Regression (power w accel)'!$B$18*data_and_analysis!$I227</f>
        <v>9.3147572298429946</v>
      </c>
      <c r="U227">
        <f t="shared" si="34"/>
        <v>0.47466402531070317</v>
      </c>
      <c r="V227">
        <f t="shared" si="35"/>
        <v>5.7351728532838663E-4</v>
      </c>
      <c r="W227">
        <f>$T227-_xlfn.T.INV(0.975,'Regression (power w accel)'!$B$8-2)*SQRT('Regression (power w accel)'!$D$13*(1+1/'Regression (power w accel)'!$B$8+data_and_analysis!$V227))</f>
        <v>9.0760404920790645</v>
      </c>
      <c r="X227">
        <f>$T227+_xlfn.T.INV(0.975,'Regression (power w accel)'!$B$8-2)*SQRT('Regression (power w accel)'!$D$13*(1+1/'Regression (power w accel)'!$B$8+data_and_analysis!$V227))</f>
        <v>9.5534739676069247</v>
      </c>
      <c r="Y227">
        <f t="shared" si="36"/>
        <v>145.72130532430941</v>
      </c>
      <c r="Z227">
        <f t="shared" si="37"/>
        <v>234.89283888197636</v>
      </c>
      <c r="AA227">
        <f>EXP('Regression (power w accel)'!$B$17)*(data_and_analysis!$F227^'Regression (power w accel)'!$B$18)/60</f>
        <v>185.01051616925534</v>
      </c>
      <c r="AB227" t="str">
        <f t="shared" si="38"/>
        <v>N</v>
      </c>
      <c r="AC227" s="5">
        <f t="shared" si="39"/>
        <v>-0.21236204113393489</v>
      </c>
      <c r="AD227" s="5">
        <f t="shared" si="40"/>
        <v>0.26961885056894058</v>
      </c>
    </row>
    <row r="228" spans="1:30" x14ac:dyDescent="0.25">
      <c r="A228">
        <v>47040</v>
      </c>
      <c r="B228" t="s">
        <v>16</v>
      </c>
      <c r="C228" t="s">
        <v>110</v>
      </c>
      <c r="D228">
        <v>4131</v>
      </c>
      <c r="E228">
        <v>2289.39</v>
      </c>
      <c r="F228">
        <v>2420.4167000000002</v>
      </c>
      <c r="G228">
        <f t="shared" si="31"/>
        <v>8.3262747873967644</v>
      </c>
      <c r="H228">
        <f t="shared" si="32"/>
        <v>7.7360406855181667</v>
      </c>
      <c r="I228">
        <f t="shared" si="33"/>
        <v>7.7916949944103662</v>
      </c>
      <c r="J228">
        <v>63</v>
      </c>
      <c r="K228">
        <v>64</v>
      </c>
      <c r="L228">
        <v>140978.98000000001</v>
      </c>
      <c r="M228">
        <v>6.04</v>
      </c>
      <c r="N228">
        <v>107.68</v>
      </c>
      <c r="O228">
        <v>81.34</v>
      </c>
      <c r="P228">
        <v>143.58000000000001</v>
      </c>
      <c r="Q228">
        <v>48579</v>
      </c>
      <c r="R228">
        <v>0.04</v>
      </c>
      <c r="S228">
        <v>0.28000000000000003</v>
      </c>
      <c r="T228">
        <f>'Regression (power w accel)'!$B$17+'Regression (power w accel)'!$B$18*data_and_analysis!$I228</f>
        <v>8.3478565290570756</v>
      </c>
      <c r="U228">
        <f t="shared" si="34"/>
        <v>0.10031373133772903</v>
      </c>
      <c r="V228">
        <f t="shared" si="35"/>
        <v>1.2120501198783007E-4</v>
      </c>
      <c r="W228">
        <f>$T228-_xlfn.T.INV(0.975,'Regression (power w accel)'!$B$8-2)*SQRT('Regression (power w accel)'!$D$13*(1+1/'Regression (power w accel)'!$B$8+data_and_analysis!$V228))</f>
        <v>8.1091936998188796</v>
      </c>
      <c r="X228">
        <f>$T228+_xlfn.T.INV(0.975,'Regression (power w accel)'!$B$8-2)*SQRT('Regression (power w accel)'!$D$13*(1+1/'Regression (power w accel)'!$B$8+data_and_analysis!$V228))</f>
        <v>8.5865193582952717</v>
      </c>
      <c r="Y228">
        <f t="shared" si="36"/>
        <v>55.414934741625565</v>
      </c>
      <c r="Z228">
        <f t="shared" si="37"/>
        <v>89.315477762603862</v>
      </c>
      <c r="AA228">
        <f>EXP('Regression (power w accel)'!$B$17)*(data_and_analysis!$F228^'Regression (power w accel)'!$B$18)/60</f>
        <v>70.352053073324029</v>
      </c>
      <c r="AB228" t="str">
        <f t="shared" si="38"/>
        <v>N</v>
      </c>
      <c r="AC228" s="5">
        <f t="shared" si="39"/>
        <v>-0.21231957958825079</v>
      </c>
      <c r="AD228" s="5">
        <f t="shared" si="40"/>
        <v>0.26955040913326739</v>
      </c>
    </row>
    <row r="229" spans="1:30" x14ac:dyDescent="0.25">
      <c r="A229">
        <v>46685</v>
      </c>
      <c r="B229" t="s">
        <v>361</v>
      </c>
      <c r="C229" t="s">
        <v>362</v>
      </c>
      <c r="D229">
        <v>4546</v>
      </c>
      <c r="E229">
        <v>2472.11</v>
      </c>
      <c r="F229">
        <v>2897.5990000000002</v>
      </c>
      <c r="G229">
        <f t="shared" si="31"/>
        <v>8.4220030044124883</v>
      </c>
      <c r="H229">
        <f t="shared" si="32"/>
        <v>7.812827315969435</v>
      </c>
      <c r="I229">
        <f t="shared" si="33"/>
        <v>7.9716377420158926</v>
      </c>
      <c r="J229">
        <v>47</v>
      </c>
      <c r="K229">
        <v>49</v>
      </c>
      <c r="L229">
        <v>182774.78</v>
      </c>
      <c r="M229">
        <v>11.07</v>
      </c>
      <c r="N229">
        <v>118.67</v>
      </c>
      <c r="O229">
        <v>110.9</v>
      </c>
      <c r="P229">
        <v>136.22</v>
      </c>
      <c r="Q229">
        <v>28609</v>
      </c>
      <c r="R229">
        <v>0.08</v>
      </c>
      <c r="S229">
        <v>0.28000000000000003</v>
      </c>
      <c r="T229">
        <f>'Regression (power w accel)'!$B$17+'Regression (power w accel)'!$B$18*data_and_analysis!$I229</f>
        <v>8.5208602761352985</v>
      </c>
      <c r="U229">
        <f t="shared" si="34"/>
        <v>1.8708955174228568E-2</v>
      </c>
      <c r="V229">
        <f t="shared" si="35"/>
        <v>2.2605271540918885E-5</v>
      </c>
      <c r="W229">
        <f>$T229-_xlfn.T.INV(0.975,'Regression (power w accel)'!$B$8-2)*SQRT('Regression (power w accel)'!$D$13*(1+1/'Regression (power w accel)'!$B$8+data_and_analysis!$V229))</f>
        <v>8.2822092000556324</v>
      </c>
      <c r="X229">
        <f>$T229+_xlfn.T.INV(0.975,'Regression (power w accel)'!$B$8-2)*SQRT('Regression (power w accel)'!$D$13*(1+1/'Regression (power w accel)'!$B$8+data_and_analysis!$V229))</f>
        <v>8.7595113522149646</v>
      </c>
      <c r="Y229">
        <f t="shared" si="36"/>
        <v>65.881958807807194</v>
      </c>
      <c r="Z229">
        <f t="shared" si="37"/>
        <v>106.18329405596381</v>
      </c>
      <c r="AA229">
        <f>EXP('Regression (power w accel)'!$B$17)*(data_and_analysis!$F229^'Regression (power w accel)'!$B$18)/60</f>
        <v>83.639484725052469</v>
      </c>
      <c r="AB229" t="str">
        <f t="shared" si="38"/>
        <v>N</v>
      </c>
      <c r="AC229" s="5">
        <f t="shared" si="39"/>
        <v>-0.21231032180099474</v>
      </c>
      <c r="AD229" s="5">
        <f t="shared" si="40"/>
        <v>0.26953548799373239</v>
      </c>
    </row>
    <row r="230" spans="1:30" x14ac:dyDescent="0.25">
      <c r="A230">
        <v>46661</v>
      </c>
      <c r="B230" t="s">
        <v>363</v>
      </c>
      <c r="C230" t="s">
        <v>364</v>
      </c>
      <c r="D230">
        <v>3610</v>
      </c>
      <c r="E230">
        <v>1686.46</v>
      </c>
      <c r="F230">
        <v>1918.6648</v>
      </c>
      <c r="G230">
        <f t="shared" si="31"/>
        <v>8.1914630513269273</v>
      </c>
      <c r="H230">
        <f t="shared" si="32"/>
        <v>7.4303869364617627</v>
      </c>
      <c r="I230">
        <f t="shared" si="33"/>
        <v>7.5593848064408293</v>
      </c>
      <c r="J230">
        <v>103</v>
      </c>
      <c r="K230">
        <v>104</v>
      </c>
      <c r="L230">
        <v>134627.89000000001</v>
      </c>
      <c r="M230">
        <v>4.0999999999999996</v>
      </c>
      <c r="N230">
        <v>128.05000000000001</v>
      </c>
      <c r="O230">
        <v>80.680000000000007</v>
      </c>
      <c r="P230">
        <v>164.12</v>
      </c>
      <c r="Q230">
        <v>24450</v>
      </c>
      <c r="R230">
        <v>0.03</v>
      </c>
      <c r="S230">
        <v>0.17</v>
      </c>
      <c r="T230">
        <f>'Regression (power w accel)'!$B$17+'Regression (power w accel)'!$B$18*data_and_analysis!$I230</f>
        <v>8.1245047489048545</v>
      </c>
      <c r="U230">
        <f t="shared" si="34"/>
        <v>0.30143791405381032</v>
      </c>
      <c r="V230">
        <f t="shared" si="35"/>
        <v>3.6421520263733907E-4</v>
      </c>
      <c r="W230">
        <f>$T230-_xlfn.T.INV(0.975,'Regression (power w accel)'!$B$8-2)*SQRT('Regression (power w accel)'!$D$13*(1+1/'Regression (power w accel)'!$B$8+data_and_analysis!$V230))</f>
        <v>7.8858129551515619</v>
      </c>
      <c r="X230">
        <f>$T230+_xlfn.T.INV(0.975,'Regression (power w accel)'!$B$8-2)*SQRT('Regression (power w accel)'!$D$13*(1+1/'Regression (power w accel)'!$B$8+data_and_analysis!$V230))</f>
        <v>8.3631965426581463</v>
      </c>
      <c r="Y230">
        <f t="shared" si="36"/>
        <v>44.321433796927877</v>
      </c>
      <c r="Z230">
        <f t="shared" si="37"/>
        <v>71.439574495182967</v>
      </c>
      <c r="AA230">
        <f>EXP('Regression (power w accel)'!$B$17)*(data_and_analysis!$F230^'Regression (power w accel)'!$B$18)/60</f>
        <v>56.269924217728878</v>
      </c>
      <c r="AB230" t="str">
        <f t="shared" si="38"/>
        <v>N</v>
      </c>
      <c r="AC230" s="5">
        <f t="shared" si="39"/>
        <v>-0.21234239403927274</v>
      </c>
      <c r="AD230" s="5">
        <f t="shared" si="40"/>
        <v>0.26958718157780298</v>
      </c>
    </row>
    <row r="231" spans="1:30" x14ac:dyDescent="0.25">
      <c r="A231">
        <v>55743</v>
      </c>
      <c r="B231" t="s">
        <v>365</v>
      </c>
      <c r="C231" t="s">
        <v>366</v>
      </c>
      <c r="D231">
        <v>14896</v>
      </c>
      <c r="E231">
        <v>7201.83</v>
      </c>
      <c r="F231">
        <v>9883.4349999999995</v>
      </c>
      <c r="G231">
        <f t="shared" si="31"/>
        <v>9.6088479995168488</v>
      </c>
      <c r="H231">
        <f t="shared" si="32"/>
        <v>8.8820904393759381</v>
      </c>
      <c r="I231">
        <f t="shared" si="33"/>
        <v>9.1986154023827638</v>
      </c>
      <c r="J231">
        <v>523</v>
      </c>
      <c r="K231">
        <v>524</v>
      </c>
      <c r="L231">
        <v>853575.06</v>
      </c>
      <c r="M231">
        <v>6.06</v>
      </c>
      <c r="N231">
        <v>146.36000000000001</v>
      </c>
      <c r="O231">
        <v>136.05000000000001</v>
      </c>
      <c r="P231">
        <v>150.61000000000001</v>
      </c>
      <c r="Q231">
        <v>277511</v>
      </c>
      <c r="R231">
        <v>0.04</v>
      </c>
      <c r="S231">
        <v>0.19</v>
      </c>
      <c r="T231">
        <f>'Regression (power w accel)'!$B$17+'Regression (power w accel)'!$B$18*data_and_analysis!$I231</f>
        <v>9.7005228946593061</v>
      </c>
      <c r="U231">
        <f t="shared" si="34"/>
        <v>1.1885294499996013</v>
      </c>
      <c r="V231">
        <f t="shared" si="35"/>
        <v>1.4360519174597777E-3</v>
      </c>
      <c r="W231">
        <f>$T231-_xlfn.T.INV(0.975,'Regression (power w accel)'!$B$8-2)*SQRT('Regression (power w accel)'!$D$13*(1+1/'Regression (power w accel)'!$B$8+data_and_analysis!$V231))</f>
        <v>9.4617033900292462</v>
      </c>
      <c r="X231">
        <f>$T231+_xlfn.T.INV(0.975,'Regression (power w accel)'!$B$8-2)*SQRT('Regression (power w accel)'!$D$13*(1+1/'Regression (power w accel)'!$B$8+data_and_analysis!$V231))</f>
        <v>9.9393423992893659</v>
      </c>
      <c r="Y231">
        <f t="shared" si="36"/>
        <v>214.29612663271277</v>
      </c>
      <c r="Z231">
        <f t="shared" si="37"/>
        <v>345.50179448313145</v>
      </c>
      <c r="AA231">
        <f>EXP('Regression (power w accel)'!$B$17)*(data_and_analysis!$F231^'Regression (power w accel)'!$B$18)/60</f>
        <v>272.10236364718816</v>
      </c>
      <c r="AB231" t="str">
        <f t="shared" si="38"/>
        <v>N</v>
      </c>
      <c r="AC231" s="5">
        <f t="shared" si="39"/>
        <v>-0.21244298005962117</v>
      </c>
      <c r="AD231" s="5">
        <f t="shared" si="40"/>
        <v>0.26974933202386309</v>
      </c>
    </row>
    <row r="232" spans="1:30" x14ac:dyDescent="0.25">
      <c r="A232">
        <v>33838</v>
      </c>
      <c r="B232" t="s">
        <v>367</v>
      </c>
      <c r="C232" t="s">
        <v>368</v>
      </c>
      <c r="D232">
        <v>1029</v>
      </c>
      <c r="E232">
        <v>538.29</v>
      </c>
      <c r="F232">
        <v>511.02184999999997</v>
      </c>
      <c r="G232">
        <f t="shared" si="31"/>
        <v>6.9363427358340495</v>
      </c>
      <c r="H232">
        <f t="shared" si="32"/>
        <v>6.2883974483926846</v>
      </c>
      <c r="I232">
        <f t="shared" si="33"/>
        <v>6.2364123485850511</v>
      </c>
      <c r="J232">
        <v>57</v>
      </c>
      <c r="K232">
        <v>59</v>
      </c>
      <c r="L232">
        <v>34576.79</v>
      </c>
      <c r="M232">
        <v>11.2</v>
      </c>
      <c r="N232">
        <v>150.08000000000001</v>
      </c>
      <c r="O232">
        <v>43.15</v>
      </c>
      <c r="P232">
        <v>164.96</v>
      </c>
      <c r="Q232">
        <v>17546</v>
      </c>
      <c r="R232">
        <v>0.08</v>
      </c>
      <c r="S232">
        <v>0.18</v>
      </c>
      <c r="T232">
        <f>'Regression (power w accel)'!$B$17+'Regression (power w accel)'!$B$18*data_and_analysis!$I232</f>
        <v>6.8525491100363789</v>
      </c>
      <c r="U232">
        <f t="shared" si="34"/>
        <v>3.5044067492671935</v>
      </c>
      <c r="V232">
        <f t="shared" si="35"/>
        <v>4.2342325062671585E-3</v>
      </c>
      <c r="W232">
        <f>$T232-_xlfn.T.INV(0.975,'Regression (power w accel)'!$B$8-2)*SQRT('Regression (power w accel)'!$D$13*(1+1/'Regression (power w accel)'!$B$8+data_and_analysis!$V232))</f>
        <v>6.6133965196157272</v>
      </c>
      <c r="X232">
        <f>$T232+_xlfn.T.INV(0.975,'Regression (power w accel)'!$B$8-2)*SQRT('Regression (power w accel)'!$D$13*(1+1/'Regression (power w accel)'!$B$8+data_and_analysis!$V232))</f>
        <v>7.0917017004570306</v>
      </c>
      <c r="Y232">
        <f t="shared" si="36"/>
        <v>12.416819407955199</v>
      </c>
      <c r="Z232">
        <f t="shared" si="37"/>
        <v>20.032523709776719</v>
      </c>
      <c r="AA232">
        <f>EXP('Regression (power w accel)'!$B$17)*(data_and_analysis!$F232^'Regression (power w accel)'!$B$18)/60</f>
        <v>15.771500537040797</v>
      </c>
      <c r="AB232" t="str">
        <f t="shared" si="38"/>
        <v>N</v>
      </c>
      <c r="AC232" s="5">
        <f t="shared" si="39"/>
        <v>-0.21270526042888729</v>
      </c>
      <c r="AD232" s="5">
        <f t="shared" si="40"/>
        <v>0.27017233792869122</v>
      </c>
    </row>
    <row r="233" spans="1:30" x14ac:dyDescent="0.25">
      <c r="A233">
        <v>38012</v>
      </c>
      <c r="B233" t="s">
        <v>369</v>
      </c>
      <c r="C233" t="s">
        <v>370</v>
      </c>
      <c r="D233">
        <v>8933</v>
      </c>
      <c r="E233">
        <v>4941.29</v>
      </c>
      <c r="F233">
        <v>5855.6063999999997</v>
      </c>
      <c r="G233">
        <f t="shared" si="31"/>
        <v>9.0975075637018392</v>
      </c>
      <c r="H233">
        <f t="shared" si="32"/>
        <v>8.5053817096957616</v>
      </c>
      <c r="I233">
        <f t="shared" si="33"/>
        <v>8.6751548402674903</v>
      </c>
      <c r="J233">
        <v>209</v>
      </c>
      <c r="K233">
        <v>210</v>
      </c>
      <c r="L233">
        <v>372027.72</v>
      </c>
      <c r="M233">
        <v>5.0999999999999996</v>
      </c>
      <c r="N233">
        <v>110.64</v>
      </c>
      <c r="O233">
        <v>86.44</v>
      </c>
      <c r="P233">
        <v>133.41999999999999</v>
      </c>
      <c r="Q233">
        <v>152439</v>
      </c>
      <c r="R233">
        <v>0.04</v>
      </c>
      <c r="S233">
        <v>0.2</v>
      </c>
      <c r="T233">
        <f>'Regression (power w accel)'!$B$17+'Regression (power w accel)'!$B$18*data_and_analysis!$I233</f>
        <v>9.1972481592298809</v>
      </c>
      <c r="U233">
        <f t="shared" si="34"/>
        <v>0.32119016465281347</v>
      </c>
      <c r="V233">
        <f t="shared" si="35"/>
        <v>3.880810457149793E-4</v>
      </c>
      <c r="W233">
        <f>$T233-_xlfn.T.INV(0.975,'Regression (power w accel)'!$B$8-2)*SQRT('Regression (power w accel)'!$D$13*(1+1/'Regression (power w accel)'!$B$8+data_and_analysis!$V233))</f>
        <v>8.958553521083477</v>
      </c>
      <c r="X233">
        <f>$T233+_xlfn.T.INV(0.975,'Regression (power w accel)'!$B$8-2)*SQRT('Regression (power w accel)'!$D$13*(1+1/'Regression (power w accel)'!$B$8+data_and_analysis!$V233))</f>
        <v>9.4359427973762848</v>
      </c>
      <c r="Y233">
        <f t="shared" si="36"/>
        <v>129.56840412472854</v>
      </c>
      <c r="Z233">
        <f t="shared" si="37"/>
        <v>208.84622908251086</v>
      </c>
      <c r="AA233">
        <f>EXP('Regression (power w accel)'!$B$17)*(data_and_analysis!$F233^'Regression (power w accel)'!$B$18)/60</f>
        <v>164.49885291298659</v>
      </c>
      <c r="AB233" t="str">
        <f t="shared" si="38"/>
        <v>N</v>
      </c>
      <c r="AC233" s="5">
        <f t="shared" si="39"/>
        <v>-0.21234463444395493</v>
      </c>
      <c r="AD233" s="5">
        <f t="shared" si="40"/>
        <v>0.26959079278797332</v>
      </c>
    </row>
    <row r="234" spans="1:30" x14ac:dyDescent="0.25">
      <c r="A234">
        <v>40895</v>
      </c>
      <c r="B234" t="s">
        <v>371</v>
      </c>
      <c r="C234" t="s">
        <v>372</v>
      </c>
      <c r="D234">
        <v>17035</v>
      </c>
      <c r="E234">
        <v>9306.65</v>
      </c>
      <c r="F234">
        <v>12520.891</v>
      </c>
      <c r="G234">
        <f t="shared" si="31"/>
        <v>9.7430253300950671</v>
      </c>
      <c r="H234">
        <f t="shared" si="32"/>
        <v>9.1384844773756502</v>
      </c>
      <c r="I234">
        <f t="shared" si="33"/>
        <v>9.4351538082560857</v>
      </c>
      <c r="J234">
        <v>462</v>
      </c>
      <c r="K234">
        <v>463</v>
      </c>
      <c r="L234">
        <v>939886.3</v>
      </c>
      <c r="M234">
        <v>4.13</v>
      </c>
      <c r="N234">
        <v>123.93</v>
      </c>
      <c r="O234">
        <v>107.59</v>
      </c>
      <c r="P234">
        <v>131.59</v>
      </c>
      <c r="Q234">
        <v>329061</v>
      </c>
      <c r="R234">
        <v>0.03</v>
      </c>
      <c r="S234">
        <v>0.17</v>
      </c>
      <c r="T234">
        <f>'Regression (power w accel)'!$B$17+'Regression (power w accel)'!$B$18*data_and_analysis!$I234</f>
        <v>9.9279398430417132</v>
      </c>
      <c r="U234">
        <f t="shared" si="34"/>
        <v>1.7602267777983476</v>
      </c>
      <c r="V234">
        <f t="shared" si="35"/>
        <v>2.1268106056793216E-3</v>
      </c>
      <c r="W234">
        <f>$T234-_xlfn.T.INV(0.975,'Regression (power w accel)'!$B$8-2)*SQRT('Regression (power w accel)'!$D$13*(1+1/'Regression (power w accel)'!$B$8+data_and_analysis!$V234))</f>
        <v>9.6890380697031393</v>
      </c>
      <c r="X234">
        <f>$T234+_xlfn.T.INV(0.975,'Regression (power w accel)'!$B$8-2)*SQRT('Regression (power w accel)'!$D$13*(1+1/'Regression (power w accel)'!$B$8+data_and_analysis!$V234))</f>
        <v>10.166841616380287</v>
      </c>
      <c r="Y234">
        <f t="shared" si="36"/>
        <v>268.99519244246545</v>
      </c>
      <c r="Z234">
        <f t="shared" si="37"/>
        <v>433.76245873554933</v>
      </c>
      <c r="AA234">
        <f>EXP('Regression (power w accel)'!$B$17)*(data_and_analysis!$F234^'Regression (power w accel)'!$B$18)/60</f>
        <v>341.58456648666964</v>
      </c>
      <c r="AB234" t="str">
        <f t="shared" si="38"/>
        <v>N</v>
      </c>
      <c r="AC234" s="5">
        <f t="shared" si="39"/>
        <v>-0.21250776869345764</v>
      </c>
      <c r="AD234" s="5">
        <f t="shared" si="40"/>
        <v>0.26985379695858402</v>
      </c>
    </row>
    <row r="235" spans="1:30" x14ac:dyDescent="0.25">
      <c r="A235">
        <v>49660</v>
      </c>
      <c r="B235" t="s">
        <v>373</v>
      </c>
      <c r="C235" t="s">
        <v>374</v>
      </c>
      <c r="D235">
        <v>31970</v>
      </c>
      <c r="E235">
        <v>15002.01</v>
      </c>
      <c r="F235">
        <v>20009.782999999999</v>
      </c>
      <c r="G235">
        <f t="shared" si="31"/>
        <v>10.372553242053888</v>
      </c>
      <c r="H235">
        <f t="shared" si="32"/>
        <v>9.6159394711071489</v>
      </c>
      <c r="I235">
        <f t="shared" si="33"/>
        <v>9.9039765829412651</v>
      </c>
      <c r="J235">
        <v>822</v>
      </c>
      <c r="K235">
        <v>823</v>
      </c>
      <c r="L235">
        <v>1554237.6</v>
      </c>
      <c r="M235">
        <v>4.0599999999999996</v>
      </c>
      <c r="N235">
        <v>125.25</v>
      </c>
      <c r="O235">
        <v>92.66</v>
      </c>
      <c r="P235">
        <v>161.69</v>
      </c>
      <c r="Q235">
        <v>356674</v>
      </c>
      <c r="R235">
        <v>0.03</v>
      </c>
      <c r="S235">
        <v>0.15</v>
      </c>
      <c r="T235">
        <f>'Regression (power w accel)'!$B$17+'Regression (power w accel)'!$B$18*data_and_analysis!$I235</f>
        <v>10.378683748063947</v>
      </c>
      <c r="U235">
        <f t="shared" si="34"/>
        <v>3.2240290993813092</v>
      </c>
      <c r="V235">
        <f t="shared" si="35"/>
        <v>3.8954635664385112E-3</v>
      </c>
      <c r="W235">
        <f>$T235-_xlfn.T.INV(0.975,'Regression (power w accel)'!$B$8-2)*SQRT('Regression (power w accel)'!$D$13*(1+1/'Regression (power w accel)'!$B$8+data_and_analysis!$V235))</f>
        <v>10.139571458845676</v>
      </c>
      <c r="X235">
        <f>$T235+_xlfn.T.INV(0.975,'Regression (power w accel)'!$B$8-2)*SQRT('Regression (power w accel)'!$D$13*(1+1/'Regression (power w accel)'!$B$8+data_and_analysis!$V235))</f>
        <v>10.617796037282218</v>
      </c>
      <c r="Y235">
        <f t="shared" si="36"/>
        <v>422.09351821257303</v>
      </c>
      <c r="Z235">
        <f t="shared" si="37"/>
        <v>680.92452821050983</v>
      </c>
      <c r="AA235">
        <f>EXP('Regression (power w accel)'!$B$17)*(data_and_analysis!$F235^'Regression (power w accel)'!$B$18)/60</f>
        <v>536.10990454347188</v>
      </c>
      <c r="AB235" t="str">
        <f t="shared" si="38"/>
        <v>N</v>
      </c>
      <c r="AC235" s="5">
        <f t="shared" si="39"/>
        <v>-0.21267353086488916</v>
      </c>
      <c r="AD235" s="5">
        <f t="shared" si="40"/>
        <v>0.27012114948772648</v>
      </c>
    </row>
    <row r="236" spans="1:30" x14ac:dyDescent="0.25">
      <c r="A236">
        <v>45591</v>
      </c>
      <c r="B236" t="s">
        <v>375</v>
      </c>
      <c r="C236" t="s">
        <v>376</v>
      </c>
      <c r="D236">
        <v>4581</v>
      </c>
      <c r="E236">
        <v>2864.53</v>
      </c>
      <c r="F236">
        <v>3473.8966999999998</v>
      </c>
      <c r="G236">
        <f t="shared" si="31"/>
        <v>8.4296725938867425</v>
      </c>
      <c r="H236">
        <f t="shared" si="32"/>
        <v>7.9601595668257339</v>
      </c>
      <c r="I236">
        <f t="shared" si="33"/>
        <v>8.1530322111833602</v>
      </c>
      <c r="J236">
        <v>30</v>
      </c>
      <c r="K236">
        <v>32</v>
      </c>
      <c r="L236">
        <v>220051.56</v>
      </c>
      <c r="M236">
        <v>9.11</v>
      </c>
      <c r="N236">
        <v>110.48</v>
      </c>
      <c r="O236">
        <v>100.31</v>
      </c>
      <c r="P236">
        <v>147.29</v>
      </c>
      <c r="Q236">
        <v>20339</v>
      </c>
      <c r="R236">
        <v>0.06</v>
      </c>
      <c r="S236">
        <v>0.18</v>
      </c>
      <c r="T236">
        <f>'Regression (power w accel)'!$B$17+'Regression (power w accel)'!$B$18*data_and_analysis!$I236</f>
        <v>8.695259763098969</v>
      </c>
      <c r="U236">
        <f t="shared" si="34"/>
        <v>1.9903899382840927E-3</v>
      </c>
      <c r="V236">
        <f t="shared" si="35"/>
        <v>2.404907415097269E-6</v>
      </c>
      <c r="W236">
        <f>$T236-_xlfn.T.INV(0.975,'Regression (power w accel)'!$B$8-2)*SQRT('Regression (power w accel)'!$D$13*(1+1/'Regression (power w accel)'!$B$8+data_and_analysis!$V236))</f>
        <v>8.4566110949883804</v>
      </c>
      <c r="X236">
        <f>$T236+_xlfn.T.INV(0.975,'Regression (power w accel)'!$B$8-2)*SQRT('Regression (power w accel)'!$D$13*(1+1/'Regression (power w accel)'!$B$8+data_and_analysis!$V236))</f>
        <v>8.9339084312095576</v>
      </c>
      <c r="Y236">
        <f t="shared" si="36"/>
        <v>78.434707944532931</v>
      </c>
      <c r="Z236">
        <f t="shared" si="37"/>
        <v>126.41420654982481</v>
      </c>
      <c r="AA236">
        <f>EXP('Regression (power w accel)'!$B$17)*(data_and_analysis!$F236^'Regression (power w accel)'!$B$18)/60</f>
        <v>99.575405451222593</v>
      </c>
      <c r="AB236" t="str">
        <f t="shared" si="38"/>
        <v>Y</v>
      </c>
      <c r="AC236" s="5">
        <f t="shared" si="39"/>
        <v>-0.21230842506632339</v>
      </c>
      <c r="AD236" s="5">
        <f t="shared" si="40"/>
        <v>0.26953243099521507</v>
      </c>
    </row>
    <row r="237" spans="1:30" x14ac:dyDescent="0.25">
      <c r="A237">
        <v>45924</v>
      </c>
      <c r="B237" t="s">
        <v>16</v>
      </c>
      <c r="C237" t="s">
        <v>377</v>
      </c>
      <c r="D237">
        <v>4178</v>
      </c>
      <c r="E237">
        <v>2289.39</v>
      </c>
      <c r="F237">
        <v>2420.4167000000002</v>
      </c>
      <c r="G237">
        <f t="shared" si="31"/>
        <v>8.3375879421165102</v>
      </c>
      <c r="H237">
        <f t="shared" si="32"/>
        <v>7.7360406855181667</v>
      </c>
      <c r="I237">
        <f t="shared" si="33"/>
        <v>7.7916949944103662</v>
      </c>
      <c r="J237">
        <v>63</v>
      </c>
      <c r="K237">
        <v>64</v>
      </c>
      <c r="L237">
        <v>140978.98000000001</v>
      </c>
      <c r="M237">
        <v>6.04</v>
      </c>
      <c r="N237">
        <v>107.68</v>
      </c>
      <c r="O237">
        <v>81.34</v>
      </c>
      <c r="P237">
        <v>143.58000000000001</v>
      </c>
      <c r="Q237">
        <v>48579</v>
      </c>
      <c r="R237">
        <v>0.04</v>
      </c>
      <c r="S237">
        <v>0.28000000000000003</v>
      </c>
      <c r="T237">
        <f>'Regression (power w accel)'!$B$17+'Regression (power w accel)'!$B$18*data_and_analysis!$I237</f>
        <v>8.3478565290570756</v>
      </c>
      <c r="U237">
        <f t="shared" si="34"/>
        <v>0.10031373133772903</v>
      </c>
      <c r="V237">
        <f t="shared" si="35"/>
        <v>1.2120501198783007E-4</v>
      </c>
      <c r="W237">
        <f>$T237-_xlfn.T.INV(0.975,'Regression (power w accel)'!$B$8-2)*SQRT('Regression (power w accel)'!$D$13*(1+1/'Regression (power w accel)'!$B$8+data_and_analysis!$V237))</f>
        <v>8.1091936998188796</v>
      </c>
      <c r="X237">
        <f>$T237+_xlfn.T.INV(0.975,'Regression (power w accel)'!$B$8-2)*SQRT('Regression (power w accel)'!$D$13*(1+1/'Regression (power w accel)'!$B$8+data_and_analysis!$V237))</f>
        <v>8.5865193582952717</v>
      </c>
      <c r="Y237">
        <f t="shared" si="36"/>
        <v>55.414934741625565</v>
      </c>
      <c r="Z237">
        <f t="shared" si="37"/>
        <v>89.315477762603862</v>
      </c>
      <c r="AA237">
        <f>EXP('Regression (power w accel)'!$B$17)*(data_and_analysis!$F237^'Regression (power w accel)'!$B$18)/60</f>
        <v>70.352053073324029</v>
      </c>
      <c r="AB237" t="str">
        <f t="shared" si="38"/>
        <v>N</v>
      </c>
      <c r="AC237" s="5">
        <f t="shared" si="39"/>
        <v>-0.21231957958825079</v>
      </c>
      <c r="AD237" s="5">
        <f t="shared" si="40"/>
        <v>0.26955040913326739</v>
      </c>
    </row>
    <row r="238" spans="1:30" x14ac:dyDescent="0.25">
      <c r="A238">
        <v>53859</v>
      </c>
      <c r="B238" t="s">
        <v>378</v>
      </c>
      <c r="C238" t="s">
        <v>379</v>
      </c>
      <c r="D238">
        <v>28320</v>
      </c>
      <c r="E238">
        <v>16543.060000000001</v>
      </c>
      <c r="F238">
        <v>19367.370999999999</v>
      </c>
      <c r="G238">
        <f t="shared" si="31"/>
        <v>10.251323547807656</v>
      </c>
      <c r="H238">
        <f t="shared" si="32"/>
        <v>9.7137219575121243</v>
      </c>
      <c r="I238">
        <f t="shared" si="33"/>
        <v>9.8713450218410461</v>
      </c>
      <c r="J238">
        <v>400</v>
      </c>
      <c r="K238">
        <v>401</v>
      </c>
      <c r="L238">
        <v>1510857.2</v>
      </c>
      <c r="M238">
        <v>4.09</v>
      </c>
      <c r="N238">
        <v>110.76</v>
      </c>
      <c r="O238">
        <v>97.3</v>
      </c>
      <c r="P238">
        <v>138.88</v>
      </c>
      <c r="Q238">
        <v>137378</v>
      </c>
      <c r="R238">
        <v>0.03</v>
      </c>
      <c r="S238">
        <v>0.15</v>
      </c>
      <c r="T238">
        <f>'Regression (power w accel)'!$B$17+'Regression (power w accel)'!$B$18*data_and_analysis!$I238</f>
        <v>10.347310533980734</v>
      </c>
      <c r="U238">
        <f t="shared" si="34"/>
        <v>3.1079101866663139</v>
      </c>
      <c r="V238">
        <f t="shared" si="35"/>
        <v>3.7551617949865969E-3</v>
      </c>
      <c r="W238">
        <f>$T238-_xlfn.T.INV(0.975,'Regression (power w accel)'!$B$8-2)*SQRT('Regression (power w accel)'!$D$13*(1+1/'Regression (power w accel)'!$B$8+data_and_analysis!$V238))</f>
        <v>10.108214937567846</v>
      </c>
      <c r="X238">
        <f>$T238+_xlfn.T.INV(0.975,'Regression (power w accel)'!$B$8-2)*SQRT('Regression (power w accel)'!$D$13*(1+1/'Regression (power w accel)'!$B$8+data_and_analysis!$V238))</f>
        <v>10.586406130393621</v>
      </c>
      <c r="Y238">
        <f t="shared" si="36"/>
        <v>409.06348962218379</v>
      </c>
      <c r="Z238">
        <f t="shared" si="37"/>
        <v>659.88235436616242</v>
      </c>
      <c r="AA238">
        <f>EXP('Regression (power w accel)'!$B$17)*(data_and_analysis!$F238^'Regression (power w accel)'!$B$18)/60</f>
        <v>519.55151680764527</v>
      </c>
      <c r="AB238" t="str">
        <f t="shared" si="38"/>
        <v>N</v>
      </c>
      <c r="AC238" s="5">
        <f t="shared" si="39"/>
        <v>-0.21266038806767204</v>
      </c>
      <c r="AD238" s="5">
        <f t="shared" si="40"/>
        <v>0.2700999477795234</v>
      </c>
    </row>
    <row r="239" spans="1:30" x14ac:dyDescent="0.25">
      <c r="A239">
        <v>48745</v>
      </c>
      <c r="B239" t="s">
        <v>380</v>
      </c>
      <c r="C239" t="s">
        <v>381</v>
      </c>
      <c r="D239">
        <v>5937</v>
      </c>
      <c r="E239">
        <v>2403.84</v>
      </c>
      <c r="F239">
        <v>2923.5654</v>
      </c>
      <c r="G239">
        <f t="shared" si="31"/>
        <v>8.6889592342706763</v>
      </c>
      <c r="H239">
        <f t="shared" si="32"/>
        <v>7.7848227376997343</v>
      </c>
      <c r="I239">
        <f t="shared" si="33"/>
        <v>7.9805591778118936</v>
      </c>
      <c r="J239">
        <v>291</v>
      </c>
      <c r="K239">
        <v>292</v>
      </c>
      <c r="L239">
        <v>248969.72</v>
      </c>
      <c r="M239">
        <v>6.08</v>
      </c>
      <c r="N239">
        <v>149.28</v>
      </c>
      <c r="O239">
        <v>135</v>
      </c>
      <c r="P239">
        <v>158.03</v>
      </c>
      <c r="Q239">
        <v>116119</v>
      </c>
      <c r="R239">
        <v>0.04</v>
      </c>
      <c r="S239">
        <v>0.17</v>
      </c>
      <c r="T239">
        <f>'Regression (power w accel)'!$B$17+'Regression (power w accel)'!$B$18*data_and_analysis!$I239</f>
        <v>8.5294376811297443</v>
      </c>
      <c r="U239">
        <f t="shared" si="34"/>
        <v>1.6347987032272259E-2</v>
      </c>
      <c r="V239">
        <f t="shared" si="35"/>
        <v>1.9752609516163046E-5</v>
      </c>
      <c r="W239">
        <f>$T239-_xlfn.T.INV(0.975,'Regression (power w accel)'!$B$8-2)*SQRT('Regression (power w accel)'!$D$13*(1+1/'Regression (power w accel)'!$B$8+data_and_analysis!$V239))</f>
        <v>8.2907869450980165</v>
      </c>
      <c r="X239">
        <f>$T239+_xlfn.T.INV(0.975,'Regression (power w accel)'!$B$8-2)*SQRT('Regression (power w accel)'!$D$13*(1+1/'Regression (power w accel)'!$B$8+data_and_analysis!$V239))</f>
        <v>8.7680884171614721</v>
      </c>
      <c r="Y239">
        <f t="shared" si="36"/>
        <v>66.449508120092673</v>
      </c>
      <c r="Z239">
        <f t="shared" si="37"/>
        <v>107.09795199829661</v>
      </c>
      <c r="AA239">
        <f>EXP('Regression (power w accel)'!$B$17)*(data_and_analysis!$F239^'Regression (power w accel)'!$B$18)/60</f>
        <v>84.359980031743163</v>
      </c>
      <c r="AB239" t="str">
        <f t="shared" si="38"/>
        <v>N</v>
      </c>
      <c r="AC239" s="5">
        <f t="shared" si="39"/>
        <v>-0.21231005394869815</v>
      </c>
      <c r="AD239" s="5">
        <f t="shared" si="40"/>
        <v>0.26953505629088048</v>
      </c>
    </row>
    <row r="240" spans="1:30" x14ac:dyDescent="0.25">
      <c r="A240">
        <v>39371</v>
      </c>
      <c r="B240" t="s">
        <v>382</v>
      </c>
      <c r="C240" t="s">
        <v>383</v>
      </c>
      <c r="D240">
        <v>1628</v>
      </c>
      <c r="E240">
        <v>926.79</v>
      </c>
      <c r="F240">
        <v>934.43615999999997</v>
      </c>
      <c r="G240">
        <f t="shared" si="31"/>
        <v>7.3951075465624854</v>
      </c>
      <c r="H240">
        <f t="shared" si="32"/>
        <v>6.8317270026855956</v>
      </c>
      <c r="I240">
        <f t="shared" si="33"/>
        <v>6.8399433099553271</v>
      </c>
      <c r="J240">
        <v>18</v>
      </c>
      <c r="K240">
        <v>20</v>
      </c>
      <c r="L240">
        <v>52127.4</v>
      </c>
      <c r="M240">
        <v>11.12</v>
      </c>
      <c r="N240">
        <v>115.2</v>
      </c>
      <c r="O240">
        <v>72.510000000000005</v>
      </c>
      <c r="P240">
        <v>147.99</v>
      </c>
      <c r="Q240">
        <v>9893</v>
      </c>
      <c r="R240">
        <v>0.08</v>
      </c>
      <c r="S240">
        <v>0.23</v>
      </c>
      <c r="T240">
        <f>'Regression (power w accel)'!$B$17+'Regression (power w accel)'!$B$18*data_and_analysis!$I240</f>
        <v>7.4328065484949501</v>
      </c>
      <c r="U240">
        <f t="shared" si="34"/>
        <v>1.6090291168999133</v>
      </c>
      <c r="V240">
        <f t="shared" si="35"/>
        <v>1.9441246058930289E-3</v>
      </c>
      <c r="W240">
        <f>$T240-_xlfn.T.INV(0.975,'Regression (power w accel)'!$B$8-2)*SQRT('Regression (power w accel)'!$D$13*(1+1/'Regression (power w accel)'!$B$8+data_and_analysis!$V240))</f>
        <v>7.1939265301309749</v>
      </c>
      <c r="X240">
        <f>$T240+_xlfn.T.INV(0.975,'Regression (power w accel)'!$B$8-2)*SQRT('Regression (power w accel)'!$D$13*(1+1/'Regression (power w accel)'!$B$8+data_and_analysis!$V240))</f>
        <v>7.6716865668589254</v>
      </c>
      <c r="Y240">
        <f t="shared" si="36"/>
        <v>22.188673764733707</v>
      </c>
      <c r="Z240">
        <f t="shared" si="37"/>
        <v>35.778315751824678</v>
      </c>
      <c r="AA240">
        <f>EXP('Regression (power w accel)'!$B$17)*(data_and_analysis!$F240^'Regression (power w accel)'!$B$18)/60</f>
        <v>28.175758660040916</v>
      </c>
      <c r="AB240" t="str">
        <f t="shared" si="38"/>
        <v>N</v>
      </c>
      <c r="AC240" s="5">
        <f t="shared" si="39"/>
        <v>-0.21249063663361584</v>
      </c>
      <c r="AD240" s="5">
        <f t="shared" si="40"/>
        <v>0.26982617162198258</v>
      </c>
    </row>
    <row r="241" spans="1:30" x14ac:dyDescent="0.25">
      <c r="A241">
        <v>49425</v>
      </c>
      <c r="B241" t="s">
        <v>16</v>
      </c>
      <c r="C241" t="s">
        <v>345</v>
      </c>
      <c r="D241">
        <v>4103</v>
      </c>
      <c r="E241">
        <v>2289.39</v>
      </c>
      <c r="F241">
        <v>2420.4167000000002</v>
      </c>
      <c r="G241">
        <f t="shared" si="31"/>
        <v>8.3194736924421857</v>
      </c>
      <c r="H241">
        <f t="shared" si="32"/>
        <v>7.7360406855181667</v>
      </c>
      <c r="I241">
        <f t="shared" si="33"/>
        <v>7.7916949944103662</v>
      </c>
      <c r="J241">
        <v>63</v>
      </c>
      <c r="K241">
        <v>64</v>
      </c>
      <c r="L241">
        <v>140978.98000000001</v>
      </c>
      <c r="M241">
        <v>6.04</v>
      </c>
      <c r="N241">
        <v>107.68</v>
      </c>
      <c r="O241">
        <v>81.34</v>
      </c>
      <c r="P241">
        <v>143.58000000000001</v>
      </c>
      <c r="Q241">
        <v>48579</v>
      </c>
      <c r="R241">
        <v>0.04</v>
      </c>
      <c r="S241">
        <v>0.28000000000000003</v>
      </c>
      <c r="T241">
        <f>'Regression (power w accel)'!$B$17+'Regression (power w accel)'!$B$18*data_and_analysis!$I241</f>
        <v>8.3478565290570756</v>
      </c>
      <c r="U241">
        <f t="shared" si="34"/>
        <v>0.10031373133772903</v>
      </c>
      <c r="V241">
        <f t="shared" si="35"/>
        <v>1.2120501198783007E-4</v>
      </c>
      <c r="W241">
        <f>$T241-_xlfn.T.INV(0.975,'Regression (power w accel)'!$B$8-2)*SQRT('Regression (power w accel)'!$D$13*(1+1/'Regression (power w accel)'!$B$8+data_and_analysis!$V241))</f>
        <v>8.1091936998188796</v>
      </c>
      <c r="X241">
        <f>$T241+_xlfn.T.INV(0.975,'Regression (power w accel)'!$B$8-2)*SQRT('Regression (power w accel)'!$D$13*(1+1/'Regression (power w accel)'!$B$8+data_and_analysis!$V241))</f>
        <v>8.5865193582952717</v>
      </c>
      <c r="Y241">
        <f t="shared" si="36"/>
        <v>55.414934741625565</v>
      </c>
      <c r="Z241">
        <f t="shared" si="37"/>
        <v>89.315477762603862</v>
      </c>
      <c r="AA241">
        <f>EXP('Regression (power w accel)'!$B$17)*(data_and_analysis!$F241^'Regression (power w accel)'!$B$18)/60</f>
        <v>70.352053073324029</v>
      </c>
      <c r="AB241" t="str">
        <f t="shared" si="38"/>
        <v>N</v>
      </c>
      <c r="AC241" s="5">
        <f t="shared" si="39"/>
        <v>-0.21231957958825079</v>
      </c>
      <c r="AD241" s="5">
        <f t="shared" si="40"/>
        <v>0.26955040913326739</v>
      </c>
    </row>
    <row r="242" spans="1:30" x14ac:dyDescent="0.25">
      <c r="A242">
        <v>47656</v>
      </c>
      <c r="B242" t="s">
        <v>16</v>
      </c>
      <c r="C242" t="s">
        <v>384</v>
      </c>
      <c r="D242">
        <v>4117</v>
      </c>
      <c r="E242">
        <v>2289.39</v>
      </c>
      <c r="F242">
        <v>2420.4167000000002</v>
      </c>
      <c r="G242">
        <f t="shared" si="31"/>
        <v>8.3228800217699046</v>
      </c>
      <c r="H242">
        <f t="shared" si="32"/>
        <v>7.7360406855181667</v>
      </c>
      <c r="I242">
        <f t="shared" si="33"/>
        <v>7.7916949944103662</v>
      </c>
      <c r="J242">
        <v>63</v>
      </c>
      <c r="K242">
        <v>64</v>
      </c>
      <c r="L242">
        <v>140978.98000000001</v>
      </c>
      <c r="M242">
        <v>6.04</v>
      </c>
      <c r="N242">
        <v>107.68</v>
      </c>
      <c r="O242">
        <v>81.34</v>
      </c>
      <c r="P242">
        <v>143.58000000000001</v>
      </c>
      <c r="Q242">
        <v>48579</v>
      </c>
      <c r="R242">
        <v>0.04</v>
      </c>
      <c r="S242">
        <v>0.28000000000000003</v>
      </c>
      <c r="T242">
        <f>'Regression (power w accel)'!$B$17+'Regression (power w accel)'!$B$18*data_and_analysis!$I242</f>
        <v>8.3478565290570756</v>
      </c>
      <c r="U242">
        <f t="shared" si="34"/>
        <v>0.10031373133772903</v>
      </c>
      <c r="V242">
        <f t="shared" si="35"/>
        <v>1.2120501198783007E-4</v>
      </c>
      <c r="W242">
        <f>$T242-_xlfn.T.INV(0.975,'Regression (power w accel)'!$B$8-2)*SQRT('Regression (power w accel)'!$D$13*(1+1/'Regression (power w accel)'!$B$8+data_and_analysis!$V242))</f>
        <v>8.1091936998188796</v>
      </c>
      <c r="X242">
        <f>$T242+_xlfn.T.INV(0.975,'Regression (power w accel)'!$B$8-2)*SQRT('Regression (power w accel)'!$D$13*(1+1/'Regression (power w accel)'!$B$8+data_and_analysis!$V242))</f>
        <v>8.5865193582952717</v>
      </c>
      <c r="Y242">
        <f t="shared" si="36"/>
        <v>55.414934741625565</v>
      </c>
      <c r="Z242">
        <f t="shared" si="37"/>
        <v>89.315477762603862</v>
      </c>
      <c r="AA242">
        <f>EXP('Regression (power w accel)'!$B$17)*(data_and_analysis!$F242^'Regression (power w accel)'!$B$18)/60</f>
        <v>70.352053073324029</v>
      </c>
      <c r="AB242" t="str">
        <f t="shared" si="38"/>
        <v>N</v>
      </c>
      <c r="AC242" s="5">
        <f t="shared" si="39"/>
        <v>-0.21231957958825079</v>
      </c>
      <c r="AD242" s="5">
        <f t="shared" si="40"/>
        <v>0.26955040913326739</v>
      </c>
    </row>
    <row r="243" spans="1:30" x14ac:dyDescent="0.25">
      <c r="A243">
        <v>57488</v>
      </c>
      <c r="B243" t="s">
        <v>16</v>
      </c>
      <c r="C243" t="s">
        <v>385</v>
      </c>
      <c r="D243">
        <v>4402</v>
      </c>
      <c r="E243">
        <v>2402.81</v>
      </c>
      <c r="F243">
        <v>2576.2644</v>
      </c>
      <c r="G243">
        <f t="shared" si="31"/>
        <v>8.3898142620864071</v>
      </c>
      <c r="H243">
        <f t="shared" si="32"/>
        <v>7.7843941647785666</v>
      </c>
      <c r="I243">
        <f t="shared" si="33"/>
        <v>7.8540957217086982</v>
      </c>
      <c r="J243">
        <v>64</v>
      </c>
      <c r="K243">
        <v>65</v>
      </c>
      <c r="L243">
        <v>161827.45000000001</v>
      </c>
      <c r="M243">
        <v>6.04</v>
      </c>
      <c r="N243">
        <v>117.73</v>
      </c>
      <c r="O243">
        <v>82.96</v>
      </c>
      <c r="P243">
        <v>154.63</v>
      </c>
      <c r="Q243">
        <v>51252</v>
      </c>
      <c r="R243">
        <v>0.04</v>
      </c>
      <c r="S243">
        <v>0.28000000000000003</v>
      </c>
      <c r="T243">
        <f>'Regression (power w accel)'!$B$17+'Regression (power w accel)'!$B$18*data_and_analysis!$I243</f>
        <v>8.40785094276184</v>
      </c>
      <c r="U243">
        <f t="shared" si="34"/>
        <v>6.468003729156814E-2</v>
      </c>
      <c r="V243">
        <f t="shared" si="35"/>
        <v>7.8150265080901025E-5</v>
      </c>
      <c r="W243">
        <f>$T243-_xlfn.T.INV(0.975,'Regression (power w accel)'!$B$8-2)*SQRT('Regression (power w accel)'!$D$13*(1+1/'Regression (power w accel)'!$B$8+data_and_analysis!$V243))</f>
        <v>8.1691932456086196</v>
      </c>
      <c r="X243">
        <f>$T243+_xlfn.T.INV(0.975,'Regression (power w accel)'!$B$8-2)*SQRT('Regression (power w accel)'!$D$13*(1+1/'Regression (power w accel)'!$B$8+data_and_analysis!$V243))</f>
        <v>8.6465086399150604</v>
      </c>
      <c r="Y243">
        <f t="shared" si="36"/>
        <v>58.841576206630471</v>
      </c>
      <c r="Z243">
        <f t="shared" si="37"/>
        <v>94.83742195149776</v>
      </c>
      <c r="AA243">
        <f>EXP('Regression (power w accel)'!$B$17)*(data_and_analysis!$F243^'Regression (power w accel)'!$B$18)/60</f>
        <v>74.701963769364284</v>
      </c>
      <c r="AB243" t="str">
        <f t="shared" si="38"/>
        <v>N</v>
      </c>
      <c r="AC243" s="5">
        <f t="shared" si="39"/>
        <v>-0.21231553713502577</v>
      </c>
      <c r="AD243" s="5">
        <f t="shared" si="40"/>
        <v>0.26954389370940668</v>
      </c>
    </row>
    <row r="244" spans="1:30" x14ac:dyDescent="0.25">
      <c r="A244">
        <v>45774</v>
      </c>
      <c r="B244" t="s">
        <v>16</v>
      </c>
      <c r="C244" t="s">
        <v>386</v>
      </c>
      <c r="D244">
        <v>4139</v>
      </c>
      <c r="E244">
        <v>2289.39</v>
      </c>
      <c r="F244">
        <v>2420.4167000000002</v>
      </c>
      <c r="G244">
        <f t="shared" si="31"/>
        <v>8.3282094917487317</v>
      </c>
      <c r="H244">
        <f t="shared" si="32"/>
        <v>7.7360406855181667</v>
      </c>
      <c r="I244">
        <f t="shared" si="33"/>
        <v>7.7916949944103662</v>
      </c>
      <c r="J244">
        <v>63</v>
      </c>
      <c r="K244">
        <v>64</v>
      </c>
      <c r="L244">
        <v>140978.98000000001</v>
      </c>
      <c r="M244">
        <v>6.04</v>
      </c>
      <c r="N244">
        <v>107.68</v>
      </c>
      <c r="O244">
        <v>81.34</v>
      </c>
      <c r="P244">
        <v>143.58000000000001</v>
      </c>
      <c r="Q244">
        <v>48579</v>
      </c>
      <c r="R244">
        <v>0.04</v>
      </c>
      <c r="S244">
        <v>0.28000000000000003</v>
      </c>
      <c r="T244">
        <f>'Regression (power w accel)'!$B$17+'Regression (power w accel)'!$B$18*data_and_analysis!$I244</f>
        <v>8.3478565290570756</v>
      </c>
      <c r="U244">
        <f t="shared" si="34"/>
        <v>0.10031373133772903</v>
      </c>
      <c r="V244">
        <f t="shared" si="35"/>
        <v>1.2120501198783007E-4</v>
      </c>
      <c r="W244">
        <f>$T244-_xlfn.T.INV(0.975,'Regression (power w accel)'!$B$8-2)*SQRT('Regression (power w accel)'!$D$13*(1+1/'Regression (power w accel)'!$B$8+data_and_analysis!$V244))</f>
        <v>8.1091936998188796</v>
      </c>
      <c r="X244">
        <f>$T244+_xlfn.T.INV(0.975,'Regression (power w accel)'!$B$8-2)*SQRT('Regression (power w accel)'!$D$13*(1+1/'Regression (power w accel)'!$B$8+data_and_analysis!$V244))</f>
        <v>8.5865193582952717</v>
      </c>
      <c r="Y244">
        <f t="shared" si="36"/>
        <v>55.414934741625565</v>
      </c>
      <c r="Z244">
        <f t="shared" si="37"/>
        <v>89.315477762603862</v>
      </c>
      <c r="AA244">
        <f>EXP('Regression (power w accel)'!$B$17)*(data_and_analysis!$F244^'Regression (power w accel)'!$B$18)/60</f>
        <v>70.352053073324029</v>
      </c>
      <c r="AB244" t="str">
        <f t="shared" si="38"/>
        <v>N</v>
      </c>
      <c r="AC244" s="5">
        <f t="shared" si="39"/>
        <v>-0.21231957958825079</v>
      </c>
      <c r="AD244" s="5">
        <f t="shared" si="40"/>
        <v>0.26955040913326739</v>
      </c>
    </row>
    <row r="245" spans="1:30" x14ac:dyDescent="0.25">
      <c r="A245">
        <v>55409</v>
      </c>
      <c r="B245" t="s">
        <v>387</v>
      </c>
      <c r="C245" t="s">
        <v>388</v>
      </c>
      <c r="D245">
        <v>14754</v>
      </c>
      <c r="E245">
        <v>7819.49</v>
      </c>
      <c r="F245">
        <v>10072.495000000001</v>
      </c>
      <c r="G245">
        <f t="shared" si="31"/>
        <v>9.5992695114442483</v>
      </c>
      <c r="H245">
        <f t="shared" si="32"/>
        <v>8.9643746140213061</v>
      </c>
      <c r="I245">
        <f t="shared" si="33"/>
        <v>9.2175637206642875</v>
      </c>
      <c r="J245">
        <v>77</v>
      </c>
      <c r="K245">
        <v>79</v>
      </c>
      <c r="L245">
        <v>717896.5</v>
      </c>
      <c r="M245">
        <v>9.08</v>
      </c>
      <c r="N245">
        <v>115.58</v>
      </c>
      <c r="O245">
        <v>105.3</v>
      </c>
      <c r="P245">
        <v>144.5</v>
      </c>
      <c r="Q245">
        <v>182046</v>
      </c>
      <c r="R245">
        <v>0.06</v>
      </c>
      <c r="S245">
        <v>0.17</v>
      </c>
      <c r="T245">
        <f>'Regression (power w accel)'!$B$17+'Regression (power w accel)'!$B$18*data_and_analysis!$I245</f>
        <v>9.7187405228057919</v>
      </c>
      <c r="U245">
        <f t="shared" si="34"/>
        <v>1.2302032874080855</v>
      </c>
      <c r="V245">
        <f t="shared" si="35"/>
        <v>1.4864047245512475E-3</v>
      </c>
      <c r="W245">
        <f>$T245-_xlfn.T.INV(0.975,'Regression (power w accel)'!$B$8-2)*SQRT('Regression (power w accel)'!$D$13*(1+1/'Regression (power w accel)'!$B$8+data_and_analysis!$V245))</f>
        <v>9.4799150202462794</v>
      </c>
      <c r="X245">
        <f>$T245+_xlfn.T.INV(0.975,'Regression (power w accel)'!$B$8-2)*SQRT('Regression (power w accel)'!$D$13*(1+1/'Regression (power w accel)'!$B$8+data_and_analysis!$V245))</f>
        <v>9.9575660253653044</v>
      </c>
      <c r="Y245">
        <f t="shared" si="36"/>
        <v>218.23456226221367</v>
      </c>
      <c r="Z245">
        <f t="shared" si="37"/>
        <v>351.85581075595917</v>
      </c>
      <c r="AA245">
        <f>EXP('Regression (power w accel)'!$B$17)*(data_and_analysis!$F245^'Regression (power w accel)'!$B$18)/60</f>
        <v>277.10485170733307</v>
      </c>
      <c r="AB245" t="str">
        <f t="shared" si="38"/>
        <v>N</v>
      </c>
      <c r="AC245" s="5">
        <f t="shared" si="39"/>
        <v>-0.2124477037569007</v>
      </c>
      <c r="AD245" s="5">
        <f t="shared" si="40"/>
        <v>0.26975694791361876</v>
      </c>
    </row>
    <row r="246" spans="1:30" x14ac:dyDescent="0.25">
      <c r="A246">
        <v>39209</v>
      </c>
      <c r="B246" t="s">
        <v>389</v>
      </c>
      <c r="C246" t="s">
        <v>390</v>
      </c>
      <c r="D246">
        <v>9330</v>
      </c>
      <c r="E246">
        <v>4790.12</v>
      </c>
      <c r="F246">
        <v>5781.1787000000004</v>
      </c>
      <c r="G246">
        <f t="shared" si="31"/>
        <v>9.1409902938413889</v>
      </c>
      <c r="H246">
        <f t="shared" si="32"/>
        <v>8.474310742283226</v>
      </c>
      <c r="I246">
        <f t="shared" si="33"/>
        <v>8.6623628682117104</v>
      </c>
      <c r="J246">
        <v>40</v>
      </c>
      <c r="K246">
        <v>42</v>
      </c>
      <c r="L246">
        <v>391925.72</v>
      </c>
      <c r="M246">
        <v>9.08</v>
      </c>
      <c r="N246">
        <v>108.07</v>
      </c>
      <c r="O246">
        <v>98.1</v>
      </c>
      <c r="P246">
        <v>143.66999999999999</v>
      </c>
      <c r="Q246">
        <v>95028</v>
      </c>
      <c r="R246">
        <v>0.06</v>
      </c>
      <c r="S246">
        <v>0.18</v>
      </c>
      <c r="T246">
        <f>'Regression (power w accel)'!$B$17+'Regression (power w accel)'!$B$18*data_and_analysis!$I246</f>
        <v>9.1849494746337044</v>
      </c>
      <c r="U246">
        <f t="shared" si="34"/>
        <v>0.30685444642177362</v>
      </c>
      <c r="V246">
        <f t="shared" si="35"/>
        <v>3.7075977895641913E-4</v>
      </c>
      <c r="W246">
        <f>$T246-_xlfn.T.INV(0.975,'Regression (power w accel)'!$B$8-2)*SQRT('Regression (power w accel)'!$D$13*(1+1/'Regression (power w accel)'!$B$8+data_and_analysis!$V246))</f>
        <v>8.9462569008774491</v>
      </c>
      <c r="X246">
        <f>$T246+_xlfn.T.INV(0.975,'Regression (power w accel)'!$B$8-2)*SQRT('Regression (power w accel)'!$D$13*(1+1/'Regression (power w accel)'!$B$8+data_and_analysis!$V246))</f>
        <v>9.4236420483899597</v>
      </c>
      <c r="Y246">
        <f t="shared" si="36"/>
        <v>127.98490645614615</v>
      </c>
      <c r="Z246">
        <f t="shared" si="37"/>
        <v>206.29299955327861</v>
      </c>
      <c r="AA246">
        <f>EXP('Regression (power w accel)'!$B$17)*(data_and_analysis!$F246^'Regression (power w accel)'!$B$18)/60</f>
        <v>162.4881234133257</v>
      </c>
      <c r="AB246" t="str">
        <f t="shared" si="38"/>
        <v>N</v>
      </c>
      <c r="AC246" s="5">
        <f t="shared" si="39"/>
        <v>-0.21234300841429946</v>
      </c>
      <c r="AD246" s="5">
        <f t="shared" si="40"/>
        <v>0.26958817185995304</v>
      </c>
    </row>
    <row r="247" spans="1:30" x14ac:dyDescent="0.25">
      <c r="A247">
        <v>47718</v>
      </c>
      <c r="B247" t="s">
        <v>16</v>
      </c>
      <c r="C247" t="s">
        <v>168</v>
      </c>
      <c r="D247">
        <v>4111</v>
      </c>
      <c r="E247">
        <v>2289.39</v>
      </c>
      <c r="F247">
        <v>2420.4167000000002</v>
      </c>
      <c r="G247">
        <f t="shared" si="31"/>
        <v>8.3214215868978787</v>
      </c>
      <c r="H247">
        <f t="shared" si="32"/>
        <v>7.7360406855181667</v>
      </c>
      <c r="I247">
        <f t="shared" si="33"/>
        <v>7.7916949944103662</v>
      </c>
      <c r="J247">
        <v>63</v>
      </c>
      <c r="K247">
        <v>64</v>
      </c>
      <c r="L247">
        <v>140978.98000000001</v>
      </c>
      <c r="M247">
        <v>6.04</v>
      </c>
      <c r="N247">
        <v>107.68</v>
      </c>
      <c r="O247">
        <v>81.34</v>
      </c>
      <c r="P247">
        <v>143.58000000000001</v>
      </c>
      <c r="Q247">
        <v>48579</v>
      </c>
      <c r="R247">
        <v>0.04</v>
      </c>
      <c r="S247">
        <v>0.28000000000000003</v>
      </c>
      <c r="T247">
        <f>'Regression (power w accel)'!$B$17+'Regression (power w accel)'!$B$18*data_and_analysis!$I247</f>
        <v>8.3478565290570756</v>
      </c>
      <c r="U247">
        <f t="shared" si="34"/>
        <v>0.10031373133772903</v>
      </c>
      <c r="V247">
        <f t="shared" si="35"/>
        <v>1.2120501198783007E-4</v>
      </c>
      <c r="W247">
        <f>$T247-_xlfn.T.INV(0.975,'Regression (power w accel)'!$B$8-2)*SQRT('Regression (power w accel)'!$D$13*(1+1/'Regression (power w accel)'!$B$8+data_and_analysis!$V247))</f>
        <v>8.1091936998188796</v>
      </c>
      <c r="X247">
        <f>$T247+_xlfn.T.INV(0.975,'Regression (power w accel)'!$B$8-2)*SQRT('Regression (power w accel)'!$D$13*(1+1/'Regression (power w accel)'!$B$8+data_and_analysis!$V247))</f>
        <v>8.5865193582952717</v>
      </c>
      <c r="Y247">
        <f t="shared" si="36"/>
        <v>55.414934741625565</v>
      </c>
      <c r="Z247">
        <f t="shared" si="37"/>
        <v>89.315477762603862</v>
      </c>
      <c r="AA247">
        <f>EXP('Regression (power w accel)'!$B$17)*(data_and_analysis!$F247^'Regression (power w accel)'!$B$18)/60</f>
        <v>70.352053073324029</v>
      </c>
      <c r="AB247" t="str">
        <f t="shared" si="38"/>
        <v>N</v>
      </c>
      <c r="AC247" s="5">
        <f t="shared" si="39"/>
        <v>-0.21231957958825079</v>
      </c>
      <c r="AD247" s="5">
        <f t="shared" si="40"/>
        <v>0.26955040913326739</v>
      </c>
    </row>
    <row r="248" spans="1:30" x14ac:dyDescent="0.25">
      <c r="A248">
        <v>34068</v>
      </c>
      <c r="B248" t="s">
        <v>391</v>
      </c>
      <c r="C248" t="s">
        <v>392</v>
      </c>
      <c r="D248">
        <v>16426</v>
      </c>
      <c r="E248">
        <v>5926.53</v>
      </c>
      <c r="F248">
        <v>8205.1209999999992</v>
      </c>
      <c r="G248">
        <f t="shared" si="31"/>
        <v>9.7066207243001372</v>
      </c>
      <c r="H248">
        <f t="shared" si="32"/>
        <v>8.687194160516361</v>
      </c>
      <c r="I248">
        <f t="shared" si="33"/>
        <v>9.0125137505208777</v>
      </c>
      <c r="J248">
        <v>146</v>
      </c>
      <c r="K248">
        <v>147</v>
      </c>
      <c r="L248">
        <v>649175.1</v>
      </c>
      <c r="M248">
        <v>7.96</v>
      </c>
      <c r="N248">
        <v>130.24</v>
      </c>
      <c r="O248">
        <v>119.65</v>
      </c>
      <c r="P248">
        <v>143.53</v>
      </c>
      <c r="Q248">
        <v>315845</v>
      </c>
      <c r="R248">
        <v>0.06</v>
      </c>
      <c r="S248">
        <v>0.2</v>
      </c>
      <c r="T248">
        <f>'Regression (power w accel)'!$B$17+'Regression (power w accel)'!$B$18*data_and_analysis!$I248</f>
        <v>9.5215977446436231</v>
      </c>
      <c r="U248">
        <f t="shared" si="34"/>
        <v>0.81738835804756804</v>
      </c>
      <c r="V248">
        <f t="shared" si="35"/>
        <v>9.8761719272829392E-4</v>
      </c>
      <c r="W248">
        <f>$T248-_xlfn.T.INV(0.975,'Regression (power w accel)'!$B$8-2)*SQRT('Regression (power w accel)'!$D$13*(1+1/'Regression (power w accel)'!$B$8+data_and_analysis!$V248))</f>
        <v>9.282831663340863</v>
      </c>
      <c r="X248">
        <f>$T248+_xlfn.T.INV(0.975,'Regression (power w accel)'!$B$8-2)*SQRT('Regression (power w accel)'!$D$13*(1+1/'Regression (power w accel)'!$B$8+data_and_analysis!$V248))</f>
        <v>9.7603638259463832</v>
      </c>
      <c r="Y248">
        <f t="shared" si="36"/>
        <v>179.19724044481327</v>
      </c>
      <c r="Z248">
        <f t="shared" si="37"/>
        <v>288.88227833479192</v>
      </c>
      <c r="AA248">
        <f>EXP('Regression (power w accel)'!$B$17)*(data_and_analysis!$F248^'Regression (power w accel)'!$B$18)/60</f>
        <v>227.52342097244664</v>
      </c>
      <c r="AB248" t="str">
        <f t="shared" si="38"/>
        <v>N</v>
      </c>
      <c r="AC248" s="5">
        <f t="shared" si="39"/>
        <v>-0.21240090501929348</v>
      </c>
      <c r="AD248" s="5">
        <f t="shared" si="40"/>
        <v>0.26968149960164278</v>
      </c>
    </row>
    <row r="249" spans="1:30" x14ac:dyDescent="0.25">
      <c r="A249">
        <v>56661</v>
      </c>
      <c r="B249" t="s">
        <v>393</v>
      </c>
      <c r="C249" t="s">
        <v>394</v>
      </c>
      <c r="D249">
        <v>2341</v>
      </c>
      <c r="E249">
        <v>1324.33</v>
      </c>
      <c r="F249">
        <v>1353.0105000000001</v>
      </c>
      <c r="G249">
        <f t="shared" si="31"/>
        <v>7.7583334674909104</v>
      </c>
      <c r="H249">
        <f t="shared" si="32"/>
        <v>7.1886619501536408</v>
      </c>
      <c r="I249">
        <f t="shared" si="33"/>
        <v>7.2100873886728261</v>
      </c>
      <c r="J249">
        <v>63</v>
      </c>
      <c r="K249">
        <v>64</v>
      </c>
      <c r="L249">
        <v>79307.73</v>
      </c>
      <c r="M249">
        <v>6.04</v>
      </c>
      <c r="N249">
        <v>115.61</v>
      </c>
      <c r="O249">
        <v>72.14</v>
      </c>
      <c r="P249">
        <v>151.97999999999999</v>
      </c>
      <c r="Q249">
        <v>22534</v>
      </c>
      <c r="R249">
        <v>0.04</v>
      </c>
      <c r="S249">
        <v>0.28000000000000003</v>
      </c>
      <c r="T249">
        <f>'Regression (power w accel)'!$B$17+'Regression (power w accel)'!$B$18*data_and_analysis!$I249</f>
        <v>7.7886770319074055</v>
      </c>
      <c r="U249">
        <f t="shared" si="34"/>
        <v>0.80699865041245866</v>
      </c>
      <c r="V249">
        <f t="shared" si="35"/>
        <v>9.7506373048867473E-4</v>
      </c>
      <c r="W249">
        <f>$T249-_xlfn.T.INV(0.975,'Regression (power w accel)'!$B$8-2)*SQRT('Regression (power w accel)'!$D$13*(1+1/'Regression (power w accel)'!$B$8+data_and_analysis!$V249))</f>
        <v>7.5499124463069487</v>
      </c>
      <c r="X249">
        <f>$T249+_xlfn.T.INV(0.975,'Regression (power w accel)'!$B$8-2)*SQRT('Regression (power w accel)'!$D$13*(1+1/'Regression (power w accel)'!$B$8+data_and_analysis!$V249))</f>
        <v>8.0274416175078613</v>
      </c>
      <c r="Y249">
        <f t="shared" si="36"/>
        <v>31.676272026315182</v>
      </c>
      <c r="Z249">
        <f t="shared" si="37"/>
        <v>51.064883789249471</v>
      </c>
      <c r="AA249">
        <f>EXP('Regression (power w accel)'!$B$17)*(data_and_analysis!$F249^'Regression (power w accel)'!$B$18)/60</f>
        <v>40.218716412889663</v>
      </c>
      <c r="AB249" t="str">
        <f t="shared" si="38"/>
        <v>N</v>
      </c>
      <c r="AC249" s="5">
        <f t="shared" si="39"/>
        <v>-0.21239972700463208</v>
      </c>
      <c r="AD249" s="5">
        <f t="shared" si="40"/>
        <v>0.26967960053751816</v>
      </c>
    </row>
    <row r="250" spans="1:30" x14ac:dyDescent="0.25">
      <c r="A250">
        <v>54791</v>
      </c>
      <c r="B250" t="s">
        <v>16</v>
      </c>
      <c r="C250" t="s">
        <v>395</v>
      </c>
      <c r="D250">
        <v>3927</v>
      </c>
      <c r="E250">
        <v>2198.4299999999998</v>
      </c>
      <c r="F250">
        <v>2288.9067</v>
      </c>
      <c r="G250">
        <f t="shared" si="31"/>
        <v>8.2756310545780103</v>
      </c>
      <c r="H250">
        <f t="shared" si="32"/>
        <v>7.6954987482231303</v>
      </c>
      <c r="I250">
        <f t="shared" si="33"/>
        <v>7.7358295589645749</v>
      </c>
      <c r="J250">
        <v>63</v>
      </c>
      <c r="K250">
        <v>64</v>
      </c>
      <c r="L250">
        <v>128987.59</v>
      </c>
      <c r="M250">
        <v>6.04</v>
      </c>
      <c r="N250">
        <v>105.46</v>
      </c>
      <c r="O250">
        <v>72.63</v>
      </c>
      <c r="P250">
        <v>144.51</v>
      </c>
      <c r="Q250">
        <v>43669</v>
      </c>
      <c r="R250">
        <v>0.04</v>
      </c>
      <c r="S250">
        <v>0.28000000000000003</v>
      </c>
      <c r="T250">
        <f>'Regression (power w accel)'!$B$17+'Regression (power w accel)'!$B$18*data_and_analysis!$I250</f>
        <v>8.2941453915264525</v>
      </c>
      <c r="U250">
        <f t="shared" si="34"/>
        <v>0.13882246292094397</v>
      </c>
      <c r="V250">
        <f t="shared" si="35"/>
        <v>1.6773355011453635E-4</v>
      </c>
      <c r="W250">
        <f>$T250-_xlfn.T.INV(0.975,'Regression (power w accel)'!$B$8-2)*SQRT('Regression (power w accel)'!$D$13*(1+1/'Regression (power w accel)'!$B$8+data_and_analysis!$V250))</f>
        <v>8.0554770162547342</v>
      </c>
      <c r="X250">
        <f>$T250+_xlfn.T.INV(0.975,'Regression (power w accel)'!$B$8-2)*SQRT('Regression (power w accel)'!$D$13*(1+1/'Regression (power w accel)'!$B$8+data_and_analysis!$V250))</f>
        <v>8.5328137667981707</v>
      </c>
      <c r="Y250">
        <f t="shared" si="36"/>
        <v>52.516765109117188</v>
      </c>
      <c r="Z250">
        <f t="shared" si="37"/>
        <v>84.645267858413817</v>
      </c>
      <c r="AA250">
        <f>EXP('Regression (power w accel)'!$B$17)*(data_and_analysis!$F250^'Regression (power w accel)'!$B$18)/60</f>
        <v>66.673050400582639</v>
      </c>
      <c r="AB250" t="str">
        <f t="shared" si="38"/>
        <v>N</v>
      </c>
      <c r="AC250" s="5">
        <f t="shared" si="39"/>
        <v>-0.21232394807815397</v>
      </c>
      <c r="AD250" s="5">
        <f t="shared" si="40"/>
        <v>0.26955745012191795</v>
      </c>
    </row>
    <row r="251" spans="1:30" x14ac:dyDescent="0.25">
      <c r="A251">
        <v>41134</v>
      </c>
      <c r="B251" t="s">
        <v>396</v>
      </c>
      <c r="C251" t="s">
        <v>397</v>
      </c>
      <c r="D251">
        <v>8580</v>
      </c>
      <c r="E251">
        <v>4774.47</v>
      </c>
      <c r="F251">
        <v>6062.6606000000002</v>
      </c>
      <c r="G251">
        <f t="shared" si="31"/>
        <v>9.0571891924820083</v>
      </c>
      <c r="H251">
        <f t="shared" si="32"/>
        <v>8.4710382519900573</v>
      </c>
      <c r="I251">
        <f t="shared" si="33"/>
        <v>8.709904025616515</v>
      </c>
      <c r="J251">
        <v>134</v>
      </c>
      <c r="K251">
        <v>135</v>
      </c>
      <c r="L251">
        <v>445189.72</v>
      </c>
      <c r="M251">
        <v>4.5599999999999996</v>
      </c>
      <c r="N251">
        <v>116.92</v>
      </c>
      <c r="O251">
        <v>104.04</v>
      </c>
      <c r="P251">
        <v>139.54</v>
      </c>
      <c r="Q251">
        <v>78135</v>
      </c>
      <c r="R251">
        <v>0.03</v>
      </c>
      <c r="S251">
        <v>0.16</v>
      </c>
      <c r="T251">
        <f>'Regression (power w accel)'!$B$17+'Regression (power w accel)'!$B$18*data_and_analysis!$I251</f>
        <v>9.230657337167278</v>
      </c>
      <c r="U251">
        <f t="shared" si="34"/>
        <v>0.36178492802767731</v>
      </c>
      <c r="V251">
        <f t="shared" si="35"/>
        <v>4.3713005142814753E-4</v>
      </c>
      <c r="W251">
        <f>$T251-_xlfn.T.INV(0.975,'Regression (power w accel)'!$B$8-2)*SQRT('Regression (power w accel)'!$D$13*(1+1/'Regression (power w accel)'!$B$8+data_and_analysis!$V251))</f>
        <v>8.9919568533394987</v>
      </c>
      <c r="X251">
        <f>$T251+_xlfn.T.INV(0.975,'Regression (power w accel)'!$B$8-2)*SQRT('Regression (power w accel)'!$D$13*(1+1/'Regression (power w accel)'!$B$8+data_and_analysis!$V251))</f>
        <v>9.4693578209950573</v>
      </c>
      <c r="Y251">
        <f t="shared" si="36"/>
        <v>133.96951728398429</v>
      </c>
      <c r="Z251">
        <f t="shared" si="37"/>
        <v>215.94273542733401</v>
      </c>
      <c r="AA251">
        <f>EXP('Regression (power w accel)'!$B$17)*(data_and_analysis!$F251^'Regression (power w accel)'!$B$18)/60</f>
        <v>170.08745993218628</v>
      </c>
      <c r="AB251" t="str">
        <f t="shared" si="38"/>
        <v>N</v>
      </c>
      <c r="AC251" s="5">
        <f t="shared" si="39"/>
        <v>-0.21234923881279774</v>
      </c>
      <c r="AD251" s="5">
        <f t="shared" si="40"/>
        <v>0.26959821443291704</v>
      </c>
    </row>
    <row r="252" spans="1:30" x14ac:dyDescent="0.25">
      <c r="A252">
        <v>42717</v>
      </c>
      <c r="B252" t="s">
        <v>398</v>
      </c>
      <c r="C252" t="s">
        <v>399</v>
      </c>
      <c r="D252">
        <v>4177</v>
      </c>
      <c r="E252">
        <v>2441.8200000000002</v>
      </c>
      <c r="F252">
        <v>2930.2190000000001</v>
      </c>
      <c r="G252">
        <f t="shared" si="31"/>
        <v>8.3373485644971748</v>
      </c>
      <c r="H252">
        <f t="shared" si="32"/>
        <v>7.8004989418802193</v>
      </c>
      <c r="I252">
        <f t="shared" si="33"/>
        <v>7.9828324432452211</v>
      </c>
      <c r="J252">
        <v>107</v>
      </c>
      <c r="K252">
        <v>108</v>
      </c>
      <c r="L252">
        <v>189341.34</v>
      </c>
      <c r="M252">
        <v>4.03</v>
      </c>
      <c r="N252">
        <v>110.49</v>
      </c>
      <c r="O252">
        <v>78.739999999999995</v>
      </c>
      <c r="P252">
        <v>165.31</v>
      </c>
      <c r="Q252">
        <v>40051</v>
      </c>
      <c r="R252">
        <v>0.03</v>
      </c>
      <c r="S252">
        <v>0.19</v>
      </c>
      <c r="T252">
        <f>'Regression (power w accel)'!$B$17+'Regression (power w accel)'!$B$18*data_and_analysis!$I252</f>
        <v>8.5316232842913191</v>
      </c>
      <c r="U252">
        <f t="shared" si="34"/>
        <v>1.5771838755127825E-2</v>
      </c>
      <c r="V252">
        <f t="shared" si="35"/>
        <v>1.9056472926417888E-5</v>
      </c>
      <c r="W252">
        <f>$T252-_xlfn.T.INV(0.975,'Regression (power w accel)'!$B$8-2)*SQRT('Regression (power w accel)'!$D$13*(1+1/'Regression (power w accel)'!$B$8+data_and_analysis!$V252))</f>
        <v>8.2929726312417404</v>
      </c>
      <c r="X252">
        <f>$T252+_xlfn.T.INV(0.975,'Regression (power w accel)'!$B$8-2)*SQRT('Regression (power w accel)'!$D$13*(1+1/'Regression (power w accel)'!$B$8+data_and_analysis!$V252))</f>
        <v>8.7702739373408978</v>
      </c>
      <c r="Y252">
        <f t="shared" si="36"/>
        <v>66.594904727039932</v>
      </c>
      <c r="Z252">
        <f t="shared" si="37"/>
        <v>107.33227269660198</v>
      </c>
      <c r="AA252">
        <f>EXP('Regression (power w accel)'!$B$17)*(data_and_analysis!$F252^'Regression (power w accel)'!$B$18)/60</f>
        <v>84.544559105638953</v>
      </c>
      <c r="AB252" t="str">
        <f t="shared" si="38"/>
        <v>N</v>
      </c>
      <c r="AC252" s="5">
        <f t="shared" si="39"/>
        <v>-0.21230998858449088</v>
      </c>
      <c r="AD252" s="5">
        <f t="shared" si="40"/>
        <v>0.26953495094213731</v>
      </c>
    </row>
    <row r="253" spans="1:30" x14ac:dyDescent="0.25">
      <c r="A253">
        <v>45094</v>
      </c>
      <c r="B253" t="s">
        <v>16</v>
      </c>
      <c r="C253" t="s">
        <v>342</v>
      </c>
      <c r="D253">
        <v>4123</v>
      </c>
      <c r="E253">
        <v>2289.41</v>
      </c>
      <c r="F253">
        <v>2420.4182000000001</v>
      </c>
      <c r="G253">
        <f t="shared" si="31"/>
        <v>8.3243363327069009</v>
      </c>
      <c r="H253">
        <f t="shared" si="32"/>
        <v>7.7360494214315061</v>
      </c>
      <c r="I253">
        <f t="shared" si="33"/>
        <v>7.7916956141381739</v>
      </c>
      <c r="J253">
        <v>63</v>
      </c>
      <c r="K253">
        <v>64</v>
      </c>
      <c r="L253">
        <v>140978.98000000001</v>
      </c>
      <c r="M253">
        <v>6.04</v>
      </c>
      <c r="N253">
        <v>107.68</v>
      </c>
      <c r="O253">
        <v>81.34</v>
      </c>
      <c r="P253">
        <v>143.58000000000001</v>
      </c>
      <c r="Q253">
        <v>48575</v>
      </c>
      <c r="R253">
        <v>0.04</v>
      </c>
      <c r="S253">
        <v>0.28000000000000003</v>
      </c>
      <c r="T253">
        <f>'Regression (power w accel)'!$B$17+'Regression (power w accel)'!$B$18*data_and_analysis!$I253</f>
        <v>8.3478571248867723</v>
      </c>
      <c r="U253">
        <f t="shared" si="34"/>
        <v>0.10031333877347878</v>
      </c>
      <c r="V253">
        <f t="shared" si="35"/>
        <v>1.2120453766837228E-4</v>
      </c>
      <c r="W253">
        <f>$T253-_xlfn.T.INV(0.975,'Regression (power w accel)'!$B$8-2)*SQRT('Regression (power w accel)'!$D$13*(1+1/'Regression (power w accel)'!$B$8+data_and_analysis!$V253))</f>
        <v>8.1091942957051142</v>
      </c>
      <c r="X253">
        <f>$T253+_xlfn.T.INV(0.975,'Regression (power w accel)'!$B$8-2)*SQRT('Regression (power w accel)'!$D$13*(1+1/'Regression (power w accel)'!$B$8+data_and_analysis!$V253))</f>
        <v>8.5865199540684305</v>
      </c>
      <c r="Y253">
        <f t="shared" si="36"/>
        <v>55.414967762632209</v>
      </c>
      <c r="Z253">
        <f t="shared" si="37"/>
        <v>89.315530974384032</v>
      </c>
      <c r="AA253">
        <f>EXP('Regression (power w accel)'!$B$17)*(data_and_analysis!$F253^'Regression (power w accel)'!$B$18)/60</f>
        <v>70.35209499117903</v>
      </c>
      <c r="AB253" t="str">
        <f t="shared" si="38"/>
        <v>N</v>
      </c>
      <c r="AC253" s="5">
        <f t="shared" si="39"/>
        <v>-0.21231957954371772</v>
      </c>
      <c r="AD253" s="5">
        <f t="shared" si="40"/>
        <v>0.26955040906148847</v>
      </c>
    </row>
    <row r="254" spans="1:30" x14ac:dyDescent="0.25">
      <c r="A254">
        <v>53642</v>
      </c>
      <c r="B254" t="s">
        <v>400</v>
      </c>
      <c r="C254" t="s">
        <v>401</v>
      </c>
      <c r="D254">
        <v>983</v>
      </c>
      <c r="E254">
        <v>525.94000000000005</v>
      </c>
      <c r="F254">
        <v>504.34875</v>
      </c>
      <c r="G254">
        <f t="shared" si="31"/>
        <v>6.8906091201471664</v>
      </c>
      <c r="H254">
        <f t="shared" si="32"/>
        <v>6.2651871377903463</v>
      </c>
      <c r="I254">
        <f t="shared" si="33"/>
        <v>6.2232679930601797</v>
      </c>
      <c r="J254">
        <v>20</v>
      </c>
      <c r="K254">
        <v>22</v>
      </c>
      <c r="L254">
        <v>31453.96</v>
      </c>
      <c r="M254">
        <v>11.09</v>
      </c>
      <c r="N254">
        <v>143.33000000000001</v>
      </c>
      <c r="O254">
        <v>115.38</v>
      </c>
      <c r="P254">
        <v>155.62</v>
      </c>
      <c r="Q254">
        <v>6162</v>
      </c>
      <c r="R254">
        <v>0.08</v>
      </c>
      <c r="S254">
        <v>0.18</v>
      </c>
      <c r="T254">
        <f>'Regression (power w accel)'!$B$17+'Regression (power w accel)'!$B$18*data_and_analysis!$I254</f>
        <v>6.8399116306770207</v>
      </c>
      <c r="U254">
        <f t="shared" si="34"/>
        <v>3.5537921501695031</v>
      </c>
      <c r="V254">
        <f t="shared" si="35"/>
        <v>4.2939028826808898E-3</v>
      </c>
      <c r="W254">
        <f>$T254-_xlfn.T.INV(0.975,'Regression (power w accel)'!$B$8-2)*SQRT('Regression (power w accel)'!$D$13*(1+1/'Regression (power w accel)'!$B$8+data_and_analysis!$V254))</f>
        <v>6.6007519423517884</v>
      </c>
      <c r="X254">
        <f>$T254+_xlfn.T.INV(0.975,'Regression (power w accel)'!$B$8-2)*SQRT('Regression (power w accel)'!$D$13*(1+1/'Regression (power w accel)'!$B$8+data_and_analysis!$V254))</f>
        <v>7.0790713190022529</v>
      </c>
      <c r="Y254">
        <f t="shared" si="36"/>
        <v>12.260802438620455</v>
      </c>
      <c r="Z254">
        <f t="shared" si="37"/>
        <v>19.781096447370977</v>
      </c>
      <c r="AA254">
        <f>EXP('Regression (power w accel)'!$B$17)*(data_and_analysis!$F254^'Regression (power w accel)'!$B$18)/60</f>
        <v>15.573442636761866</v>
      </c>
      <c r="AB254" t="str">
        <f t="shared" si="38"/>
        <v>N</v>
      </c>
      <c r="AC254" s="5">
        <f t="shared" si="39"/>
        <v>-0.21271084855199346</v>
      </c>
      <c r="AD254" s="5">
        <f t="shared" si="40"/>
        <v>0.27018135352274264</v>
      </c>
    </row>
    <row r="255" spans="1:30" x14ac:dyDescent="0.25">
      <c r="A255">
        <v>41334</v>
      </c>
      <c r="B255" t="s">
        <v>402</v>
      </c>
      <c r="C255" t="s">
        <v>403</v>
      </c>
      <c r="D255">
        <v>1461</v>
      </c>
      <c r="E255">
        <v>779.5</v>
      </c>
      <c r="F255">
        <v>792.59370000000001</v>
      </c>
      <c r="G255">
        <f t="shared" si="31"/>
        <v>7.2868764117506997</v>
      </c>
      <c r="H255">
        <f t="shared" si="32"/>
        <v>6.6586526884978312</v>
      </c>
      <c r="I255">
        <f t="shared" si="33"/>
        <v>6.6753107322008995</v>
      </c>
      <c r="J255">
        <v>28</v>
      </c>
      <c r="K255">
        <v>30</v>
      </c>
      <c r="L255">
        <v>47870.87</v>
      </c>
      <c r="M255">
        <v>11.07</v>
      </c>
      <c r="N255">
        <v>125.34</v>
      </c>
      <c r="O255">
        <v>84.74</v>
      </c>
      <c r="P255">
        <v>146.38999999999999</v>
      </c>
      <c r="Q255">
        <v>13040</v>
      </c>
      <c r="R255">
        <v>0.08</v>
      </c>
      <c r="S255">
        <v>0.26</v>
      </c>
      <c r="T255">
        <f>'Regression (power w accel)'!$B$17+'Regression (power w accel)'!$B$18*data_and_analysis!$I255</f>
        <v>7.2745225763889909</v>
      </c>
      <c r="U255">
        <f t="shared" si="34"/>
        <v>2.0537976584960038</v>
      </c>
      <c r="V255">
        <f t="shared" si="35"/>
        <v>2.4815203910669419E-3</v>
      </c>
      <c r="W255">
        <f>$T255-_xlfn.T.INV(0.975,'Regression (power w accel)'!$B$8-2)*SQRT('Regression (power w accel)'!$D$13*(1+1/'Regression (power w accel)'!$B$8+data_and_analysis!$V255))</f>
        <v>7.0355785684565424</v>
      </c>
      <c r="X255">
        <f>$T255+_xlfn.T.INV(0.975,'Regression (power w accel)'!$B$8-2)*SQRT('Regression (power w accel)'!$D$13*(1+1/'Regression (power w accel)'!$B$8+data_and_analysis!$V255))</f>
        <v>7.5134665843214394</v>
      </c>
      <c r="Y255">
        <f t="shared" si="36"/>
        <v>18.939202992714847</v>
      </c>
      <c r="Z255">
        <f t="shared" si="37"/>
        <v>30.542587528921516</v>
      </c>
      <c r="AA255">
        <f>EXP('Regression (power w accel)'!$B$17)*(data_and_analysis!$F255^'Regression (power w accel)'!$B$18)/60</f>
        <v>24.0510345958964</v>
      </c>
      <c r="AB255" t="str">
        <f t="shared" si="38"/>
        <v>N</v>
      </c>
      <c r="AC255" s="5">
        <f t="shared" si="39"/>
        <v>-0.21254102740568742</v>
      </c>
      <c r="AD255" s="5">
        <f t="shared" si="40"/>
        <v>0.26990742985055233</v>
      </c>
    </row>
    <row r="256" spans="1:30" x14ac:dyDescent="0.25">
      <c r="A256">
        <v>47380</v>
      </c>
      <c r="B256" t="s">
        <v>404</v>
      </c>
      <c r="C256" t="s">
        <v>405</v>
      </c>
      <c r="D256">
        <v>14690</v>
      </c>
      <c r="E256">
        <v>6197.77</v>
      </c>
      <c r="F256">
        <v>8253.4860000000008</v>
      </c>
      <c r="G256">
        <f t="shared" si="31"/>
        <v>9.5949222691679221</v>
      </c>
      <c r="H256">
        <f t="shared" si="32"/>
        <v>8.7319448289143899</v>
      </c>
      <c r="I256">
        <f t="shared" si="33"/>
        <v>9.0183909355360807</v>
      </c>
      <c r="J256">
        <v>74</v>
      </c>
      <c r="K256">
        <v>75</v>
      </c>
      <c r="L256">
        <v>623236.4</v>
      </c>
      <c r="M256">
        <v>6.06</v>
      </c>
      <c r="N256">
        <v>123.8</v>
      </c>
      <c r="O256">
        <v>112.98</v>
      </c>
      <c r="P256">
        <v>145.02000000000001</v>
      </c>
      <c r="Q256">
        <v>201262</v>
      </c>
      <c r="R256">
        <v>0.04</v>
      </c>
      <c r="S256">
        <v>0.19</v>
      </c>
      <c r="T256">
        <f>'Regression (power w accel)'!$B$17+'Regression (power w accel)'!$B$18*data_and_analysis!$I256</f>
        <v>9.5272482920729136</v>
      </c>
      <c r="U256">
        <f t="shared" si="34"/>
        <v>0.82804997035292671</v>
      </c>
      <c r="V256">
        <f t="shared" si="35"/>
        <v>1.0004991863501837E-3</v>
      </c>
      <c r="W256">
        <f>$T256-_xlfn.T.INV(0.975,'Regression (power w accel)'!$B$8-2)*SQRT('Regression (power w accel)'!$D$13*(1+1/'Regression (power w accel)'!$B$8+data_and_analysis!$V256))</f>
        <v>9.2884806759341956</v>
      </c>
      <c r="X256">
        <f>$T256+_xlfn.T.INV(0.975,'Regression (power w accel)'!$B$8-2)*SQRT('Regression (power w accel)'!$D$13*(1+1/'Regression (power w accel)'!$B$8+data_and_analysis!$V256))</f>
        <v>9.7660159082116316</v>
      </c>
      <c r="Y256">
        <f t="shared" si="36"/>
        <v>180.21239251662465</v>
      </c>
      <c r="Z256">
        <f t="shared" si="37"/>
        <v>290.51968776425201</v>
      </c>
      <c r="AA256">
        <f>EXP('Regression (power w accel)'!$B$17)*(data_and_analysis!$F256^'Regression (power w accel)'!$B$18)/60</f>
        <v>228.81269196698557</v>
      </c>
      <c r="AB256" t="str">
        <f t="shared" si="38"/>
        <v>N</v>
      </c>
      <c r="AC256" s="5">
        <f t="shared" si="39"/>
        <v>-0.21240211385377722</v>
      </c>
      <c r="AD256" s="5">
        <f t="shared" si="40"/>
        <v>0.2696834483559587</v>
      </c>
    </row>
    <row r="257" spans="1:30" x14ac:dyDescent="0.25">
      <c r="A257">
        <v>56507</v>
      </c>
      <c r="B257" t="s">
        <v>406</v>
      </c>
      <c r="C257" t="s">
        <v>407</v>
      </c>
      <c r="D257">
        <v>681</v>
      </c>
      <c r="E257">
        <v>376.04</v>
      </c>
      <c r="F257">
        <v>327.81195000000002</v>
      </c>
      <c r="G257">
        <f t="shared" si="31"/>
        <v>6.523562306149512</v>
      </c>
      <c r="H257">
        <f t="shared" si="32"/>
        <v>5.9296955207103501</v>
      </c>
      <c r="I257">
        <f t="shared" si="33"/>
        <v>5.7924401208008387</v>
      </c>
      <c r="J257">
        <v>10</v>
      </c>
      <c r="K257">
        <v>12</v>
      </c>
      <c r="L257">
        <v>17938.580000000002</v>
      </c>
      <c r="M257">
        <v>11.12</v>
      </c>
      <c r="N257">
        <v>140.76</v>
      </c>
      <c r="O257">
        <v>59.73</v>
      </c>
      <c r="P257">
        <v>152.79</v>
      </c>
      <c r="Q257">
        <v>2411</v>
      </c>
      <c r="R257">
        <v>0.08</v>
      </c>
      <c r="S257">
        <v>0.12</v>
      </c>
      <c r="T257">
        <f>'Regression (power w accel)'!$B$17+'Regression (power w accel)'!$B$18*data_and_analysis!$I257</f>
        <v>6.4256974584559732</v>
      </c>
      <c r="U257">
        <f t="shared" si="34"/>
        <v>5.3637555044482328</v>
      </c>
      <c r="V257">
        <f t="shared" si="35"/>
        <v>6.480808175978227E-3</v>
      </c>
      <c r="W257">
        <f>$T257-_xlfn.T.INV(0.975,'Regression (power w accel)'!$B$8-2)*SQRT('Regression (power w accel)'!$D$13*(1+1/'Regression (power w accel)'!$B$8+data_and_analysis!$V257))</f>
        <v>6.1862777787724701</v>
      </c>
      <c r="X257">
        <f>$T257+_xlfn.T.INV(0.975,'Regression (power w accel)'!$B$8-2)*SQRT('Regression (power w accel)'!$D$13*(1+1/'Regression (power w accel)'!$B$8+data_and_analysis!$V257))</f>
        <v>6.6651171381394763</v>
      </c>
      <c r="Y257">
        <f t="shared" si="36"/>
        <v>8.1005601738321591</v>
      </c>
      <c r="Z257">
        <f t="shared" si="37"/>
        <v>13.075922682565146</v>
      </c>
      <c r="AA257">
        <f>EXP('Regression (power w accel)'!$B$17)*(data_and_analysis!$F257^'Regression (power w accel)'!$B$18)/60</f>
        <v>10.291855931681896</v>
      </c>
      <c r="AB257" t="str">
        <f t="shared" si="38"/>
        <v>N</v>
      </c>
      <c r="AC257" s="5">
        <f t="shared" si="39"/>
        <v>-0.212915510321532</v>
      </c>
      <c r="AD257" s="5">
        <f t="shared" si="40"/>
        <v>0.27051163263109118</v>
      </c>
    </row>
    <row r="258" spans="1:30" x14ac:dyDescent="0.25">
      <c r="A258">
        <v>42837</v>
      </c>
      <c r="B258" t="s">
        <v>408</v>
      </c>
      <c r="C258" t="s">
        <v>409</v>
      </c>
      <c r="D258">
        <v>39563</v>
      </c>
      <c r="E258">
        <v>25281.51</v>
      </c>
      <c r="F258">
        <v>28106.173999999999</v>
      </c>
      <c r="G258">
        <f t="shared" si="31"/>
        <v>10.585649617037317</v>
      </c>
      <c r="H258">
        <f t="shared" si="32"/>
        <v>10.137828577489627</v>
      </c>
      <c r="I258">
        <f t="shared" si="33"/>
        <v>10.243744546490456</v>
      </c>
      <c r="J258">
        <v>671</v>
      </c>
      <c r="K258">
        <v>672</v>
      </c>
      <c r="L258">
        <v>1587572.5</v>
      </c>
      <c r="M258">
        <v>6.04</v>
      </c>
      <c r="N258">
        <v>101.37</v>
      </c>
      <c r="O258">
        <v>57.83</v>
      </c>
      <c r="P258">
        <v>155.38999999999999</v>
      </c>
      <c r="Q258">
        <v>256193</v>
      </c>
      <c r="R258">
        <v>0.04</v>
      </c>
      <c r="S258">
        <v>0.3</v>
      </c>
      <c r="T258">
        <f>'Regression (power w accel)'!$B$17+'Regression (power w accel)'!$B$18*data_and_analysis!$I258</f>
        <v>10.705349488213743</v>
      </c>
      <c r="U258">
        <f t="shared" si="34"/>
        <v>4.5596176461087676</v>
      </c>
      <c r="V258">
        <f t="shared" si="35"/>
        <v>5.509201024493024E-3</v>
      </c>
      <c r="W258">
        <f>$T258-_xlfn.T.INV(0.975,'Regression (power w accel)'!$B$8-2)*SQRT('Regression (power w accel)'!$D$13*(1+1/'Regression (power w accel)'!$B$8+data_and_analysis!$V258))</f>
        <v>10.466045283675209</v>
      </c>
      <c r="X258">
        <f>$T258+_xlfn.T.INV(0.975,'Regression (power w accel)'!$B$8-2)*SQRT('Regression (power w accel)'!$D$13*(1+1/'Regression (power w accel)'!$B$8+data_and_analysis!$V258))</f>
        <v>10.944653692752278</v>
      </c>
      <c r="Y258">
        <f t="shared" si="36"/>
        <v>585.05199372984919</v>
      </c>
      <c r="Z258">
        <f t="shared" si="37"/>
        <v>944.17273418075399</v>
      </c>
      <c r="AA258">
        <f>EXP('Regression (power w accel)'!$B$17)*(data_and_analysis!$F258^'Regression (power w accel)'!$B$18)/60</f>
        <v>743.22953423408376</v>
      </c>
      <c r="AB258" t="str">
        <f t="shared" si="38"/>
        <v>N</v>
      </c>
      <c r="AC258" s="5">
        <f t="shared" si="39"/>
        <v>-0.21282461637808892</v>
      </c>
      <c r="AD258" s="5">
        <f t="shared" si="40"/>
        <v>0.2703649285866272</v>
      </c>
    </row>
    <row r="259" spans="1:30" x14ac:dyDescent="0.25">
      <c r="A259">
        <v>48412</v>
      </c>
      <c r="B259" t="s">
        <v>410</v>
      </c>
      <c r="C259" t="s">
        <v>411</v>
      </c>
      <c r="D259">
        <v>2636</v>
      </c>
      <c r="E259">
        <v>1424.61</v>
      </c>
      <c r="F259">
        <v>1494.9149</v>
      </c>
      <c r="G259">
        <f t="shared" ref="G259:G322" si="41">LN(D259)</f>
        <v>7.877017895622398</v>
      </c>
      <c r="H259">
        <f t="shared" ref="H259:H322" si="42">LN(E259)</f>
        <v>7.2616533710338667</v>
      </c>
      <c r="I259">
        <f t="shared" ref="I259:I322" si="43">LN(F259)</f>
        <v>7.3098245611276838</v>
      </c>
      <c r="J259">
        <v>68</v>
      </c>
      <c r="K259">
        <v>70</v>
      </c>
      <c r="L259">
        <v>85745.19</v>
      </c>
      <c r="M259">
        <v>9.1199999999999992</v>
      </c>
      <c r="N259">
        <v>110.72</v>
      </c>
      <c r="O259">
        <v>65.989999999999995</v>
      </c>
      <c r="P259">
        <v>146.33000000000001</v>
      </c>
      <c r="Q259">
        <v>11437</v>
      </c>
      <c r="R259">
        <v>0.06</v>
      </c>
      <c r="S259">
        <v>0.19</v>
      </c>
      <c r="T259">
        <f>'Regression (power w accel)'!$B$17+'Regression (power w accel)'!$B$18*data_and_analysis!$I259</f>
        <v>7.8845681127499843</v>
      </c>
      <c r="U259">
        <f t="shared" ref="U259:U322" si="44">($I259-AVERAGE($I$2:$I$1001))^2</f>
        <v>0.63775215904452798</v>
      </c>
      <c r="V259">
        <f t="shared" ref="V259:V322" si="45">$U259/SUM($U$2:$U$1001)</f>
        <v>7.7057006106185646E-4</v>
      </c>
      <c r="W259">
        <f>$T259-_xlfn.T.INV(0.975,'Regression (power w accel)'!$B$8-2)*SQRT('Regression (power w accel)'!$D$13*(1+1/'Regression (power w accel)'!$B$8+data_and_analysis!$V259))</f>
        <v>7.6458278931938954</v>
      </c>
      <c r="X259">
        <f>$T259+_xlfn.T.INV(0.975,'Regression (power w accel)'!$B$8-2)*SQRT('Regression (power w accel)'!$D$13*(1+1/'Regression (power w accel)'!$B$8+data_and_analysis!$V259))</f>
        <v>8.1233083323060722</v>
      </c>
      <c r="Y259">
        <f t="shared" ref="Y259:Y322" si="46">EXP(W259)/60</f>
        <v>34.864995477968677</v>
      </c>
      <c r="Z259">
        <f t="shared" ref="Z259:Z322" si="47">EXP(X259)/60</f>
        <v>56.202642203067832</v>
      </c>
      <c r="AA259">
        <f>EXP('Regression (power w accel)'!$B$17)*(data_and_analysis!$F259^'Regression (power w accel)'!$B$18)/60</f>
        <v>44.266294923562924</v>
      </c>
      <c r="AB259" t="str">
        <f t="shared" ref="AB259:AB322" si="48">IF(OR(D259/60&lt;Y259,D259/60&gt;Z259),"Y","N")</f>
        <v>N</v>
      </c>
      <c r="AC259" s="5">
        <f t="shared" ref="AC259:AC322" si="49">(Y259-$AA259)/$AA259</f>
        <v>-0.21238053606763327</v>
      </c>
      <c r="AD259" s="5">
        <f t="shared" ref="AD259:AD322" si="50">(Z259-$AA259)/$AA259</f>
        <v>0.26964866384494257</v>
      </c>
    </row>
    <row r="260" spans="1:30" x14ac:dyDescent="0.25">
      <c r="A260">
        <v>34855</v>
      </c>
      <c r="B260" t="s">
        <v>412</v>
      </c>
      <c r="C260" t="s">
        <v>413</v>
      </c>
      <c r="D260">
        <v>3966</v>
      </c>
      <c r="E260">
        <v>2217.4299999999998</v>
      </c>
      <c r="F260">
        <v>2443.5859999999998</v>
      </c>
      <c r="G260">
        <f t="shared" si="41"/>
        <v>8.2855133090797413</v>
      </c>
      <c r="H260">
        <f t="shared" si="42"/>
        <v>7.704104146605439</v>
      </c>
      <c r="I260">
        <f t="shared" si="43"/>
        <v>7.8012219115072758</v>
      </c>
      <c r="J260">
        <v>119</v>
      </c>
      <c r="K260">
        <v>120</v>
      </c>
      <c r="L260">
        <v>155701.89000000001</v>
      </c>
      <c r="M260">
        <v>4.0999999999999996</v>
      </c>
      <c r="N260">
        <v>114.73</v>
      </c>
      <c r="O260">
        <v>60.77</v>
      </c>
      <c r="P260">
        <v>152.24</v>
      </c>
      <c r="Q260">
        <v>25438</v>
      </c>
      <c r="R260">
        <v>0.03</v>
      </c>
      <c r="S260">
        <v>0.17</v>
      </c>
      <c r="T260">
        <f>'Regression (power w accel)'!$B$17+'Regression (power w accel)'!$B$18*data_and_analysis!$I260</f>
        <v>8.3570160666200017</v>
      </c>
      <c r="U260">
        <f t="shared" si="44"/>
        <v>9.4369697759761687E-2</v>
      </c>
      <c r="V260">
        <f t="shared" si="45"/>
        <v>1.1402307735668722E-4</v>
      </c>
      <c r="W260">
        <f>$T260-_xlfn.T.INV(0.975,'Regression (power w accel)'!$B$8-2)*SQRT('Regression (power w accel)'!$D$13*(1+1/'Regression (power w accel)'!$B$8+data_and_analysis!$V260))</f>
        <v>8.1183540934539291</v>
      </c>
      <c r="X260">
        <f>$T260+_xlfn.T.INV(0.975,'Regression (power w accel)'!$B$8-2)*SQRT('Regression (power w accel)'!$D$13*(1+1/'Regression (power w accel)'!$B$8+data_and_analysis!$V260))</f>
        <v>8.5956780397860744</v>
      </c>
      <c r="Y260">
        <f t="shared" si="46"/>
        <v>55.924889484235592</v>
      </c>
      <c r="Z260">
        <f t="shared" si="47"/>
        <v>90.137247193609781</v>
      </c>
      <c r="AA260">
        <f>EXP('Regression (power w accel)'!$B$17)*(data_and_analysis!$F260^'Regression (power w accel)'!$B$18)/60</f>
        <v>70.999405544806166</v>
      </c>
      <c r="AB260" t="str">
        <f t="shared" si="48"/>
        <v>N</v>
      </c>
      <c r="AC260" s="5">
        <f t="shared" si="49"/>
        <v>-0.21231890527671218</v>
      </c>
      <c r="AD260" s="5">
        <f t="shared" si="50"/>
        <v>0.26954932230701767</v>
      </c>
    </row>
    <row r="261" spans="1:30" x14ac:dyDescent="0.25">
      <c r="A261">
        <v>47351</v>
      </c>
      <c r="B261" t="s">
        <v>414</v>
      </c>
      <c r="C261" t="s">
        <v>415</v>
      </c>
      <c r="D261">
        <v>9171</v>
      </c>
      <c r="E261">
        <v>3687.15</v>
      </c>
      <c r="F261">
        <v>4751.9250000000002</v>
      </c>
      <c r="G261">
        <f t="shared" si="41"/>
        <v>9.1238016105589441</v>
      </c>
      <c r="H261">
        <f t="shared" si="42"/>
        <v>8.2126090808891004</v>
      </c>
      <c r="I261">
        <f t="shared" si="43"/>
        <v>8.4663050780896487</v>
      </c>
      <c r="J261">
        <v>278</v>
      </c>
      <c r="K261">
        <v>279</v>
      </c>
      <c r="L261">
        <v>427862.03</v>
      </c>
      <c r="M261">
        <v>6.45</v>
      </c>
      <c r="N261">
        <v>154.61000000000001</v>
      </c>
      <c r="O261">
        <v>138.82</v>
      </c>
      <c r="P261">
        <v>170.99</v>
      </c>
      <c r="Q261">
        <v>102279</v>
      </c>
      <c r="R261">
        <v>0.05</v>
      </c>
      <c r="S261">
        <v>0.19</v>
      </c>
      <c r="T261">
        <f>'Regression (power w accel)'!$B$17+'Regression (power w accel)'!$B$18*data_and_analysis!$I261</f>
        <v>8.9964521176335221</v>
      </c>
      <c r="U261">
        <f t="shared" si="44"/>
        <v>0.12808285662551902</v>
      </c>
      <c r="V261">
        <f t="shared" si="45"/>
        <v>1.5475731951855638E-4</v>
      </c>
      <c r="W261">
        <f>$T261-_xlfn.T.INV(0.975,'Regression (power w accel)'!$B$8-2)*SQRT('Regression (power w accel)'!$D$13*(1+1/'Regression (power w accel)'!$B$8+data_and_analysis!$V261))</f>
        <v>8.7577852890686163</v>
      </c>
      <c r="X261">
        <f>$T261+_xlfn.T.INV(0.975,'Regression (power w accel)'!$B$8-2)*SQRT('Regression (power w accel)'!$D$13*(1+1/'Regression (power w accel)'!$B$8+data_and_analysis!$V261))</f>
        <v>9.235118946198428</v>
      </c>
      <c r="Y261">
        <f t="shared" si="46"/>
        <v>106.00017306999283</v>
      </c>
      <c r="Z261">
        <f t="shared" si="47"/>
        <v>170.84801907664129</v>
      </c>
      <c r="AA261">
        <f>EXP('Regression (power w accel)'!$B$17)*(data_and_analysis!$F261^'Regression (power w accel)'!$B$18)/60</f>
        <v>134.57310128992873</v>
      </c>
      <c r="AB261" t="str">
        <f t="shared" si="48"/>
        <v>N</v>
      </c>
      <c r="AC261" s="5">
        <f t="shared" si="49"/>
        <v>-0.2123227297732958</v>
      </c>
      <c r="AD261" s="5">
        <f t="shared" si="50"/>
        <v>0.26955548649028072</v>
      </c>
    </row>
    <row r="262" spans="1:30" x14ac:dyDescent="0.25">
      <c r="A262">
        <v>35091</v>
      </c>
      <c r="B262" t="s">
        <v>416</v>
      </c>
      <c r="C262" t="s">
        <v>417</v>
      </c>
      <c r="D262">
        <v>16795</v>
      </c>
      <c r="E262">
        <v>9493.89</v>
      </c>
      <c r="F262">
        <v>11797.934999999999</v>
      </c>
      <c r="G262">
        <f t="shared" si="41"/>
        <v>9.7288365020463932</v>
      </c>
      <c r="H262">
        <f t="shared" si="42"/>
        <v>9.1584037127791333</v>
      </c>
      <c r="I262">
        <f t="shared" si="43"/>
        <v>9.3756797951394688</v>
      </c>
      <c r="J262">
        <v>487</v>
      </c>
      <c r="K262">
        <v>488</v>
      </c>
      <c r="L262">
        <v>782785.6</v>
      </c>
      <c r="M262">
        <v>4.0999999999999996</v>
      </c>
      <c r="N262">
        <v>113.23</v>
      </c>
      <c r="O262">
        <v>88.15</v>
      </c>
      <c r="P262">
        <v>137.58000000000001</v>
      </c>
      <c r="Q262">
        <v>359442</v>
      </c>
      <c r="R262">
        <v>0.03</v>
      </c>
      <c r="S262">
        <v>0.2</v>
      </c>
      <c r="T262">
        <f>'Regression (power w accel)'!$B$17+'Regression (power w accel)'!$B$18*data_and_analysis!$I262</f>
        <v>9.8707592827808988</v>
      </c>
      <c r="U262">
        <f t="shared" si="44"/>
        <v>1.6059513808348844</v>
      </c>
      <c r="V262">
        <f t="shared" si="45"/>
        <v>1.940405902265095E-3</v>
      </c>
      <c r="W262">
        <f>$T262-_xlfn.T.INV(0.975,'Regression (power w accel)'!$B$8-2)*SQRT('Regression (power w accel)'!$D$13*(1+1/'Regression (power w accel)'!$B$8+data_and_analysis!$V262))</f>
        <v>9.6318797072755</v>
      </c>
      <c r="X262">
        <f>$T262+_xlfn.T.INV(0.975,'Regression (power w accel)'!$B$8-2)*SQRT('Regression (power w accel)'!$D$13*(1+1/'Regression (power w accel)'!$B$8+data_and_analysis!$V262))</f>
        <v>10.109638858286297</v>
      </c>
      <c r="Y262">
        <f t="shared" si="46"/>
        <v>254.0510281459004</v>
      </c>
      <c r="Z262">
        <f t="shared" si="47"/>
        <v>409.64637849550422</v>
      </c>
      <c r="AA262">
        <f>EXP('Regression (power w accel)'!$B$17)*(data_and_analysis!$F262^'Regression (power w accel)'!$B$18)/60</f>
        <v>322.60050160070665</v>
      </c>
      <c r="AB262" t="str">
        <f t="shared" si="48"/>
        <v>N</v>
      </c>
      <c r="AC262" s="5">
        <f t="shared" si="49"/>
        <v>-0.21249028787826316</v>
      </c>
      <c r="AD262" s="5">
        <f t="shared" si="50"/>
        <v>0.26982560926869587</v>
      </c>
    </row>
    <row r="263" spans="1:30" x14ac:dyDescent="0.25">
      <c r="A263">
        <v>48478</v>
      </c>
      <c r="B263" t="s">
        <v>418</v>
      </c>
      <c r="C263" t="s">
        <v>419</v>
      </c>
      <c r="D263">
        <v>25179</v>
      </c>
      <c r="E263">
        <v>15378.66</v>
      </c>
      <c r="F263">
        <v>18759.956999999999</v>
      </c>
      <c r="G263">
        <f t="shared" si="41"/>
        <v>10.133765592750937</v>
      </c>
      <c r="H263">
        <f t="shared" si="42"/>
        <v>9.640736113126092</v>
      </c>
      <c r="I263">
        <f t="shared" si="43"/>
        <v>9.8394799304467142</v>
      </c>
      <c r="J263">
        <v>136</v>
      </c>
      <c r="K263">
        <v>137</v>
      </c>
      <c r="L263">
        <v>1212185.1000000001</v>
      </c>
      <c r="M263">
        <v>7.48</v>
      </c>
      <c r="N263">
        <v>95.4</v>
      </c>
      <c r="O263">
        <v>81.14</v>
      </c>
      <c r="P263">
        <v>144.38999999999999</v>
      </c>
      <c r="Q263">
        <v>162602</v>
      </c>
      <c r="R263">
        <v>0.05</v>
      </c>
      <c r="S263">
        <v>0.28999999999999998</v>
      </c>
      <c r="T263">
        <f>'Regression (power w accel)'!$B$17+'Regression (power w accel)'!$B$18*data_and_analysis!$I263</f>
        <v>10.3166742327929</v>
      </c>
      <c r="U263">
        <f t="shared" si="44"/>
        <v>2.9965739364414432</v>
      </c>
      <c r="V263">
        <f t="shared" si="45"/>
        <v>3.620638720595583E-3</v>
      </c>
      <c r="W263">
        <f>$T263-_xlfn.T.INV(0.975,'Regression (power w accel)'!$B$8-2)*SQRT('Regression (power w accel)'!$D$13*(1+1/'Regression (power w accel)'!$B$8+data_and_analysis!$V263))</f>
        <v>10.077594642742843</v>
      </c>
      <c r="X263">
        <f>$T263+_xlfn.T.INV(0.975,'Regression (power w accel)'!$B$8-2)*SQRT('Regression (power w accel)'!$D$13*(1+1/'Regression (power w accel)'!$B$8+data_and_analysis!$V263))</f>
        <v>10.555753822842957</v>
      </c>
      <c r="Y263">
        <f t="shared" si="46"/>
        <v>396.72767198037235</v>
      </c>
      <c r="Z263">
        <f t="shared" si="47"/>
        <v>639.96229504168764</v>
      </c>
      <c r="AA263">
        <f>EXP('Regression (power w accel)'!$B$17)*(data_and_analysis!$F263^'Regression (power w accel)'!$B$18)/60</f>
        <v>503.87573018265618</v>
      </c>
      <c r="AB263" t="str">
        <f t="shared" si="48"/>
        <v>N</v>
      </c>
      <c r="AC263" s="5">
        <f t="shared" si="49"/>
        <v>-0.21264778552331226</v>
      </c>
      <c r="AD263" s="5">
        <f t="shared" si="50"/>
        <v>0.27007961826162918</v>
      </c>
    </row>
    <row r="264" spans="1:30" x14ac:dyDescent="0.25">
      <c r="A264">
        <v>38640</v>
      </c>
      <c r="B264" t="s">
        <v>420</v>
      </c>
      <c r="C264" t="s">
        <v>421</v>
      </c>
      <c r="D264">
        <v>4270</v>
      </c>
      <c r="E264">
        <v>2266.2399999999998</v>
      </c>
      <c r="F264">
        <v>2549.0059000000001</v>
      </c>
      <c r="G264">
        <f t="shared" si="41"/>
        <v>8.3593691062226707</v>
      </c>
      <c r="H264">
        <f t="shared" si="42"/>
        <v>7.7258773494834845</v>
      </c>
      <c r="I264">
        <f t="shared" si="43"/>
        <v>7.8434587190066258</v>
      </c>
      <c r="J264">
        <v>27</v>
      </c>
      <c r="K264">
        <v>29</v>
      </c>
      <c r="L264">
        <v>179286.05</v>
      </c>
      <c r="M264">
        <v>11.14</v>
      </c>
      <c r="N264">
        <v>130.03</v>
      </c>
      <c r="O264">
        <v>119.27</v>
      </c>
      <c r="P264">
        <v>153.72999999999999</v>
      </c>
      <c r="Q264">
        <v>46311</v>
      </c>
      <c r="R264">
        <v>0.08</v>
      </c>
      <c r="S264">
        <v>0.18</v>
      </c>
      <c r="T264">
        <f>'Regression (power w accel)'!$B$17+'Regression (power w accel)'!$B$18*data_and_analysis!$I264</f>
        <v>8.3976241270127883</v>
      </c>
      <c r="U264">
        <f t="shared" si="44"/>
        <v>7.0203645677339777E-2</v>
      </c>
      <c r="V264">
        <f t="shared" si="45"/>
        <v>8.4824217008374879E-5</v>
      </c>
      <c r="W264">
        <f>$T264-_xlfn.T.INV(0.975,'Regression (power w accel)'!$B$8-2)*SQRT('Regression (power w accel)'!$D$13*(1+1/'Regression (power w accel)'!$B$8+data_and_analysis!$V264))</f>
        <v>8.1589656343236037</v>
      </c>
      <c r="X264">
        <f>$T264+_xlfn.T.INV(0.975,'Regression (power w accel)'!$B$8-2)*SQRT('Regression (power w accel)'!$D$13*(1+1/'Regression (power w accel)'!$B$8+data_and_analysis!$V264))</f>
        <v>8.6362826197019729</v>
      </c>
      <c r="Y264">
        <f t="shared" si="46"/>
        <v>58.242834505703946</v>
      </c>
      <c r="Z264">
        <f t="shared" si="47"/>
        <v>93.872554343617438</v>
      </c>
      <c r="AA264">
        <f>EXP('Regression (power w accel)'!$B$17)*(data_and_analysis!$F264^'Regression (power w accel)'!$B$18)/60</f>
        <v>73.941893722456214</v>
      </c>
      <c r="AB264" t="str">
        <f t="shared" si="48"/>
        <v>N</v>
      </c>
      <c r="AC264" s="5">
        <f t="shared" si="49"/>
        <v>-0.21231616376609586</v>
      </c>
      <c r="AD264" s="5">
        <f t="shared" si="50"/>
        <v>0.26954490367763284</v>
      </c>
    </row>
    <row r="265" spans="1:30" x14ac:dyDescent="0.25">
      <c r="A265">
        <v>47117</v>
      </c>
      <c r="B265" t="s">
        <v>422</v>
      </c>
      <c r="C265" t="s">
        <v>423</v>
      </c>
      <c r="D265">
        <v>1854</v>
      </c>
      <c r="E265">
        <v>1110.78</v>
      </c>
      <c r="F265">
        <v>1079.9872</v>
      </c>
      <c r="G265">
        <f t="shared" si="41"/>
        <v>7.5251007461258004</v>
      </c>
      <c r="H265">
        <f t="shared" si="42"/>
        <v>7.0128177502291402</v>
      </c>
      <c r="I265">
        <f t="shared" si="43"/>
        <v>6.9847044681961794</v>
      </c>
      <c r="J265">
        <v>54</v>
      </c>
      <c r="K265">
        <v>56</v>
      </c>
      <c r="L265">
        <v>63289.52</v>
      </c>
      <c r="M265">
        <v>9.08</v>
      </c>
      <c r="N265">
        <v>114.76</v>
      </c>
      <c r="O265">
        <v>64.599999999999994</v>
      </c>
      <c r="P265">
        <v>146.38</v>
      </c>
      <c r="Q265">
        <v>8455</v>
      </c>
      <c r="R265">
        <v>0.06</v>
      </c>
      <c r="S265">
        <v>0.19</v>
      </c>
      <c r="T265">
        <f>'Regression (power w accel)'!$B$17+'Regression (power w accel)'!$B$18*data_and_analysis!$I265</f>
        <v>7.5719853880998311</v>
      </c>
      <c r="U265">
        <f t="shared" si="44"/>
        <v>1.2627330561950836</v>
      </c>
      <c r="V265">
        <f t="shared" si="45"/>
        <v>1.5257091244894295E-3</v>
      </c>
      <c r="W265">
        <f>$T265-_xlfn.T.INV(0.975,'Regression (power w accel)'!$B$8-2)*SQRT('Regression (power w accel)'!$D$13*(1+1/'Regression (power w accel)'!$B$8+data_and_analysis!$V265))</f>
        <v>7.333155203780537</v>
      </c>
      <c r="X265">
        <f>$T265+_xlfn.T.INV(0.975,'Regression (power w accel)'!$B$8-2)*SQRT('Regression (power w accel)'!$D$13*(1+1/'Regression (power w accel)'!$B$8+data_and_analysis!$V265))</f>
        <v>7.8108155724191253</v>
      </c>
      <c r="Y265">
        <f t="shared" si="46"/>
        <v>25.503371052352197</v>
      </c>
      <c r="Z265">
        <f t="shared" si="47"/>
        <v>41.11902912920236</v>
      </c>
      <c r="AA265">
        <f>EXP('Regression (power w accel)'!$B$17)*(data_and_analysis!$F265^'Regression (power w accel)'!$B$18)/60</f>
        <v>32.383234199111833</v>
      </c>
      <c r="AB265" t="str">
        <f t="shared" si="48"/>
        <v>N</v>
      </c>
      <c r="AC265" s="5">
        <f t="shared" si="49"/>
        <v>-0.212451390878936</v>
      </c>
      <c r="AD265" s="5">
        <f t="shared" si="50"/>
        <v>0.26976289262454589</v>
      </c>
    </row>
    <row r="266" spans="1:30" x14ac:dyDescent="0.25">
      <c r="A266">
        <v>46395</v>
      </c>
      <c r="B266" t="s">
        <v>424</v>
      </c>
      <c r="C266" t="s">
        <v>425</v>
      </c>
      <c r="D266">
        <v>1842</v>
      </c>
      <c r="E266">
        <v>1100.6600000000001</v>
      </c>
      <c r="F266">
        <v>1110.7429999999999</v>
      </c>
      <c r="G266">
        <f t="shared" si="41"/>
        <v>7.5186072168152522</v>
      </c>
      <c r="H266">
        <f t="shared" si="42"/>
        <v>7.0036652788584295</v>
      </c>
      <c r="I266">
        <f t="shared" si="43"/>
        <v>7.0127844397479944</v>
      </c>
      <c r="J266">
        <v>55</v>
      </c>
      <c r="K266">
        <v>57</v>
      </c>
      <c r="L266">
        <v>62958.84</v>
      </c>
      <c r="M266">
        <v>9.08</v>
      </c>
      <c r="N266">
        <v>115.63</v>
      </c>
      <c r="O266">
        <v>60.55</v>
      </c>
      <c r="P266">
        <v>148.55000000000001</v>
      </c>
      <c r="Q266">
        <v>8924</v>
      </c>
      <c r="R266">
        <v>0.06</v>
      </c>
      <c r="S266">
        <v>0.19</v>
      </c>
      <c r="T266">
        <f>'Regression (power w accel)'!$B$17+'Regression (power w accel)'!$B$18*data_and_analysis!$I266</f>
        <v>7.5989825322523901</v>
      </c>
      <c r="U266">
        <f t="shared" si="44"/>
        <v>1.2004138291315862</v>
      </c>
      <c r="V266">
        <f t="shared" si="45"/>
        <v>1.4504113306323429E-3</v>
      </c>
      <c r="W266">
        <f>$T266-_xlfn.T.INV(0.975,'Regression (power w accel)'!$B$8-2)*SQRT('Regression (power w accel)'!$D$13*(1+1/'Regression (power w accel)'!$B$8+data_and_analysis!$V266))</f>
        <v>7.3601613171413209</v>
      </c>
      <c r="X266">
        <f>$T266+_xlfn.T.INV(0.975,'Regression (power w accel)'!$B$8-2)*SQRT('Regression (power w accel)'!$D$13*(1+1/'Regression (power w accel)'!$B$8+data_and_analysis!$V266))</f>
        <v>7.8378037473634592</v>
      </c>
      <c r="Y266">
        <f t="shared" si="46"/>
        <v>26.201502459865065</v>
      </c>
      <c r="Z266">
        <f t="shared" si="47"/>
        <v>42.243867069203368</v>
      </c>
      <c r="AA266">
        <f>EXP('Regression (power w accel)'!$B$17)*(data_and_analysis!$F266^'Regression (power w accel)'!$B$18)/60</f>
        <v>33.26939715305862</v>
      </c>
      <c r="AB266" t="str">
        <f t="shared" si="48"/>
        <v>N</v>
      </c>
      <c r="AC266" s="5">
        <f t="shared" si="49"/>
        <v>-0.21244432715979553</v>
      </c>
      <c r="AD266" s="5">
        <f t="shared" si="50"/>
        <v>0.26975150390783925</v>
      </c>
    </row>
    <row r="267" spans="1:30" x14ac:dyDescent="0.25">
      <c r="A267">
        <v>55343</v>
      </c>
      <c r="B267" t="s">
        <v>426</v>
      </c>
      <c r="C267" t="s">
        <v>427</v>
      </c>
      <c r="D267">
        <v>1515</v>
      </c>
      <c r="E267">
        <v>805.32</v>
      </c>
      <c r="F267">
        <v>841.41549999999995</v>
      </c>
      <c r="G267">
        <f t="shared" si="41"/>
        <v>7.3231707179434693</v>
      </c>
      <c r="H267">
        <f t="shared" si="42"/>
        <v>6.6912397139581481</v>
      </c>
      <c r="I267">
        <f t="shared" si="43"/>
        <v>6.7350855926648991</v>
      </c>
      <c r="J267">
        <v>71</v>
      </c>
      <c r="K267">
        <v>72</v>
      </c>
      <c r="L267">
        <v>55297.42</v>
      </c>
      <c r="M267">
        <v>6.02</v>
      </c>
      <c r="N267">
        <v>137.88999999999999</v>
      </c>
      <c r="O267">
        <v>74.98</v>
      </c>
      <c r="P267">
        <v>172.06</v>
      </c>
      <c r="Q267">
        <v>11314</v>
      </c>
      <c r="R267">
        <v>0.04</v>
      </c>
      <c r="S267">
        <v>0.28000000000000003</v>
      </c>
      <c r="T267">
        <f>'Regression (power w accel)'!$B$17+'Regression (power w accel)'!$B$18*data_and_analysis!$I267</f>
        <v>7.331992382641034</v>
      </c>
      <c r="U267">
        <f t="shared" si="44"/>
        <v>1.8860430677332869</v>
      </c>
      <c r="V267">
        <f t="shared" si="45"/>
        <v>2.2788293246170858E-3</v>
      </c>
      <c r="W267">
        <f>$T267-_xlfn.T.INV(0.975,'Regression (power w accel)'!$B$8-2)*SQRT('Regression (power w accel)'!$D$13*(1+1/'Regression (power w accel)'!$B$8+data_and_analysis!$V267))</f>
        <v>7.0930725078195165</v>
      </c>
      <c r="X267">
        <f>$T267+_xlfn.T.INV(0.975,'Regression (power w accel)'!$B$8-2)*SQRT('Regression (power w accel)'!$D$13*(1+1/'Regression (power w accel)'!$B$8+data_and_analysis!$V267))</f>
        <v>7.5709122574625516</v>
      </c>
      <c r="Y267">
        <f t="shared" si="46"/>
        <v>20.060003271056608</v>
      </c>
      <c r="Z267">
        <f t="shared" si="47"/>
        <v>32.348501398108226</v>
      </c>
      <c r="AA267">
        <f>EXP('Regression (power w accel)'!$B$17)*(data_and_analysis!$F267^'Regression (power w accel)'!$B$18)/60</f>
        <v>25.473732428912538</v>
      </c>
      <c r="AB267" t="str">
        <f t="shared" si="48"/>
        <v>N</v>
      </c>
      <c r="AC267" s="5">
        <f t="shared" si="49"/>
        <v>-0.21252202334163556</v>
      </c>
      <c r="AD267" s="5">
        <f t="shared" si="50"/>
        <v>0.26987678340347432</v>
      </c>
    </row>
    <row r="268" spans="1:30" x14ac:dyDescent="0.25">
      <c r="A268">
        <v>39010</v>
      </c>
      <c r="B268" t="s">
        <v>428</v>
      </c>
      <c r="C268" t="s">
        <v>429</v>
      </c>
      <c r="D268">
        <v>927</v>
      </c>
      <c r="E268">
        <v>533.03</v>
      </c>
      <c r="F268">
        <v>499.01733000000002</v>
      </c>
      <c r="G268">
        <f t="shared" si="41"/>
        <v>6.831953565565855</v>
      </c>
      <c r="H268">
        <f t="shared" si="42"/>
        <v>6.2785777077601299</v>
      </c>
      <c r="I268">
        <f t="shared" si="43"/>
        <v>6.2126408246073828</v>
      </c>
      <c r="J268">
        <v>17</v>
      </c>
      <c r="K268">
        <v>19</v>
      </c>
      <c r="L268">
        <v>26694.16</v>
      </c>
      <c r="M268">
        <v>11.64</v>
      </c>
      <c r="N268">
        <v>128.56</v>
      </c>
      <c r="O268">
        <v>45.41</v>
      </c>
      <c r="P268">
        <v>159.22</v>
      </c>
      <c r="Q268">
        <v>4193</v>
      </c>
      <c r="R268">
        <v>0.08</v>
      </c>
      <c r="S268">
        <v>0.18</v>
      </c>
      <c r="T268">
        <f>'Regression (power w accel)'!$B$17+'Regression (power w accel)'!$B$18*data_and_analysis!$I268</f>
        <v>6.8296942699462848</v>
      </c>
      <c r="U268">
        <f t="shared" si="44"/>
        <v>3.5939727092720783</v>
      </c>
      <c r="V268">
        <f t="shared" si="45"/>
        <v>4.3424514221755391E-3</v>
      </c>
      <c r="W268">
        <f>$T268-_xlfn.T.INV(0.975,'Regression (power w accel)'!$B$8-2)*SQRT('Regression (power w accel)'!$D$13*(1+1/'Regression (power w accel)'!$B$8+data_and_analysis!$V268))</f>
        <v>6.5905288068355077</v>
      </c>
      <c r="X268">
        <f>$T268+_xlfn.T.INV(0.975,'Regression (power w accel)'!$B$8-2)*SQRT('Regression (power w accel)'!$D$13*(1+1/'Regression (power w accel)'!$B$8+data_and_analysis!$V268))</f>
        <v>7.0688597330570619</v>
      </c>
      <c r="Y268">
        <f t="shared" si="46"/>
        <v>12.136097119543848</v>
      </c>
      <c r="Z268">
        <f t="shared" si="47"/>
        <v>19.580127930902179</v>
      </c>
      <c r="AA268">
        <f>EXP('Regression (power w accel)'!$B$17)*(data_and_analysis!$F268^'Regression (power w accel)'!$B$18)/60</f>
        <v>15.41513328461749</v>
      </c>
      <c r="AB268" t="str">
        <f t="shared" si="48"/>
        <v>N</v>
      </c>
      <c r="AC268" s="5">
        <f t="shared" si="49"/>
        <v>-0.21271539496487768</v>
      </c>
      <c r="AD268" s="5">
        <f t="shared" si="50"/>
        <v>0.27018868856884098</v>
      </c>
    </row>
    <row r="269" spans="1:30" x14ac:dyDescent="0.25">
      <c r="A269">
        <v>37043</v>
      </c>
      <c r="B269" t="s">
        <v>430</v>
      </c>
      <c r="C269" t="s">
        <v>431</v>
      </c>
      <c r="D269">
        <v>2394</v>
      </c>
      <c r="E269">
        <v>1371.82</v>
      </c>
      <c r="F269">
        <v>1450.9856</v>
      </c>
      <c r="G269">
        <f t="shared" si="41"/>
        <v>7.7807208861179182</v>
      </c>
      <c r="H269">
        <f t="shared" si="42"/>
        <v>7.2238936043436928</v>
      </c>
      <c r="I269">
        <f t="shared" si="43"/>
        <v>7.2799983286447292</v>
      </c>
      <c r="J269">
        <v>25</v>
      </c>
      <c r="K269">
        <v>27</v>
      </c>
      <c r="L269">
        <v>89687.16</v>
      </c>
      <c r="M269">
        <v>11.13</v>
      </c>
      <c r="N269">
        <v>116.32</v>
      </c>
      <c r="O269">
        <v>97.11</v>
      </c>
      <c r="P269">
        <v>142.91999999999999</v>
      </c>
      <c r="Q269">
        <v>23826</v>
      </c>
      <c r="R269">
        <v>0.08</v>
      </c>
      <c r="S269">
        <v>0.26</v>
      </c>
      <c r="T269">
        <f>'Regression (power w accel)'!$B$17+'Regression (power w accel)'!$B$18*data_and_analysis!$I269</f>
        <v>7.8558920474489851</v>
      </c>
      <c r="U269">
        <f t="shared" si="44"/>
        <v>0.68627985566147021</v>
      </c>
      <c r="V269">
        <f t="shared" si="45"/>
        <v>8.2920410818343991E-4</v>
      </c>
      <c r="W269">
        <f>$T269-_xlfn.T.INV(0.975,'Regression (power w accel)'!$B$8-2)*SQRT('Regression (power w accel)'!$D$13*(1+1/'Regression (power w accel)'!$B$8+data_and_analysis!$V269))</f>
        <v>7.617144841213074</v>
      </c>
      <c r="X269">
        <f>$T269+_xlfn.T.INV(0.975,'Regression (power w accel)'!$B$8-2)*SQRT('Regression (power w accel)'!$D$13*(1+1/'Regression (power w accel)'!$B$8+data_and_analysis!$V269))</f>
        <v>8.0946392536848961</v>
      </c>
      <c r="Y269">
        <f t="shared" si="46"/>
        <v>33.879166874180868</v>
      </c>
      <c r="Z269">
        <f t="shared" si="47"/>
        <v>54.614242012811488</v>
      </c>
      <c r="AA269">
        <f>EXP('Regression (power w accel)'!$B$17)*(data_and_analysis!$F269^'Regression (power w accel)'!$B$18)/60</f>
        <v>43.014939484543511</v>
      </c>
      <c r="AB269" t="str">
        <f t="shared" si="48"/>
        <v>N</v>
      </c>
      <c r="AC269" s="5">
        <f t="shared" si="49"/>
        <v>-0.21238603889342644</v>
      </c>
      <c r="AD269" s="5">
        <f t="shared" si="50"/>
        <v>0.26965753450463265</v>
      </c>
    </row>
    <row r="270" spans="1:30" x14ac:dyDescent="0.25">
      <c r="A270">
        <v>56861</v>
      </c>
      <c r="B270" t="s">
        <v>271</v>
      </c>
      <c r="C270" t="s">
        <v>432</v>
      </c>
      <c r="D270">
        <v>3982</v>
      </c>
      <c r="E270">
        <v>2357.67</v>
      </c>
      <c r="F270">
        <v>2672.5439999999999</v>
      </c>
      <c r="G270">
        <f t="shared" si="41"/>
        <v>8.2895394846241413</v>
      </c>
      <c r="H270">
        <f t="shared" si="42"/>
        <v>7.765429122194111</v>
      </c>
      <c r="I270">
        <f t="shared" si="43"/>
        <v>7.8907861067487035</v>
      </c>
      <c r="J270">
        <v>71</v>
      </c>
      <c r="K270">
        <v>72</v>
      </c>
      <c r="L270">
        <v>156693.35999999999</v>
      </c>
      <c r="M270">
        <v>6.02</v>
      </c>
      <c r="N270">
        <v>112.91</v>
      </c>
      <c r="O270">
        <v>81.27</v>
      </c>
      <c r="P270">
        <v>172.51</v>
      </c>
      <c r="Q270">
        <v>15710</v>
      </c>
      <c r="R270">
        <v>0.04</v>
      </c>
      <c r="S270">
        <v>0.28000000000000003</v>
      </c>
      <c r="T270">
        <f>'Regression (power w accel)'!$B$17+'Regression (power w accel)'!$B$18*data_and_analysis!$I270</f>
        <v>8.4431264633267418</v>
      </c>
      <c r="U270">
        <f t="shared" si="44"/>
        <v>4.7363825846604812E-2</v>
      </c>
      <c r="V270">
        <f t="shared" si="45"/>
        <v>5.7227789286391371E-5</v>
      </c>
      <c r="W270">
        <f>$T270-_xlfn.T.INV(0.975,'Regression (power w accel)'!$B$8-2)*SQRT('Regression (power w accel)'!$D$13*(1+1/'Regression (power w accel)'!$B$8+data_and_analysis!$V270))</f>
        <v>8.2044712601526282</v>
      </c>
      <c r="X270">
        <f>$T270+_xlfn.T.INV(0.975,'Regression (power w accel)'!$B$8-2)*SQRT('Regression (power w accel)'!$D$13*(1+1/'Regression (power w accel)'!$B$8+data_and_analysis!$V270))</f>
        <v>8.6817816665008554</v>
      </c>
      <c r="Y270">
        <f t="shared" si="46"/>
        <v>60.95443988180088</v>
      </c>
      <c r="Z270">
        <f t="shared" si="47"/>
        <v>98.2423224092542</v>
      </c>
      <c r="AA270">
        <f>EXP('Regression (power w accel)'!$B$17)*(data_and_analysis!$F270^'Regression (power w accel)'!$B$18)/60</f>
        <v>77.384143951738423</v>
      </c>
      <c r="AB270" t="str">
        <f t="shared" si="48"/>
        <v>N</v>
      </c>
      <c r="AC270" s="5">
        <f t="shared" si="49"/>
        <v>-0.2123135726639831</v>
      </c>
      <c r="AD270" s="5">
        <f t="shared" si="50"/>
        <v>0.26954072749740876</v>
      </c>
    </row>
    <row r="271" spans="1:30" x14ac:dyDescent="0.25">
      <c r="A271">
        <v>38431</v>
      </c>
      <c r="B271" t="s">
        <v>433</v>
      </c>
      <c r="C271" t="s">
        <v>434</v>
      </c>
      <c r="D271">
        <v>6050</v>
      </c>
      <c r="E271">
        <v>2314.8000000000002</v>
      </c>
      <c r="F271">
        <v>2936.2878000000001</v>
      </c>
      <c r="G271">
        <f t="shared" si="41"/>
        <v>8.7078135510248877</v>
      </c>
      <c r="H271">
        <f t="shared" si="42"/>
        <v>7.747078569699684</v>
      </c>
      <c r="I271">
        <f t="shared" si="43"/>
        <v>7.9849014094534772</v>
      </c>
      <c r="J271">
        <v>91</v>
      </c>
      <c r="K271">
        <v>92</v>
      </c>
      <c r="L271">
        <v>222825.19</v>
      </c>
      <c r="M271">
        <v>4.03</v>
      </c>
      <c r="N271">
        <v>128.21</v>
      </c>
      <c r="O271">
        <v>99.95</v>
      </c>
      <c r="P271">
        <v>155.35</v>
      </c>
      <c r="Q271">
        <v>90276</v>
      </c>
      <c r="R271">
        <v>0.03</v>
      </c>
      <c r="S271">
        <v>0.18</v>
      </c>
      <c r="T271">
        <f>'Regression (power w accel)'!$B$17+'Regression (power w accel)'!$B$18*data_and_analysis!$I271</f>
        <v>8.5336124664693713</v>
      </c>
      <c r="U271">
        <f t="shared" si="44"/>
        <v>1.5256453072294687E-2</v>
      </c>
      <c r="V271">
        <f t="shared" si="45"/>
        <v>1.8433753314325742E-5</v>
      </c>
      <c r="W271">
        <f>$T271-_xlfn.T.INV(0.975,'Regression (power w accel)'!$B$8-2)*SQRT('Regression (power w accel)'!$D$13*(1+1/'Regression (power w accel)'!$B$8+data_and_analysis!$V271))</f>
        <v>8.2949618876503788</v>
      </c>
      <c r="X271">
        <f>$T271+_xlfn.T.INV(0.975,'Regression (power w accel)'!$B$8-2)*SQRT('Regression (power w accel)'!$D$13*(1+1/'Regression (power w accel)'!$B$8+data_and_analysis!$V271))</f>
        <v>8.7722630452883639</v>
      </c>
      <c r="Y271">
        <f t="shared" si="46"/>
        <v>66.727510918180187</v>
      </c>
      <c r="Z271">
        <f t="shared" si="47"/>
        <v>107.54598064687137</v>
      </c>
      <c r="AA271">
        <f>EXP('Regression (power w accel)'!$B$17)*(data_and_analysis!$F271^'Regression (power w accel)'!$B$18)/60</f>
        <v>84.712901011714209</v>
      </c>
      <c r="AB271" t="str">
        <f t="shared" si="48"/>
        <v>N</v>
      </c>
      <c r="AC271" s="5">
        <f t="shared" si="49"/>
        <v>-0.2123099301137967</v>
      </c>
      <c r="AD271" s="5">
        <f t="shared" si="50"/>
        <v>0.26953485670381866</v>
      </c>
    </row>
    <row r="272" spans="1:30" x14ac:dyDescent="0.25">
      <c r="A272">
        <v>43375</v>
      </c>
      <c r="B272" t="s">
        <v>435</v>
      </c>
      <c r="C272" t="s">
        <v>436</v>
      </c>
      <c r="D272">
        <v>9036</v>
      </c>
      <c r="E272">
        <v>4746.71</v>
      </c>
      <c r="F272">
        <v>5693.3819999999996</v>
      </c>
      <c r="G272">
        <f t="shared" si="41"/>
        <v>9.1089718775878943</v>
      </c>
      <c r="H272">
        <f t="shared" si="42"/>
        <v>8.4652070254696685</v>
      </c>
      <c r="I272">
        <f t="shared" si="43"/>
        <v>8.6470597266472851</v>
      </c>
      <c r="J272">
        <v>149</v>
      </c>
      <c r="K272">
        <v>150</v>
      </c>
      <c r="L272">
        <v>415179.1</v>
      </c>
      <c r="M272">
        <v>6.06</v>
      </c>
      <c r="N272">
        <v>127.99</v>
      </c>
      <c r="O272">
        <v>106.27</v>
      </c>
      <c r="P272">
        <v>158.88</v>
      </c>
      <c r="Q272">
        <v>61178</v>
      </c>
      <c r="R272">
        <v>0.04</v>
      </c>
      <c r="S272">
        <v>0.28999999999999998</v>
      </c>
      <c r="T272">
        <f>'Regression (power w accel)'!$B$17+'Regression (power w accel)'!$B$18*data_and_analysis!$I272</f>
        <v>9.1702364569214367</v>
      </c>
      <c r="U272">
        <f t="shared" si="44"/>
        <v>0.29013445208983341</v>
      </c>
      <c r="V272">
        <f t="shared" si="45"/>
        <v>3.5055768811188229E-4</v>
      </c>
      <c r="W272">
        <f>$T272-_xlfn.T.INV(0.975,'Regression (power w accel)'!$B$8-2)*SQRT('Regression (power w accel)'!$D$13*(1+1/'Regression (power w accel)'!$B$8+data_and_analysis!$V272))</f>
        <v>8.9315462909214158</v>
      </c>
      <c r="X272">
        <f>$T272+_xlfn.T.INV(0.975,'Regression (power w accel)'!$B$8-2)*SQRT('Regression (power w accel)'!$D$13*(1+1/'Regression (power w accel)'!$B$8+data_and_analysis!$V272))</f>
        <v>9.4089266229214576</v>
      </c>
      <c r="Y272">
        <f t="shared" si="46"/>
        <v>126.1159508591132</v>
      </c>
      <c r="Z272">
        <f t="shared" si="47"/>
        <v>203.2795368651521</v>
      </c>
      <c r="AA272">
        <f>EXP('Regression (power w accel)'!$B$17)*(data_and_analysis!$F272^'Regression (power w accel)'!$B$18)/60</f>
        <v>160.11493397540656</v>
      </c>
      <c r="AB272" t="str">
        <f t="shared" si="48"/>
        <v>N</v>
      </c>
      <c r="AC272" s="5">
        <f t="shared" si="49"/>
        <v>-0.21234111192598412</v>
      </c>
      <c r="AD272" s="5">
        <f t="shared" si="50"/>
        <v>0.26958511500479754</v>
      </c>
    </row>
    <row r="273" spans="1:30" x14ac:dyDescent="0.25">
      <c r="A273">
        <v>40181</v>
      </c>
      <c r="B273" t="s">
        <v>393</v>
      </c>
      <c r="C273" t="s">
        <v>437</v>
      </c>
      <c r="D273">
        <v>3475</v>
      </c>
      <c r="E273">
        <v>2018.9</v>
      </c>
      <c r="F273">
        <v>2180.9713999999999</v>
      </c>
      <c r="G273">
        <f t="shared" si="41"/>
        <v>8.1533497579988925</v>
      </c>
      <c r="H273">
        <f t="shared" si="42"/>
        <v>7.6103080876161782</v>
      </c>
      <c r="I273">
        <f t="shared" si="43"/>
        <v>7.6875256528648475</v>
      </c>
      <c r="J273">
        <v>92</v>
      </c>
      <c r="K273">
        <v>93</v>
      </c>
      <c r="L273">
        <v>136295.60999999999</v>
      </c>
      <c r="M273">
        <v>4.05</v>
      </c>
      <c r="N273">
        <v>108.36</v>
      </c>
      <c r="O273">
        <v>77.010000000000005</v>
      </c>
      <c r="P273">
        <v>143.47999999999999</v>
      </c>
      <c r="Q273">
        <v>41985</v>
      </c>
      <c r="R273">
        <v>0.03</v>
      </c>
      <c r="S273">
        <v>0.19</v>
      </c>
      <c r="T273">
        <f>'Regression (power w accel)'!$B$17+'Regression (power w accel)'!$B$18*data_and_analysis!$I273</f>
        <v>8.2477041936178423</v>
      </c>
      <c r="U273">
        <f t="shared" si="44"/>
        <v>0.17715072544061433</v>
      </c>
      <c r="V273">
        <f t="shared" si="45"/>
        <v>2.1404403479313884E-4</v>
      </c>
      <c r="W273">
        <f>$T273-_xlfn.T.INV(0.975,'Regression (power w accel)'!$B$8-2)*SQRT('Regression (power w accel)'!$D$13*(1+1/'Regression (power w accel)'!$B$8+data_and_analysis!$V273))</f>
        <v>8.0090302984317514</v>
      </c>
      <c r="X273">
        <f>$T273+_xlfn.T.INV(0.975,'Regression (power w accel)'!$B$8-2)*SQRT('Regression (power w accel)'!$D$13*(1+1/'Regression (power w accel)'!$B$8+data_and_analysis!$V273))</f>
        <v>8.4863780888039333</v>
      </c>
      <c r="Y273">
        <f t="shared" si="46"/>
        <v>50.1333139498864</v>
      </c>
      <c r="Z273">
        <f t="shared" si="47"/>
        <v>80.804570262474684</v>
      </c>
      <c r="AA273">
        <f>EXP('Regression (power w accel)'!$B$17)*(data_and_analysis!$F273^'Regression (power w accel)'!$B$18)/60</f>
        <v>63.6474735520138</v>
      </c>
      <c r="AB273" t="str">
        <f t="shared" si="48"/>
        <v>N</v>
      </c>
      <c r="AC273" s="5">
        <f t="shared" si="49"/>
        <v>-0.21232829597051325</v>
      </c>
      <c r="AD273" s="5">
        <f t="shared" si="50"/>
        <v>0.26956445798967671</v>
      </c>
    </row>
    <row r="274" spans="1:30" x14ac:dyDescent="0.25">
      <c r="A274">
        <v>51811</v>
      </c>
      <c r="B274" t="s">
        <v>438</v>
      </c>
      <c r="C274" t="s">
        <v>439</v>
      </c>
      <c r="D274">
        <v>2376</v>
      </c>
      <c r="E274">
        <v>1112.56</v>
      </c>
      <c r="F274">
        <v>1242.9857999999999</v>
      </c>
      <c r="G274">
        <f t="shared" si="41"/>
        <v>7.773173680482536</v>
      </c>
      <c r="H274">
        <f t="shared" si="42"/>
        <v>7.0144189451703554</v>
      </c>
      <c r="I274">
        <f t="shared" si="43"/>
        <v>7.1252716674712016</v>
      </c>
      <c r="J274">
        <v>103</v>
      </c>
      <c r="K274">
        <v>104</v>
      </c>
      <c r="L274">
        <v>89036.91</v>
      </c>
      <c r="M274">
        <v>6.05</v>
      </c>
      <c r="N274">
        <v>133</v>
      </c>
      <c r="O274">
        <v>91.68</v>
      </c>
      <c r="P274">
        <v>143.52000000000001</v>
      </c>
      <c r="Q274">
        <v>51660</v>
      </c>
      <c r="R274">
        <v>0.04</v>
      </c>
      <c r="S274">
        <v>0.19</v>
      </c>
      <c r="T274">
        <f>'Regression (power w accel)'!$B$17+'Regression (power w accel)'!$B$18*data_and_analysis!$I274</f>
        <v>7.707131997310122</v>
      </c>
      <c r="U274">
        <f t="shared" si="44"/>
        <v>0.96657754638389937</v>
      </c>
      <c r="V274">
        <f t="shared" si="45"/>
        <v>1.1678764365987157E-3</v>
      </c>
      <c r="W274">
        <f>$T274-_xlfn.T.INV(0.975,'Regression (power w accel)'!$B$8-2)*SQRT('Regression (power w accel)'!$D$13*(1+1/'Regression (power w accel)'!$B$8+data_and_analysis!$V274))</f>
        <v>7.4683444397650511</v>
      </c>
      <c r="X274">
        <f>$T274+_xlfn.T.INV(0.975,'Regression (power w accel)'!$B$8-2)*SQRT('Regression (power w accel)'!$D$13*(1+1/'Regression (power w accel)'!$B$8+data_and_analysis!$V274))</f>
        <v>7.9459195548551929</v>
      </c>
      <c r="Y274">
        <f t="shared" si="46"/>
        <v>29.195070529583681</v>
      </c>
      <c r="Z274">
        <f t="shared" si="47"/>
        <v>47.067135276125761</v>
      </c>
      <c r="AA274">
        <f>EXP('Regression (power w accel)'!$B$17)*(data_and_analysis!$F274^'Regression (power w accel)'!$B$18)/60</f>
        <v>37.069237030345633</v>
      </c>
      <c r="AB274" t="str">
        <f t="shared" si="48"/>
        <v>N</v>
      </c>
      <c r="AC274" s="5">
        <f t="shared" si="49"/>
        <v>-0.21241781950667069</v>
      </c>
      <c r="AD274" s="5">
        <f t="shared" si="50"/>
        <v>0.26970876788199455</v>
      </c>
    </row>
    <row r="275" spans="1:30" x14ac:dyDescent="0.25">
      <c r="A275">
        <v>42172</v>
      </c>
      <c r="B275" t="s">
        <v>16</v>
      </c>
      <c r="C275" t="s">
        <v>162</v>
      </c>
      <c r="D275">
        <v>4131</v>
      </c>
      <c r="E275">
        <v>2289.39</v>
      </c>
      <c r="F275">
        <v>2420.4167000000002</v>
      </c>
      <c r="G275">
        <f t="shared" si="41"/>
        <v>8.3262747873967644</v>
      </c>
      <c r="H275">
        <f t="shared" si="42"/>
        <v>7.7360406855181667</v>
      </c>
      <c r="I275">
        <f t="shared" si="43"/>
        <v>7.7916949944103662</v>
      </c>
      <c r="J275">
        <v>63</v>
      </c>
      <c r="K275">
        <v>64</v>
      </c>
      <c r="L275">
        <v>140978.98000000001</v>
      </c>
      <c r="M275">
        <v>6.04</v>
      </c>
      <c r="N275">
        <v>107.68</v>
      </c>
      <c r="O275">
        <v>81.34</v>
      </c>
      <c r="P275">
        <v>143.58000000000001</v>
      </c>
      <c r="Q275">
        <v>48579</v>
      </c>
      <c r="R275">
        <v>0.04</v>
      </c>
      <c r="S275">
        <v>0.28000000000000003</v>
      </c>
      <c r="T275">
        <f>'Regression (power w accel)'!$B$17+'Regression (power w accel)'!$B$18*data_and_analysis!$I275</f>
        <v>8.3478565290570756</v>
      </c>
      <c r="U275">
        <f t="shared" si="44"/>
        <v>0.10031373133772903</v>
      </c>
      <c r="V275">
        <f t="shared" si="45"/>
        <v>1.2120501198783007E-4</v>
      </c>
      <c r="W275">
        <f>$T275-_xlfn.T.INV(0.975,'Regression (power w accel)'!$B$8-2)*SQRT('Regression (power w accel)'!$D$13*(1+1/'Regression (power w accel)'!$B$8+data_and_analysis!$V275))</f>
        <v>8.1091936998188796</v>
      </c>
      <c r="X275">
        <f>$T275+_xlfn.T.INV(0.975,'Regression (power w accel)'!$B$8-2)*SQRT('Regression (power w accel)'!$D$13*(1+1/'Regression (power w accel)'!$B$8+data_and_analysis!$V275))</f>
        <v>8.5865193582952717</v>
      </c>
      <c r="Y275">
        <f t="shared" si="46"/>
        <v>55.414934741625565</v>
      </c>
      <c r="Z275">
        <f t="shared" si="47"/>
        <v>89.315477762603862</v>
      </c>
      <c r="AA275">
        <f>EXP('Regression (power w accel)'!$B$17)*(data_and_analysis!$F275^'Regression (power w accel)'!$B$18)/60</f>
        <v>70.352053073324029</v>
      </c>
      <c r="AB275" t="str">
        <f t="shared" si="48"/>
        <v>N</v>
      </c>
      <c r="AC275" s="5">
        <f t="shared" si="49"/>
        <v>-0.21231957958825079</v>
      </c>
      <c r="AD275" s="5">
        <f t="shared" si="50"/>
        <v>0.26955040913326739</v>
      </c>
    </row>
    <row r="276" spans="1:30" x14ac:dyDescent="0.25">
      <c r="A276">
        <v>49796</v>
      </c>
      <c r="B276" t="s">
        <v>16</v>
      </c>
      <c r="C276" t="s">
        <v>283</v>
      </c>
      <c r="D276">
        <v>4125</v>
      </c>
      <c r="E276">
        <v>2289.39</v>
      </c>
      <c r="F276">
        <v>2420.4167000000002</v>
      </c>
      <c r="G276">
        <f t="shared" si="41"/>
        <v>8.3248212987687822</v>
      </c>
      <c r="H276">
        <f t="shared" si="42"/>
        <v>7.7360406855181667</v>
      </c>
      <c r="I276">
        <f t="shared" si="43"/>
        <v>7.7916949944103662</v>
      </c>
      <c r="J276">
        <v>63</v>
      </c>
      <c r="K276">
        <v>64</v>
      </c>
      <c r="L276">
        <v>140978.98000000001</v>
      </c>
      <c r="M276">
        <v>6.04</v>
      </c>
      <c r="N276">
        <v>107.68</v>
      </c>
      <c r="O276">
        <v>81.34</v>
      </c>
      <c r="P276">
        <v>143.58000000000001</v>
      </c>
      <c r="Q276">
        <v>48579</v>
      </c>
      <c r="R276">
        <v>0.04</v>
      </c>
      <c r="S276">
        <v>0.28000000000000003</v>
      </c>
      <c r="T276">
        <f>'Regression (power w accel)'!$B$17+'Regression (power w accel)'!$B$18*data_and_analysis!$I276</f>
        <v>8.3478565290570756</v>
      </c>
      <c r="U276">
        <f t="shared" si="44"/>
        <v>0.10031373133772903</v>
      </c>
      <c r="V276">
        <f t="shared" si="45"/>
        <v>1.2120501198783007E-4</v>
      </c>
      <c r="W276">
        <f>$T276-_xlfn.T.INV(0.975,'Regression (power w accel)'!$B$8-2)*SQRT('Regression (power w accel)'!$D$13*(1+1/'Regression (power w accel)'!$B$8+data_and_analysis!$V276))</f>
        <v>8.1091936998188796</v>
      </c>
      <c r="X276">
        <f>$T276+_xlfn.T.INV(0.975,'Regression (power w accel)'!$B$8-2)*SQRT('Regression (power w accel)'!$D$13*(1+1/'Regression (power w accel)'!$B$8+data_and_analysis!$V276))</f>
        <v>8.5865193582952717</v>
      </c>
      <c r="Y276">
        <f t="shared" si="46"/>
        <v>55.414934741625565</v>
      </c>
      <c r="Z276">
        <f t="shared" si="47"/>
        <v>89.315477762603862</v>
      </c>
      <c r="AA276">
        <f>EXP('Regression (power w accel)'!$B$17)*(data_and_analysis!$F276^'Regression (power w accel)'!$B$18)/60</f>
        <v>70.352053073324029</v>
      </c>
      <c r="AB276" t="str">
        <f t="shared" si="48"/>
        <v>N</v>
      </c>
      <c r="AC276" s="5">
        <f t="shared" si="49"/>
        <v>-0.21231957958825079</v>
      </c>
      <c r="AD276" s="5">
        <f t="shared" si="50"/>
        <v>0.26955040913326739</v>
      </c>
    </row>
    <row r="277" spans="1:30" x14ac:dyDescent="0.25">
      <c r="A277">
        <v>53589</v>
      </c>
      <c r="B277" t="s">
        <v>440</v>
      </c>
      <c r="C277" t="s">
        <v>441</v>
      </c>
      <c r="D277">
        <v>1427</v>
      </c>
      <c r="E277">
        <v>772.98</v>
      </c>
      <c r="F277">
        <v>799.26166000000001</v>
      </c>
      <c r="G277">
        <f t="shared" si="41"/>
        <v>7.2633296174768365</v>
      </c>
      <c r="H277">
        <f t="shared" si="42"/>
        <v>6.6502531750314882</v>
      </c>
      <c r="I277">
        <f t="shared" si="43"/>
        <v>6.683688376510422</v>
      </c>
      <c r="J277">
        <v>71</v>
      </c>
      <c r="K277">
        <v>72</v>
      </c>
      <c r="L277">
        <v>51532.67</v>
      </c>
      <c r="M277">
        <v>6.02</v>
      </c>
      <c r="N277">
        <v>138.44</v>
      </c>
      <c r="O277">
        <v>64.900000000000006</v>
      </c>
      <c r="P277">
        <v>173.77</v>
      </c>
      <c r="Q277">
        <v>9734</v>
      </c>
      <c r="R277">
        <v>0.04</v>
      </c>
      <c r="S277">
        <v>0.28000000000000003</v>
      </c>
      <c r="T277">
        <f>'Regression (power w accel)'!$B$17+'Regression (power w accel)'!$B$18*data_and_analysis!$I277</f>
        <v>7.2825771597302058</v>
      </c>
      <c r="U277">
        <f t="shared" si="44"/>
        <v>2.0298557104090396</v>
      </c>
      <c r="V277">
        <f t="shared" si="45"/>
        <v>2.4525923064847555E-3</v>
      </c>
      <c r="W277">
        <f>$T277-_xlfn.T.INV(0.975,'Regression (power w accel)'!$B$8-2)*SQRT('Regression (power w accel)'!$D$13*(1+1/'Regression (power w accel)'!$B$8+data_and_analysis!$V277))</f>
        <v>7.043636595928092</v>
      </c>
      <c r="X277">
        <f>$T277+_xlfn.T.INV(0.975,'Regression (power w accel)'!$B$8-2)*SQRT('Regression (power w accel)'!$D$13*(1+1/'Regression (power w accel)'!$B$8+data_and_analysis!$V277))</f>
        <v>7.5215177235323196</v>
      </c>
      <c r="Y277">
        <f t="shared" si="46"/>
        <v>19.092432143954895</v>
      </c>
      <c r="Z277">
        <f t="shared" si="47"/>
        <v>30.789482713064995</v>
      </c>
      <c r="AA277">
        <f>EXP('Regression (power w accel)'!$B$17)*(data_and_analysis!$F277^'Regression (power w accel)'!$B$18)/60</f>
        <v>24.245537928589371</v>
      </c>
      <c r="AB277" t="str">
        <f t="shared" si="48"/>
        <v>N</v>
      </c>
      <c r="AC277" s="5">
        <f t="shared" si="49"/>
        <v>-0.21253831528968223</v>
      </c>
      <c r="AD277" s="5">
        <f t="shared" si="50"/>
        <v>0.26990305613138266</v>
      </c>
    </row>
    <row r="278" spans="1:30" x14ac:dyDescent="0.25">
      <c r="A278">
        <v>43100</v>
      </c>
      <c r="B278" t="s">
        <v>442</v>
      </c>
      <c r="C278" t="s">
        <v>443</v>
      </c>
      <c r="D278">
        <v>45651</v>
      </c>
      <c r="E278">
        <v>25107.61</v>
      </c>
      <c r="F278">
        <v>29507.057000000001</v>
      </c>
      <c r="G278">
        <f t="shared" si="41"/>
        <v>10.728780791588225</v>
      </c>
      <c r="H278">
        <f t="shared" si="42"/>
        <v>10.130926266418905</v>
      </c>
      <c r="I278">
        <f t="shared" si="43"/>
        <v>10.292384734058272</v>
      </c>
      <c r="J278">
        <v>365</v>
      </c>
      <c r="K278">
        <v>366</v>
      </c>
      <c r="L278">
        <v>1959497.1</v>
      </c>
      <c r="M278">
        <v>9.5500000000000007</v>
      </c>
      <c r="N278">
        <v>116.41</v>
      </c>
      <c r="O278">
        <v>96.92</v>
      </c>
      <c r="P278">
        <v>149.4</v>
      </c>
      <c r="Q278">
        <v>222824</v>
      </c>
      <c r="R278">
        <v>7.0000000000000007E-2</v>
      </c>
      <c r="S278">
        <v>0.3</v>
      </c>
      <c r="T278">
        <f>'Regression (power w accel)'!$B$17+'Regression (power w accel)'!$B$18*data_and_analysis!$I278</f>
        <v>10.752113999814217</v>
      </c>
      <c r="U278">
        <f t="shared" si="44"/>
        <v>4.7697088401134415</v>
      </c>
      <c r="V278">
        <f t="shared" si="45"/>
        <v>5.7630456911034536E-3</v>
      </c>
      <c r="W278">
        <f>$T278-_xlfn.T.INV(0.975,'Regression (power w accel)'!$B$8-2)*SQRT('Regression (power w accel)'!$D$13*(1+1/'Regression (power w accel)'!$B$8+data_and_analysis!$V278))</f>
        <v>10.512779620555794</v>
      </c>
      <c r="X278">
        <f>$T278+_xlfn.T.INV(0.975,'Regression (power w accel)'!$B$8-2)*SQRT('Regression (power w accel)'!$D$13*(1+1/'Regression (power w accel)'!$B$8+data_and_analysis!$V278))</f>
        <v>10.99144837907264</v>
      </c>
      <c r="Y278">
        <f t="shared" si="46"/>
        <v>613.04298653679803</v>
      </c>
      <c r="Z278">
        <f t="shared" si="47"/>
        <v>989.40506381848604</v>
      </c>
      <c r="AA278">
        <f>EXP('Regression (power w accel)'!$B$17)*(data_and_analysis!$F278^'Regression (power w accel)'!$B$18)/60</f>
        <v>778.81180988600568</v>
      </c>
      <c r="AB278" t="str">
        <f t="shared" si="48"/>
        <v>N</v>
      </c>
      <c r="AC278" s="5">
        <f t="shared" si="49"/>
        <v>-0.21284836881642968</v>
      </c>
      <c r="AD278" s="5">
        <f t="shared" si="50"/>
        <v>0.27040326207085225</v>
      </c>
    </row>
    <row r="279" spans="1:30" x14ac:dyDescent="0.25">
      <c r="A279">
        <v>56636</v>
      </c>
      <c r="B279" t="s">
        <v>18</v>
      </c>
      <c r="C279" t="s">
        <v>19</v>
      </c>
      <c r="D279">
        <v>2997</v>
      </c>
      <c r="E279">
        <v>1591.68</v>
      </c>
      <c r="F279">
        <v>1796.7144000000001</v>
      </c>
      <c r="G279">
        <f t="shared" si="41"/>
        <v>8.0053670673166639</v>
      </c>
      <c r="H279">
        <f t="shared" si="42"/>
        <v>7.3725453411749848</v>
      </c>
      <c r="I279">
        <f t="shared" si="43"/>
        <v>7.4937149426000138</v>
      </c>
      <c r="J279">
        <v>190</v>
      </c>
      <c r="K279">
        <v>192</v>
      </c>
      <c r="L279">
        <v>134452.48000000001</v>
      </c>
      <c r="M279">
        <v>9.1300000000000008</v>
      </c>
      <c r="N279">
        <v>135.35</v>
      </c>
      <c r="O279">
        <v>82.75</v>
      </c>
      <c r="P279">
        <v>159.63</v>
      </c>
      <c r="Q279">
        <v>71400</v>
      </c>
      <c r="R279">
        <v>0.06</v>
      </c>
      <c r="S279">
        <v>0.2</v>
      </c>
      <c r="T279">
        <f>'Regression (power w accel)'!$B$17+'Regression (power w accel)'!$B$18*data_and_analysis!$I279</f>
        <v>8.0613672639783491</v>
      </c>
      <c r="U279">
        <f t="shared" si="44"/>
        <v>0.37786037098987879</v>
      </c>
      <c r="V279">
        <f t="shared" si="45"/>
        <v>4.5655335700117521E-4</v>
      </c>
      <c r="W279">
        <f>$T279-_xlfn.T.INV(0.975,'Regression (power w accel)'!$B$8-2)*SQRT('Regression (power w accel)'!$D$13*(1+1/'Regression (power w accel)'!$B$8+data_and_analysis!$V279))</f>
        <v>7.8226644653123154</v>
      </c>
      <c r="X279">
        <f>$T279+_xlfn.T.INV(0.975,'Regression (power w accel)'!$B$8-2)*SQRT('Regression (power w accel)'!$D$13*(1+1/'Regression (power w accel)'!$B$8+data_and_analysis!$V279))</f>
        <v>8.3000700626443837</v>
      </c>
      <c r="Y279">
        <f t="shared" si="46"/>
        <v>41.609142014613944</v>
      </c>
      <c r="Z279">
        <f t="shared" si="47"/>
        <v>67.069238780654246</v>
      </c>
      <c r="AA279">
        <f>EXP('Regression (power w accel)'!$B$17)*(data_and_analysis!$F279^'Regression (power w accel)'!$B$18)/60</f>
        <v>52.827014691692483</v>
      </c>
      <c r="AB279" t="str">
        <f t="shared" si="48"/>
        <v>N</v>
      </c>
      <c r="AC279" s="5">
        <f t="shared" si="49"/>
        <v>-0.2123510620948007</v>
      </c>
      <c r="AD279" s="5">
        <f t="shared" si="50"/>
        <v>0.26960115335083434</v>
      </c>
    </row>
    <row r="280" spans="1:30" x14ac:dyDescent="0.25">
      <c r="A280">
        <v>49741</v>
      </c>
      <c r="B280" t="s">
        <v>16</v>
      </c>
      <c r="C280" t="s">
        <v>444</v>
      </c>
      <c r="D280">
        <v>4133</v>
      </c>
      <c r="E280">
        <v>2289.39</v>
      </c>
      <c r="F280">
        <v>2420.4167000000002</v>
      </c>
      <c r="G280">
        <f t="shared" si="41"/>
        <v>8.3267588145117326</v>
      </c>
      <c r="H280">
        <f t="shared" si="42"/>
        <v>7.7360406855181667</v>
      </c>
      <c r="I280">
        <f t="shared" si="43"/>
        <v>7.7916949944103662</v>
      </c>
      <c r="J280">
        <v>63</v>
      </c>
      <c r="K280">
        <v>64</v>
      </c>
      <c r="L280">
        <v>140978.98000000001</v>
      </c>
      <c r="M280">
        <v>6.04</v>
      </c>
      <c r="N280">
        <v>107.68</v>
      </c>
      <c r="O280">
        <v>81.34</v>
      </c>
      <c r="P280">
        <v>143.58000000000001</v>
      </c>
      <c r="Q280">
        <v>48579</v>
      </c>
      <c r="R280">
        <v>0.04</v>
      </c>
      <c r="S280">
        <v>0.28000000000000003</v>
      </c>
      <c r="T280">
        <f>'Regression (power w accel)'!$B$17+'Regression (power w accel)'!$B$18*data_and_analysis!$I280</f>
        <v>8.3478565290570756</v>
      </c>
      <c r="U280">
        <f t="shared" si="44"/>
        <v>0.10031373133772903</v>
      </c>
      <c r="V280">
        <f t="shared" si="45"/>
        <v>1.2120501198783007E-4</v>
      </c>
      <c r="W280">
        <f>$T280-_xlfn.T.INV(0.975,'Regression (power w accel)'!$B$8-2)*SQRT('Regression (power w accel)'!$D$13*(1+1/'Regression (power w accel)'!$B$8+data_and_analysis!$V280))</f>
        <v>8.1091936998188796</v>
      </c>
      <c r="X280">
        <f>$T280+_xlfn.T.INV(0.975,'Regression (power w accel)'!$B$8-2)*SQRT('Regression (power w accel)'!$D$13*(1+1/'Regression (power w accel)'!$B$8+data_and_analysis!$V280))</f>
        <v>8.5865193582952717</v>
      </c>
      <c r="Y280">
        <f t="shared" si="46"/>
        <v>55.414934741625565</v>
      </c>
      <c r="Z280">
        <f t="shared" si="47"/>
        <v>89.315477762603862</v>
      </c>
      <c r="AA280">
        <f>EXP('Regression (power w accel)'!$B$17)*(data_and_analysis!$F280^'Regression (power w accel)'!$B$18)/60</f>
        <v>70.352053073324029</v>
      </c>
      <c r="AB280" t="str">
        <f t="shared" si="48"/>
        <v>N</v>
      </c>
      <c r="AC280" s="5">
        <f t="shared" si="49"/>
        <v>-0.21231957958825079</v>
      </c>
      <c r="AD280" s="5">
        <f t="shared" si="50"/>
        <v>0.26955040913326739</v>
      </c>
    </row>
    <row r="281" spans="1:30" x14ac:dyDescent="0.25">
      <c r="A281">
        <v>49112</v>
      </c>
      <c r="B281" t="s">
        <v>445</v>
      </c>
      <c r="C281" t="s">
        <v>446</v>
      </c>
      <c r="D281">
        <v>38707</v>
      </c>
      <c r="E281">
        <v>20661.87</v>
      </c>
      <c r="F281">
        <v>27707.303</v>
      </c>
      <c r="G281">
        <f t="shared" si="41"/>
        <v>10.563775741214291</v>
      </c>
      <c r="H281">
        <f t="shared" si="42"/>
        <v>9.9360452516463003</v>
      </c>
      <c r="I281">
        <f t="shared" si="43"/>
        <v>10.229451303636262</v>
      </c>
      <c r="J281">
        <v>567</v>
      </c>
      <c r="K281">
        <v>568</v>
      </c>
      <c r="L281">
        <v>2110648.5</v>
      </c>
      <c r="M281">
        <v>4.09</v>
      </c>
      <c r="N281">
        <v>122.12</v>
      </c>
      <c r="O281">
        <v>117.46</v>
      </c>
      <c r="P281">
        <v>125.09</v>
      </c>
      <c r="Q281">
        <v>322794</v>
      </c>
      <c r="R281">
        <v>0.03</v>
      </c>
      <c r="S281">
        <v>0.16</v>
      </c>
      <c r="T281">
        <f>'Regression (power w accel)'!$B$17+'Regression (power w accel)'!$B$18*data_and_analysis!$I281</f>
        <v>10.691607425226602</v>
      </c>
      <c r="U281">
        <f t="shared" si="44"/>
        <v>4.4987804732386998</v>
      </c>
      <c r="V281">
        <f t="shared" si="45"/>
        <v>5.4356939365929951E-3</v>
      </c>
      <c r="W281">
        <f>$T281-_xlfn.T.INV(0.975,'Regression (power w accel)'!$B$8-2)*SQRT('Regression (power w accel)'!$D$13*(1+1/'Regression (power w accel)'!$B$8+data_and_analysis!$V281))</f>
        <v>10.452311959245231</v>
      </c>
      <c r="X281">
        <f>$T281+_xlfn.T.INV(0.975,'Regression (power w accel)'!$B$8-2)*SQRT('Regression (power w accel)'!$D$13*(1+1/'Regression (power w accel)'!$B$8+data_and_analysis!$V281))</f>
        <v>10.930902891207973</v>
      </c>
      <c r="Y281">
        <f t="shared" si="46"/>
        <v>577.07220482459184</v>
      </c>
      <c r="Z281">
        <f t="shared" si="47"/>
        <v>931.27845877560867</v>
      </c>
      <c r="AA281">
        <f>EXP('Regression (power w accel)'!$B$17)*(data_and_analysis!$F281^'Regression (power w accel)'!$B$18)/60</f>
        <v>733.08588413042582</v>
      </c>
      <c r="AB281" t="str">
        <f t="shared" si="48"/>
        <v>N</v>
      </c>
      <c r="AC281" s="5">
        <f t="shared" si="49"/>
        <v>-0.21281773757094613</v>
      </c>
      <c r="AD281" s="5">
        <f t="shared" si="50"/>
        <v>0.27035382747858466</v>
      </c>
    </row>
    <row r="282" spans="1:30" x14ac:dyDescent="0.25">
      <c r="A282">
        <v>37795</v>
      </c>
      <c r="B282" t="s">
        <v>16</v>
      </c>
      <c r="C282" t="s">
        <v>447</v>
      </c>
      <c r="D282">
        <v>4113</v>
      </c>
      <c r="E282">
        <v>2289.39</v>
      </c>
      <c r="F282">
        <v>2420.4167000000002</v>
      </c>
      <c r="G282">
        <f t="shared" si="41"/>
        <v>8.3219079682304233</v>
      </c>
      <c r="H282">
        <f t="shared" si="42"/>
        <v>7.7360406855181667</v>
      </c>
      <c r="I282">
        <f t="shared" si="43"/>
        <v>7.7916949944103662</v>
      </c>
      <c r="J282">
        <v>63</v>
      </c>
      <c r="K282">
        <v>64</v>
      </c>
      <c r="L282">
        <v>140978.98000000001</v>
      </c>
      <c r="M282">
        <v>6.04</v>
      </c>
      <c r="N282">
        <v>107.68</v>
      </c>
      <c r="O282">
        <v>81.34</v>
      </c>
      <c r="P282">
        <v>143.58000000000001</v>
      </c>
      <c r="Q282">
        <v>48579</v>
      </c>
      <c r="R282">
        <v>0.04</v>
      </c>
      <c r="S282">
        <v>0.28000000000000003</v>
      </c>
      <c r="T282">
        <f>'Regression (power w accel)'!$B$17+'Regression (power w accel)'!$B$18*data_and_analysis!$I282</f>
        <v>8.3478565290570756</v>
      </c>
      <c r="U282">
        <f t="shared" si="44"/>
        <v>0.10031373133772903</v>
      </c>
      <c r="V282">
        <f t="shared" si="45"/>
        <v>1.2120501198783007E-4</v>
      </c>
      <c r="W282">
        <f>$T282-_xlfn.T.INV(0.975,'Regression (power w accel)'!$B$8-2)*SQRT('Regression (power w accel)'!$D$13*(1+1/'Regression (power w accel)'!$B$8+data_and_analysis!$V282))</f>
        <v>8.1091936998188796</v>
      </c>
      <c r="X282">
        <f>$T282+_xlfn.T.INV(0.975,'Regression (power w accel)'!$B$8-2)*SQRT('Regression (power w accel)'!$D$13*(1+1/'Regression (power w accel)'!$B$8+data_and_analysis!$V282))</f>
        <v>8.5865193582952717</v>
      </c>
      <c r="Y282">
        <f t="shared" si="46"/>
        <v>55.414934741625565</v>
      </c>
      <c r="Z282">
        <f t="shared" si="47"/>
        <v>89.315477762603862</v>
      </c>
      <c r="AA282">
        <f>EXP('Regression (power w accel)'!$B$17)*(data_and_analysis!$F282^'Regression (power w accel)'!$B$18)/60</f>
        <v>70.352053073324029</v>
      </c>
      <c r="AB282" t="str">
        <f t="shared" si="48"/>
        <v>N</v>
      </c>
      <c r="AC282" s="5">
        <f t="shared" si="49"/>
        <v>-0.21231957958825079</v>
      </c>
      <c r="AD282" s="5">
        <f t="shared" si="50"/>
        <v>0.26955040913326739</v>
      </c>
    </row>
    <row r="283" spans="1:30" x14ac:dyDescent="0.25">
      <c r="A283">
        <v>55520</v>
      </c>
      <c r="B283" t="s">
        <v>448</v>
      </c>
      <c r="C283" t="s">
        <v>449</v>
      </c>
      <c r="D283">
        <v>737</v>
      </c>
      <c r="E283">
        <v>396.74</v>
      </c>
      <c r="F283">
        <v>371.13416000000001</v>
      </c>
      <c r="G283">
        <f t="shared" si="41"/>
        <v>6.6025878921893364</v>
      </c>
      <c r="H283">
        <f t="shared" si="42"/>
        <v>5.9832811542999629</v>
      </c>
      <c r="I283">
        <f t="shared" si="43"/>
        <v>5.9165636144903493</v>
      </c>
      <c r="J283">
        <v>7</v>
      </c>
      <c r="K283">
        <v>9</v>
      </c>
      <c r="L283">
        <v>20583.919999999998</v>
      </c>
      <c r="M283">
        <v>11.63</v>
      </c>
      <c r="N283">
        <v>136.88</v>
      </c>
      <c r="O283">
        <v>76.06</v>
      </c>
      <c r="P283">
        <v>158.97999999999999</v>
      </c>
      <c r="Q283">
        <v>1857</v>
      </c>
      <c r="R283">
        <v>0.08</v>
      </c>
      <c r="S283">
        <v>0.09</v>
      </c>
      <c r="T283">
        <f>'Regression (power w accel)'!$B$17+'Regression (power w accel)'!$B$18*data_and_analysis!$I283</f>
        <v>6.5450344686688036</v>
      </c>
      <c r="U283">
        <f t="shared" si="44"/>
        <v>4.8042275093388129</v>
      </c>
      <c r="V283">
        <f t="shared" si="45"/>
        <v>5.8047531987544176E-3</v>
      </c>
      <c r="W283">
        <f>$T283-_xlfn.T.INV(0.975,'Regression (power w accel)'!$B$8-2)*SQRT('Regression (power w accel)'!$D$13*(1+1/'Regression (power w accel)'!$B$8+data_and_analysis!$V283))</f>
        <v>6.3056951319692445</v>
      </c>
      <c r="X283">
        <f>$T283+_xlfn.T.INV(0.975,'Regression (power w accel)'!$B$8-2)*SQRT('Regression (power w accel)'!$D$13*(1+1/'Regression (power w accel)'!$B$8+data_and_analysis!$V283))</f>
        <v>6.7843738053683627</v>
      </c>
      <c r="Y283">
        <f t="shared" si="46"/>
        <v>9.1280361212777752</v>
      </c>
      <c r="Z283">
        <f t="shared" si="47"/>
        <v>14.732106727295241</v>
      </c>
      <c r="AA283">
        <f>EXP('Regression (power w accel)'!$B$17)*(data_and_analysis!$F283^'Regression (power w accel)'!$B$18)/60</f>
        <v>11.596344352823877</v>
      </c>
      <c r="AB283" t="str">
        <f t="shared" si="48"/>
        <v>N</v>
      </c>
      <c r="AC283" s="5">
        <f t="shared" si="49"/>
        <v>-0.21285227106463367</v>
      </c>
      <c r="AD283" s="5">
        <f t="shared" si="50"/>
        <v>0.27040956003585392</v>
      </c>
    </row>
    <row r="284" spans="1:30" x14ac:dyDescent="0.25">
      <c r="A284">
        <v>56552</v>
      </c>
      <c r="B284" t="s">
        <v>450</v>
      </c>
      <c r="C284" t="s">
        <v>451</v>
      </c>
      <c r="D284">
        <v>16462</v>
      </c>
      <c r="E284">
        <v>6442.03</v>
      </c>
      <c r="F284">
        <v>8828.268</v>
      </c>
      <c r="G284">
        <f t="shared" si="41"/>
        <v>9.7088099735325901</v>
      </c>
      <c r="H284">
        <f t="shared" si="42"/>
        <v>8.7705989868191399</v>
      </c>
      <c r="I284">
        <f t="shared" si="43"/>
        <v>9.0857141248678044</v>
      </c>
      <c r="J284">
        <v>322</v>
      </c>
      <c r="K284">
        <v>324</v>
      </c>
      <c r="L284">
        <v>845680.2</v>
      </c>
      <c r="M284">
        <v>9.0299999999999994</v>
      </c>
      <c r="N284">
        <v>166.4</v>
      </c>
      <c r="O284">
        <v>164.28</v>
      </c>
      <c r="P284">
        <v>171.86</v>
      </c>
      <c r="Q284">
        <v>228829</v>
      </c>
      <c r="R284">
        <v>0.06</v>
      </c>
      <c r="S284">
        <v>0.2</v>
      </c>
      <c r="T284">
        <f>'Regression (power w accel)'!$B$17+'Regression (power w accel)'!$B$18*data_and_analysis!$I284</f>
        <v>9.5919753465090167</v>
      </c>
      <c r="U284">
        <f t="shared" si="44"/>
        <v>0.95510688543288147</v>
      </c>
      <c r="V284">
        <f t="shared" si="45"/>
        <v>1.154016902320246E-3</v>
      </c>
      <c r="W284">
        <f>$T284-_xlfn.T.INV(0.975,'Regression (power w accel)'!$B$8-2)*SQRT('Regression (power w accel)'!$D$13*(1+1/'Regression (power w accel)'!$B$8+data_and_analysis!$V284))</f>
        <v>9.3531894401323079</v>
      </c>
      <c r="X284">
        <f>$T284+_xlfn.T.INV(0.975,'Regression (power w accel)'!$B$8-2)*SQRT('Regression (power w accel)'!$D$13*(1+1/'Regression (power w accel)'!$B$8+data_and_analysis!$V284))</f>
        <v>9.8307612528857256</v>
      </c>
      <c r="Y284">
        <f t="shared" si="46"/>
        <v>192.25928004004604</v>
      </c>
      <c r="Z284">
        <f t="shared" si="47"/>
        <v>309.95176564006914</v>
      </c>
      <c r="AA284">
        <f>EXP('Regression (power w accel)'!$B$17)*(data_and_analysis!$F284^'Regression (power w accel)'!$B$18)/60</f>
        <v>244.11289050171183</v>
      </c>
      <c r="AB284" t="str">
        <f t="shared" si="48"/>
        <v>N</v>
      </c>
      <c r="AC284" s="5">
        <f t="shared" si="49"/>
        <v>-0.21241651907481787</v>
      </c>
      <c r="AD284" s="5">
        <f t="shared" si="50"/>
        <v>0.26970667138077914</v>
      </c>
    </row>
    <row r="285" spans="1:30" x14ac:dyDescent="0.25">
      <c r="A285">
        <v>41930</v>
      </c>
      <c r="B285" t="s">
        <v>16</v>
      </c>
      <c r="C285" t="s">
        <v>452</v>
      </c>
      <c r="D285">
        <v>4121</v>
      </c>
      <c r="E285">
        <v>2289.39</v>
      </c>
      <c r="F285">
        <v>2420.4167000000002</v>
      </c>
      <c r="G285">
        <f t="shared" si="41"/>
        <v>8.3238511313388166</v>
      </c>
      <c r="H285">
        <f t="shared" si="42"/>
        <v>7.7360406855181667</v>
      </c>
      <c r="I285">
        <f t="shared" si="43"/>
        <v>7.7916949944103662</v>
      </c>
      <c r="J285">
        <v>63</v>
      </c>
      <c r="K285">
        <v>64</v>
      </c>
      <c r="L285">
        <v>140978.98000000001</v>
      </c>
      <c r="M285">
        <v>6.04</v>
      </c>
      <c r="N285">
        <v>107.68</v>
      </c>
      <c r="O285">
        <v>81.34</v>
      </c>
      <c r="P285">
        <v>143.58000000000001</v>
      </c>
      <c r="Q285">
        <v>48579</v>
      </c>
      <c r="R285">
        <v>0.04</v>
      </c>
      <c r="S285">
        <v>0.28000000000000003</v>
      </c>
      <c r="T285">
        <f>'Regression (power w accel)'!$B$17+'Regression (power w accel)'!$B$18*data_and_analysis!$I285</f>
        <v>8.3478565290570756</v>
      </c>
      <c r="U285">
        <f t="shared" si="44"/>
        <v>0.10031373133772903</v>
      </c>
      <c r="V285">
        <f t="shared" si="45"/>
        <v>1.2120501198783007E-4</v>
      </c>
      <c r="W285">
        <f>$T285-_xlfn.T.INV(0.975,'Regression (power w accel)'!$B$8-2)*SQRT('Regression (power w accel)'!$D$13*(1+1/'Regression (power w accel)'!$B$8+data_and_analysis!$V285))</f>
        <v>8.1091936998188796</v>
      </c>
      <c r="X285">
        <f>$T285+_xlfn.T.INV(0.975,'Regression (power w accel)'!$B$8-2)*SQRT('Regression (power w accel)'!$D$13*(1+1/'Regression (power w accel)'!$B$8+data_and_analysis!$V285))</f>
        <v>8.5865193582952717</v>
      </c>
      <c r="Y285">
        <f t="shared" si="46"/>
        <v>55.414934741625565</v>
      </c>
      <c r="Z285">
        <f t="shared" si="47"/>
        <v>89.315477762603862</v>
      </c>
      <c r="AA285">
        <f>EXP('Regression (power w accel)'!$B$17)*(data_and_analysis!$F285^'Regression (power w accel)'!$B$18)/60</f>
        <v>70.352053073324029</v>
      </c>
      <c r="AB285" t="str">
        <f t="shared" si="48"/>
        <v>N</v>
      </c>
      <c r="AC285" s="5">
        <f t="shared" si="49"/>
        <v>-0.21231957958825079</v>
      </c>
      <c r="AD285" s="5">
        <f t="shared" si="50"/>
        <v>0.26955040913326739</v>
      </c>
    </row>
    <row r="286" spans="1:30" x14ac:dyDescent="0.25">
      <c r="A286">
        <v>43542</v>
      </c>
      <c r="B286" t="s">
        <v>143</v>
      </c>
      <c r="C286" t="s">
        <v>144</v>
      </c>
      <c r="D286">
        <v>10935</v>
      </c>
      <c r="E286">
        <v>3730.58</v>
      </c>
      <c r="F286">
        <v>5283.18</v>
      </c>
      <c r="G286">
        <f t="shared" si="41"/>
        <v>9.2997239331108688</v>
      </c>
      <c r="H286">
        <f t="shared" si="42"/>
        <v>8.2243189965281669</v>
      </c>
      <c r="I286">
        <f t="shared" si="43"/>
        <v>8.5722834681341489</v>
      </c>
      <c r="J286">
        <v>259</v>
      </c>
      <c r="K286">
        <v>260</v>
      </c>
      <c r="L286">
        <v>538631.30000000005</v>
      </c>
      <c r="M286">
        <v>6.01</v>
      </c>
      <c r="N286">
        <v>174.55</v>
      </c>
      <c r="O286">
        <v>174.47</v>
      </c>
      <c r="P286">
        <v>174.75</v>
      </c>
      <c r="Q286">
        <v>120296</v>
      </c>
      <c r="R286">
        <v>0.04</v>
      </c>
      <c r="S286">
        <v>0.2</v>
      </c>
      <c r="T286">
        <f>'Regression (power w accel)'!$B$17+'Regression (power w accel)'!$B$18*data_and_analysis!$I286</f>
        <v>9.0983437405579952</v>
      </c>
      <c r="U286">
        <f t="shared" si="44"/>
        <v>0.21517077845675389</v>
      </c>
      <c r="V286">
        <f t="shared" si="45"/>
        <v>2.5998212243225278E-4</v>
      </c>
      <c r="W286">
        <f>$T286-_xlfn.T.INV(0.975,'Regression (power w accel)'!$B$8-2)*SQRT('Regression (power w accel)'!$D$13*(1+1/'Regression (power w accel)'!$B$8+data_and_analysis!$V286))</f>
        <v>8.8596643699710071</v>
      </c>
      <c r="X286">
        <f>$T286+_xlfn.T.INV(0.975,'Regression (power w accel)'!$B$8-2)*SQRT('Regression (power w accel)'!$D$13*(1+1/'Regression (power w accel)'!$B$8+data_and_analysis!$V286))</f>
        <v>9.3370231111449833</v>
      </c>
      <c r="Y286">
        <f t="shared" si="46"/>
        <v>117.36864668908198</v>
      </c>
      <c r="Z286">
        <f t="shared" si="47"/>
        <v>189.17614192850064</v>
      </c>
      <c r="AA286">
        <f>EXP('Regression (power w accel)'!$B$17)*(data_and_analysis!$F286^'Regression (power w accel)'!$B$18)/60</f>
        <v>149.00787819444253</v>
      </c>
      <c r="AB286" t="str">
        <f t="shared" si="48"/>
        <v>N</v>
      </c>
      <c r="AC286" s="5">
        <f t="shared" si="49"/>
        <v>-0.21233260877706112</v>
      </c>
      <c r="AD286" s="5">
        <f t="shared" si="50"/>
        <v>0.26957140938307955</v>
      </c>
    </row>
    <row r="287" spans="1:30" x14ac:dyDescent="0.25">
      <c r="A287">
        <v>36352</v>
      </c>
      <c r="B287" t="s">
        <v>453</v>
      </c>
      <c r="C287" t="s">
        <v>454</v>
      </c>
      <c r="D287">
        <v>10235</v>
      </c>
      <c r="E287">
        <v>5336.43</v>
      </c>
      <c r="F287">
        <v>5940.3296</v>
      </c>
      <c r="G287">
        <f t="shared" si="41"/>
        <v>9.2335684980953907</v>
      </c>
      <c r="H287">
        <f t="shared" si="42"/>
        <v>8.5823121690563333</v>
      </c>
      <c r="I287">
        <f t="shared" si="43"/>
        <v>8.6895198990327653</v>
      </c>
      <c r="J287">
        <v>167</v>
      </c>
      <c r="K287">
        <v>168</v>
      </c>
      <c r="L287">
        <v>438125.4</v>
      </c>
      <c r="M287">
        <v>6.18</v>
      </c>
      <c r="N287">
        <v>126.55</v>
      </c>
      <c r="O287">
        <v>97.72</v>
      </c>
      <c r="P287">
        <v>161.28</v>
      </c>
      <c r="Q287">
        <v>79284</v>
      </c>
      <c r="R287">
        <v>0.04</v>
      </c>
      <c r="S287">
        <v>0.28999999999999998</v>
      </c>
      <c r="T287">
        <f>'Regression (power w accel)'!$B$17+'Regression (power w accel)'!$B$18*data_and_analysis!$I287</f>
        <v>9.2110592687436679</v>
      </c>
      <c r="U287">
        <f t="shared" si="44"/>
        <v>0.33767892339227623</v>
      </c>
      <c r="V287">
        <f t="shared" si="45"/>
        <v>4.0800374397402967E-4</v>
      </c>
      <c r="W287">
        <f>$T287-_xlfn.T.INV(0.975,'Regression (power w accel)'!$B$8-2)*SQRT('Regression (power w accel)'!$D$13*(1+1/'Regression (power w accel)'!$B$8+data_and_analysis!$V287))</f>
        <v>8.9723622561843417</v>
      </c>
      <c r="X287">
        <f>$T287+_xlfn.T.INV(0.975,'Regression (power w accel)'!$B$8-2)*SQRT('Regression (power w accel)'!$D$13*(1+1/'Regression (power w accel)'!$B$8+data_and_analysis!$V287))</f>
        <v>9.4497562813029941</v>
      </c>
      <c r="Y287">
        <f t="shared" si="46"/>
        <v>131.36999007904626</v>
      </c>
      <c r="Z287">
        <f t="shared" si="47"/>
        <v>211.75114039301431</v>
      </c>
      <c r="AA287">
        <f>EXP('Regression (power w accel)'!$B$17)*(data_and_analysis!$F287^'Regression (power w accel)'!$B$18)/60</f>
        <v>166.78652587261664</v>
      </c>
      <c r="AB287" t="str">
        <f t="shared" si="48"/>
        <v>N</v>
      </c>
      <c r="AC287" s="5">
        <f t="shared" si="49"/>
        <v>-0.21234650466081287</v>
      </c>
      <c r="AD287" s="5">
        <f t="shared" si="50"/>
        <v>0.26959380732433652</v>
      </c>
    </row>
    <row r="288" spans="1:30" x14ac:dyDescent="0.25">
      <c r="A288">
        <v>51499</v>
      </c>
      <c r="B288" t="s">
        <v>440</v>
      </c>
      <c r="C288" t="s">
        <v>455</v>
      </c>
      <c r="D288">
        <v>1461</v>
      </c>
      <c r="E288">
        <v>792.26</v>
      </c>
      <c r="F288">
        <v>830.91436999999996</v>
      </c>
      <c r="G288">
        <f t="shared" si="41"/>
        <v>7.2868764117506997</v>
      </c>
      <c r="H288">
        <f t="shared" si="42"/>
        <v>6.6748896207696911</v>
      </c>
      <c r="I288">
        <f t="shared" si="43"/>
        <v>6.7225267450213275</v>
      </c>
      <c r="J288">
        <v>71</v>
      </c>
      <c r="K288">
        <v>72</v>
      </c>
      <c r="L288">
        <v>54558.29</v>
      </c>
      <c r="M288">
        <v>6.02</v>
      </c>
      <c r="N288">
        <v>139.59</v>
      </c>
      <c r="O288">
        <v>74.48</v>
      </c>
      <c r="P288">
        <v>173.95</v>
      </c>
      <c r="Q288">
        <v>10082</v>
      </c>
      <c r="R288">
        <v>0.04</v>
      </c>
      <c r="S288">
        <v>0.28000000000000003</v>
      </c>
      <c r="T288">
        <f>'Regression (power w accel)'!$B$17+'Regression (power w accel)'!$B$18*data_and_analysis!$I288</f>
        <v>7.3199178326509147</v>
      </c>
      <c r="U288">
        <f t="shared" si="44"/>
        <v>1.9206957479920252</v>
      </c>
      <c r="V288">
        <f t="shared" si="45"/>
        <v>2.3206987523630273E-3</v>
      </c>
      <c r="W288">
        <f>$T288-_xlfn.T.INV(0.975,'Regression (power w accel)'!$B$8-2)*SQRT('Regression (power w accel)'!$D$13*(1+1/'Regression (power w accel)'!$B$8+data_and_analysis!$V288))</f>
        <v>7.080992972508378</v>
      </c>
      <c r="X288">
        <f>$T288+_xlfn.T.INV(0.975,'Regression (power w accel)'!$B$8-2)*SQRT('Regression (power w accel)'!$D$13*(1+1/'Regression (power w accel)'!$B$8+data_and_analysis!$V288))</f>
        <v>7.5588426927934513</v>
      </c>
      <c r="Y288">
        <f t="shared" si="46"/>
        <v>19.819145407464067</v>
      </c>
      <c r="Z288">
        <f t="shared" si="47"/>
        <v>31.960415791862577</v>
      </c>
      <c r="AA288">
        <f>EXP('Regression (power w accel)'!$B$17)*(data_and_analysis!$F288^'Regression (power w accel)'!$B$18)/60</f>
        <v>25.167998090073336</v>
      </c>
      <c r="AB288" t="str">
        <f t="shared" si="48"/>
        <v>N</v>
      </c>
      <c r="AC288" s="5">
        <f t="shared" si="49"/>
        <v>-0.21252594916235881</v>
      </c>
      <c r="AD288" s="5">
        <f t="shared" si="50"/>
        <v>0.26988311416267469</v>
      </c>
    </row>
    <row r="289" spans="1:30" x14ac:dyDescent="0.25">
      <c r="A289">
        <v>52734</v>
      </c>
      <c r="B289" t="s">
        <v>92</v>
      </c>
      <c r="C289" t="s">
        <v>93</v>
      </c>
      <c r="D289">
        <v>2400</v>
      </c>
      <c r="E289">
        <v>1264.08</v>
      </c>
      <c r="F289">
        <v>1400.8958</v>
      </c>
      <c r="G289">
        <f t="shared" si="41"/>
        <v>7.7832240163360371</v>
      </c>
      <c r="H289">
        <f t="shared" si="42"/>
        <v>7.1420998638432431</v>
      </c>
      <c r="I289">
        <f t="shared" si="43"/>
        <v>7.2448671681249062</v>
      </c>
      <c r="J289">
        <v>64</v>
      </c>
      <c r="K289">
        <v>65</v>
      </c>
      <c r="L289">
        <v>87313.09</v>
      </c>
      <c r="M289">
        <v>4.08</v>
      </c>
      <c r="N289">
        <v>110.9</v>
      </c>
      <c r="O289">
        <v>71.91</v>
      </c>
      <c r="P289">
        <v>147.63999999999999</v>
      </c>
      <c r="Q289">
        <v>26865</v>
      </c>
      <c r="R289">
        <v>0.03</v>
      </c>
      <c r="S289">
        <v>0.28000000000000003</v>
      </c>
      <c r="T289">
        <f>'Regression (power w accel)'!$B$17+'Regression (power w accel)'!$B$18*data_and_analysis!$I289</f>
        <v>7.822115624169844</v>
      </c>
      <c r="U289">
        <f t="shared" si="44"/>
        <v>0.74572077285047211</v>
      </c>
      <c r="V289">
        <f t="shared" si="45"/>
        <v>9.0102415698817306E-4</v>
      </c>
      <c r="W289">
        <f>$T289-_xlfn.T.INV(0.975,'Regression (power w accel)'!$B$8-2)*SQRT('Regression (power w accel)'!$D$13*(1+1/'Regression (power w accel)'!$B$8+data_and_analysis!$V289))</f>
        <v>7.5833598603231964</v>
      </c>
      <c r="X289">
        <f>$T289+_xlfn.T.INV(0.975,'Regression (power w accel)'!$B$8-2)*SQRT('Regression (power w accel)'!$D$13*(1+1/'Regression (power w accel)'!$B$8+data_and_analysis!$V289))</f>
        <v>8.0608713880164906</v>
      </c>
      <c r="Y289">
        <f t="shared" si="46"/>
        <v>32.753679211299698</v>
      </c>
      <c r="Z289">
        <f t="shared" si="47"/>
        <v>52.800825538792459</v>
      </c>
      <c r="AA289">
        <f>EXP('Regression (power w accel)'!$B$17)*(data_and_analysis!$F289^'Regression (power w accel)'!$B$18)/60</f>
        <v>41.586311471317224</v>
      </c>
      <c r="AB289" t="str">
        <f t="shared" si="48"/>
        <v>N</v>
      </c>
      <c r="AC289" s="5">
        <f t="shared" si="49"/>
        <v>-0.21239277895827671</v>
      </c>
      <c r="AD289" s="5">
        <f t="shared" si="50"/>
        <v>0.26966839978607082</v>
      </c>
    </row>
    <row r="290" spans="1:30" x14ac:dyDescent="0.25">
      <c r="A290">
        <v>45897</v>
      </c>
      <c r="B290" t="s">
        <v>16</v>
      </c>
      <c r="C290" t="s">
        <v>377</v>
      </c>
      <c r="D290">
        <v>4121</v>
      </c>
      <c r="E290">
        <v>2289.39</v>
      </c>
      <c r="F290">
        <v>2420.4167000000002</v>
      </c>
      <c r="G290">
        <f t="shared" si="41"/>
        <v>8.3238511313388166</v>
      </c>
      <c r="H290">
        <f t="shared" si="42"/>
        <v>7.7360406855181667</v>
      </c>
      <c r="I290">
        <f t="shared" si="43"/>
        <v>7.7916949944103662</v>
      </c>
      <c r="J290">
        <v>63</v>
      </c>
      <c r="K290">
        <v>64</v>
      </c>
      <c r="L290">
        <v>140978.98000000001</v>
      </c>
      <c r="M290">
        <v>6.04</v>
      </c>
      <c r="N290">
        <v>107.68</v>
      </c>
      <c r="O290">
        <v>81.34</v>
      </c>
      <c r="P290">
        <v>143.58000000000001</v>
      </c>
      <c r="Q290">
        <v>48579</v>
      </c>
      <c r="R290">
        <v>0.04</v>
      </c>
      <c r="S290">
        <v>0.28000000000000003</v>
      </c>
      <c r="T290">
        <f>'Regression (power w accel)'!$B$17+'Regression (power w accel)'!$B$18*data_and_analysis!$I290</f>
        <v>8.3478565290570756</v>
      </c>
      <c r="U290">
        <f t="shared" si="44"/>
        <v>0.10031373133772903</v>
      </c>
      <c r="V290">
        <f t="shared" si="45"/>
        <v>1.2120501198783007E-4</v>
      </c>
      <c r="W290">
        <f>$T290-_xlfn.T.INV(0.975,'Regression (power w accel)'!$B$8-2)*SQRT('Regression (power w accel)'!$D$13*(1+1/'Regression (power w accel)'!$B$8+data_and_analysis!$V290))</f>
        <v>8.1091936998188796</v>
      </c>
      <c r="X290">
        <f>$T290+_xlfn.T.INV(0.975,'Regression (power w accel)'!$B$8-2)*SQRT('Regression (power w accel)'!$D$13*(1+1/'Regression (power w accel)'!$B$8+data_and_analysis!$V290))</f>
        <v>8.5865193582952717</v>
      </c>
      <c r="Y290">
        <f t="shared" si="46"/>
        <v>55.414934741625565</v>
      </c>
      <c r="Z290">
        <f t="shared" si="47"/>
        <v>89.315477762603862</v>
      </c>
      <c r="AA290">
        <f>EXP('Regression (power w accel)'!$B$17)*(data_and_analysis!$F290^'Regression (power w accel)'!$B$18)/60</f>
        <v>70.352053073324029</v>
      </c>
      <c r="AB290" t="str">
        <f t="shared" si="48"/>
        <v>N</v>
      </c>
      <c r="AC290" s="5">
        <f t="shared" si="49"/>
        <v>-0.21231957958825079</v>
      </c>
      <c r="AD290" s="5">
        <f t="shared" si="50"/>
        <v>0.26955040913326739</v>
      </c>
    </row>
    <row r="291" spans="1:30" x14ac:dyDescent="0.25">
      <c r="A291">
        <v>57306</v>
      </c>
      <c r="B291" t="s">
        <v>16</v>
      </c>
      <c r="C291" t="s">
        <v>456</v>
      </c>
      <c r="D291">
        <v>4400</v>
      </c>
      <c r="E291">
        <v>2402.81</v>
      </c>
      <c r="F291">
        <v>2576.2644</v>
      </c>
      <c r="G291">
        <f t="shared" si="41"/>
        <v>8.3893598199063533</v>
      </c>
      <c r="H291">
        <f t="shared" si="42"/>
        <v>7.7843941647785666</v>
      </c>
      <c r="I291">
        <f t="shared" si="43"/>
        <v>7.8540957217086982</v>
      </c>
      <c r="J291">
        <v>64</v>
      </c>
      <c r="K291">
        <v>65</v>
      </c>
      <c r="L291">
        <v>161827.45000000001</v>
      </c>
      <c r="M291">
        <v>6.04</v>
      </c>
      <c r="N291">
        <v>117.73</v>
      </c>
      <c r="O291">
        <v>82.96</v>
      </c>
      <c r="P291">
        <v>154.63</v>
      </c>
      <c r="Q291">
        <v>51252</v>
      </c>
      <c r="R291">
        <v>0.04</v>
      </c>
      <c r="S291">
        <v>0.28000000000000003</v>
      </c>
      <c r="T291">
        <f>'Regression (power w accel)'!$B$17+'Regression (power w accel)'!$B$18*data_and_analysis!$I291</f>
        <v>8.40785094276184</v>
      </c>
      <c r="U291">
        <f t="shared" si="44"/>
        <v>6.468003729156814E-2</v>
      </c>
      <c r="V291">
        <f t="shared" si="45"/>
        <v>7.8150265080901025E-5</v>
      </c>
      <c r="W291">
        <f>$T291-_xlfn.T.INV(0.975,'Regression (power w accel)'!$B$8-2)*SQRT('Regression (power w accel)'!$D$13*(1+1/'Regression (power w accel)'!$B$8+data_and_analysis!$V291))</f>
        <v>8.1691932456086196</v>
      </c>
      <c r="X291">
        <f>$T291+_xlfn.T.INV(0.975,'Regression (power w accel)'!$B$8-2)*SQRT('Regression (power w accel)'!$D$13*(1+1/'Regression (power w accel)'!$B$8+data_and_analysis!$V291))</f>
        <v>8.6465086399150604</v>
      </c>
      <c r="Y291">
        <f t="shared" si="46"/>
        <v>58.841576206630471</v>
      </c>
      <c r="Z291">
        <f t="shared" si="47"/>
        <v>94.83742195149776</v>
      </c>
      <c r="AA291">
        <f>EXP('Regression (power w accel)'!$B$17)*(data_and_analysis!$F291^'Regression (power w accel)'!$B$18)/60</f>
        <v>74.701963769364284</v>
      </c>
      <c r="AB291" t="str">
        <f t="shared" si="48"/>
        <v>N</v>
      </c>
      <c r="AC291" s="5">
        <f t="shared" si="49"/>
        <v>-0.21231553713502577</v>
      </c>
      <c r="AD291" s="5">
        <f t="shared" si="50"/>
        <v>0.26954389370940668</v>
      </c>
    </row>
    <row r="292" spans="1:30" x14ac:dyDescent="0.25">
      <c r="A292">
        <v>44592</v>
      </c>
      <c r="B292" t="s">
        <v>216</v>
      </c>
      <c r="C292" t="s">
        <v>217</v>
      </c>
      <c r="D292">
        <v>2440</v>
      </c>
      <c r="E292">
        <v>1374.14</v>
      </c>
      <c r="F292">
        <v>1448.6176</v>
      </c>
      <c r="G292">
        <f t="shared" si="41"/>
        <v>7.7997533182872472</v>
      </c>
      <c r="H292">
        <f t="shared" si="42"/>
        <v>7.2255833598769268</v>
      </c>
      <c r="I292">
        <f t="shared" si="43"/>
        <v>7.2783650013491616</v>
      </c>
      <c r="J292">
        <v>179</v>
      </c>
      <c r="K292">
        <v>180</v>
      </c>
      <c r="L292">
        <v>99858.13</v>
      </c>
      <c r="M292">
        <v>6.14</v>
      </c>
      <c r="N292">
        <v>140.77000000000001</v>
      </c>
      <c r="O292">
        <v>48.38</v>
      </c>
      <c r="P292">
        <v>163.27000000000001</v>
      </c>
      <c r="Q292">
        <v>42286</v>
      </c>
      <c r="R292">
        <v>0.04</v>
      </c>
      <c r="S292">
        <v>0.28999999999999998</v>
      </c>
      <c r="T292">
        <f>'Regression (power w accel)'!$B$17+'Regression (power w accel)'!$B$18*data_and_analysis!$I292</f>
        <v>7.8543217049589513</v>
      </c>
      <c r="U292">
        <f t="shared" si="44"/>
        <v>0.68898868572991545</v>
      </c>
      <c r="V292">
        <f t="shared" si="45"/>
        <v>8.3247707766170127E-4</v>
      </c>
      <c r="W292">
        <f>$T292-_xlfn.T.INV(0.975,'Regression (power w accel)'!$B$8-2)*SQRT('Regression (power w accel)'!$D$13*(1+1/'Regression (power w accel)'!$B$8+data_and_analysis!$V292))</f>
        <v>7.6155741087305753</v>
      </c>
      <c r="X292">
        <f>$T292+_xlfn.T.INV(0.975,'Regression (power w accel)'!$B$8-2)*SQRT('Regression (power w accel)'!$D$13*(1+1/'Regression (power w accel)'!$B$8+data_and_analysis!$V292))</f>
        <v>8.0930693011873274</v>
      </c>
      <c r="Y292">
        <f t="shared" si="46"/>
        <v>33.825993537767395</v>
      </c>
      <c r="Z292">
        <f t="shared" si="47"/>
        <v>54.528567517202013</v>
      </c>
      <c r="AA292">
        <f>EXP('Regression (power w accel)'!$B$17)*(data_and_analysis!$F292^'Regression (power w accel)'!$B$18)/60</f>
        <v>42.947444306507791</v>
      </c>
      <c r="AB292" t="str">
        <f t="shared" si="48"/>
        <v>N</v>
      </c>
      <c r="AC292" s="5">
        <f t="shared" si="49"/>
        <v>-0.21238634605687653</v>
      </c>
      <c r="AD292" s="5">
        <f t="shared" si="50"/>
        <v>0.26965802966160074</v>
      </c>
    </row>
    <row r="293" spans="1:30" x14ac:dyDescent="0.25">
      <c r="A293">
        <v>54498</v>
      </c>
      <c r="B293" t="s">
        <v>457</v>
      </c>
      <c r="C293" t="s">
        <v>458</v>
      </c>
      <c r="D293">
        <v>21989</v>
      </c>
      <c r="E293">
        <v>9612.74</v>
      </c>
      <c r="F293">
        <v>12756.209000000001</v>
      </c>
      <c r="G293">
        <f t="shared" si="41"/>
        <v>9.9982976072987704</v>
      </c>
      <c r="H293">
        <f t="shared" si="42"/>
        <v>9.1708445809924637</v>
      </c>
      <c r="I293">
        <f t="shared" si="43"/>
        <v>9.4537734124422599</v>
      </c>
      <c r="J293">
        <v>304</v>
      </c>
      <c r="K293">
        <v>305</v>
      </c>
      <c r="L293">
        <v>1087085.8999999999</v>
      </c>
      <c r="M293">
        <v>6.02</v>
      </c>
      <c r="N293">
        <v>145.61000000000001</v>
      </c>
      <c r="O293">
        <v>140.84</v>
      </c>
      <c r="P293">
        <v>148.83000000000001</v>
      </c>
      <c r="Q293">
        <v>399621</v>
      </c>
      <c r="R293">
        <v>0.04</v>
      </c>
      <c r="S293">
        <v>0.2</v>
      </c>
      <c r="T293">
        <f>'Regression (power w accel)'!$B$17+'Regression (power w accel)'!$B$18*data_and_analysis!$I293</f>
        <v>9.9458414330540155</v>
      </c>
      <c r="U293">
        <f t="shared" si="44"/>
        <v>1.8099800428590644</v>
      </c>
      <c r="V293">
        <f t="shared" si="45"/>
        <v>2.1869254574319232E-3</v>
      </c>
      <c r="W293">
        <f>$T293-_xlfn.T.INV(0.975,'Regression (power w accel)'!$B$8-2)*SQRT('Regression (power w accel)'!$D$13*(1+1/'Regression (power w accel)'!$B$8+data_and_analysis!$V293))</f>
        <v>9.7069325014332684</v>
      </c>
      <c r="X293">
        <f>$T293+_xlfn.T.INV(0.975,'Regression (power w accel)'!$B$8-2)*SQRT('Regression (power w accel)'!$D$13*(1+1/'Regression (power w accel)'!$B$8+data_and_analysis!$V293))</f>
        <v>10.184750364674763</v>
      </c>
      <c r="Y293">
        <f t="shared" si="46"/>
        <v>273.85203416027144</v>
      </c>
      <c r="Z293">
        <f t="shared" si="47"/>
        <v>441.6005773878627</v>
      </c>
      <c r="AA293">
        <f>EXP('Regression (power w accel)'!$B$17)*(data_and_analysis!$F293^'Regression (power w accel)'!$B$18)/60</f>
        <v>347.75453469942926</v>
      </c>
      <c r="AB293" t="str">
        <f t="shared" si="48"/>
        <v>N</v>
      </c>
      <c r="AC293" s="5">
        <f t="shared" si="49"/>
        <v>-0.21251340576488276</v>
      </c>
      <c r="AD293" s="5">
        <f t="shared" si="50"/>
        <v>0.26986288696291577</v>
      </c>
    </row>
    <row r="294" spans="1:30" x14ac:dyDescent="0.25">
      <c r="A294">
        <v>50317</v>
      </c>
      <c r="B294" t="s">
        <v>459</v>
      </c>
      <c r="C294" t="s">
        <v>460</v>
      </c>
      <c r="D294">
        <v>7352</v>
      </c>
      <c r="E294">
        <v>4021.71</v>
      </c>
      <c r="F294">
        <v>4927.5749999999998</v>
      </c>
      <c r="G294">
        <f t="shared" si="41"/>
        <v>8.9027276640355222</v>
      </c>
      <c r="H294">
        <f t="shared" si="42"/>
        <v>8.2994624643018913</v>
      </c>
      <c r="I294">
        <f t="shared" si="43"/>
        <v>8.5026022596111943</v>
      </c>
      <c r="J294">
        <v>30</v>
      </c>
      <c r="K294">
        <v>32</v>
      </c>
      <c r="L294">
        <v>334517.7</v>
      </c>
      <c r="M294">
        <v>9.1999999999999993</v>
      </c>
      <c r="N294">
        <v>112.94</v>
      </c>
      <c r="O294">
        <v>103.75</v>
      </c>
      <c r="P294">
        <v>136.36000000000001</v>
      </c>
      <c r="Q294">
        <v>73942</v>
      </c>
      <c r="R294">
        <v>7.0000000000000007E-2</v>
      </c>
      <c r="S294">
        <v>0.18</v>
      </c>
      <c r="T294">
        <f>'Regression (power w accel)'!$B$17+'Regression (power w accel)'!$B$18*data_and_analysis!$I294</f>
        <v>9.0313495974995739</v>
      </c>
      <c r="U294">
        <f t="shared" si="44"/>
        <v>0.15538089565141028</v>
      </c>
      <c r="V294">
        <f t="shared" si="45"/>
        <v>1.8774043263034012E-4</v>
      </c>
      <c r="W294">
        <f>$T294-_xlfn.T.INV(0.975,'Regression (power w accel)'!$B$8-2)*SQRT('Regression (power w accel)'!$D$13*(1+1/'Regression (power w accel)'!$B$8+data_and_analysis!$V294))</f>
        <v>8.7926788375194143</v>
      </c>
      <c r="X294">
        <f>$T294+_xlfn.T.INV(0.975,'Regression (power w accel)'!$B$8-2)*SQRT('Regression (power w accel)'!$D$13*(1+1/'Regression (power w accel)'!$B$8+data_and_analysis!$V294))</f>
        <v>9.2700203574797335</v>
      </c>
      <c r="Y294">
        <f t="shared" si="46"/>
        <v>109.76418317816722</v>
      </c>
      <c r="Z294">
        <f t="shared" si="47"/>
        <v>176.91613297046055</v>
      </c>
      <c r="AA294">
        <f>EXP('Regression (power w accel)'!$B$17)*(data_and_analysis!$F294^'Regression (power w accel)'!$B$18)/60</f>
        <v>139.35226882452477</v>
      </c>
      <c r="AB294" t="str">
        <f t="shared" si="48"/>
        <v>N</v>
      </c>
      <c r="AC294" s="5">
        <f t="shared" si="49"/>
        <v>-0.21232582645364373</v>
      </c>
      <c r="AD294" s="5">
        <f t="shared" si="50"/>
        <v>0.26956047764989727</v>
      </c>
    </row>
    <row r="295" spans="1:30" x14ac:dyDescent="0.25">
      <c r="A295">
        <v>51108</v>
      </c>
      <c r="B295" t="s">
        <v>461</v>
      </c>
      <c r="C295" t="s">
        <v>462</v>
      </c>
      <c r="D295">
        <v>16420</v>
      </c>
      <c r="E295">
        <v>9596.1299999999992</v>
      </c>
      <c r="F295">
        <v>10574.604499999999</v>
      </c>
      <c r="G295">
        <f t="shared" si="41"/>
        <v>9.70625538300642</v>
      </c>
      <c r="H295">
        <f t="shared" si="42"/>
        <v>9.1691151711792003</v>
      </c>
      <c r="I295">
        <f t="shared" si="43"/>
        <v>9.2662106036879113</v>
      </c>
      <c r="J295">
        <v>26</v>
      </c>
      <c r="K295">
        <v>28</v>
      </c>
      <c r="L295">
        <v>517395.53</v>
      </c>
      <c r="M295">
        <v>13.21</v>
      </c>
      <c r="N295">
        <v>82.03</v>
      </c>
      <c r="O295">
        <v>60.16</v>
      </c>
      <c r="P295">
        <v>144.16999999999999</v>
      </c>
      <c r="Q295">
        <v>231059</v>
      </c>
      <c r="R295">
        <v>0.09</v>
      </c>
      <c r="S295">
        <v>0.25</v>
      </c>
      <c r="T295">
        <f>'Regression (power w accel)'!$B$17+'Regression (power w accel)'!$B$18*data_and_analysis!$I295</f>
        <v>9.765511471670111</v>
      </c>
      <c r="U295">
        <f t="shared" si="44"/>
        <v>1.3404827295673039</v>
      </c>
      <c r="V295">
        <f t="shared" si="45"/>
        <v>1.6196509006297564E-3</v>
      </c>
      <c r="W295">
        <f>$T295-_xlfn.T.INV(0.975,'Regression (power w accel)'!$B$8-2)*SQRT('Regression (power w accel)'!$D$13*(1+1/'Regression (power w accel)'!$B$8+data_and_analysis!$V295))</f>
        <v>9.5266700978092747</v>
      </c>
      <c r="X295">
        <f>$T295+_xlfn.T.INV(0.975,'Regression (power w accel)'!$B$8-2)*SQRT('Regression (power w accel)'!$D$13*(1+1/'Regression (power w accel)'!$B$8+data_and_analysis!$V295))</f>
        <v>10.004352845530947</v>
      </c>
      <c r="Y295">
        <f t="shared" si="46"/>
        <v>228.68043202069822</v>
      </c>
      <c r="Z295">
        <f t="shared" si="47"/>
        <v>368.709209528965</v>
      </c>
      <c r="AA295">
        <f>EXP('Regression (power w accel)'!$B$17)*(data_and_analysis!$F295^'Regression (power w accel)'!$B$18)/60</f>
        <v>290.37317597376972</v>
      </c>
      <c r="AB295" t="str">
        <f t="shared" si="48"/>
        <v>N</v>
      </c>
      <c r="AC295" s="5">
        <f t="shared" si="49"/>
        <v>-0.21246020313751154</v>
      </c>
      <c r="AD295" s="5">
        <f t="shared" si="50"/>
        <v>0.26977710076867301</v>
      </c>
    </row>
    <row r="296" spans="1:30" x14ac:dyDescent="0.25">
      <c r="A296">
        <v>50264</v>
      </c>
      <c r="B296" t="s">
        <v>463</v>
      </c>
      <c r="C296" t="s">
        <v>464</v>
      </c>
      <c r="D296">
        <v>9467</v>
      </c>
      <c r="E296">
        <v>4704.45</v>
      </c>
      <c r="F296">
        <v>5965.4840000000004</v>
      </c>
      <c r="G296">
        <f t="shared" si="41"/>
        <v>9.1555673461288904</v>
      </c>
      <c r="H296">
        <f t="shared" si="42"/>
        <v>8.4562641482683301</v>
      </c>
      <c r="I296">
        <f t="shared" si="43"/>
        <v>8.6937454712235809</v>
      </c>
      <c r="J296">
        <v>513</v>
      </c>
      <c r="K296">
        <v>514</v>
      </c>
      <c r="L296">
        <v>496827.12</v>
      </c>
      <c r="M296">
        <v>6.04</v>
      </c>
      <c r="N296">
        <v>141.72</v>
      </c>
      <c r="O296">
        <v>127.54</v>
      </c>
      <c r="P296">
        <v>148.58000000000001</v>
      </c>
      <c r="Q296">
        <v>112371</v>
      </c>
      <c r="R296">
        <v>0.04</v>
      </c>
      <c r="S296">
        <v>0.2</v>
      </c>
      <c r="T296">
        <f>'Regression (power w accel)'!$B$17+'Regression (power w accel)'!$B$18*data_and_analysis!$I296</f>
        <v>9.2151218932855752</v>
      </c>
      <c r="U296">
        <f t="shared" si="44"/>
        <v>0.34260775131200327</v>
      </c>
      <c r="V296">
        <f t="shared" si="45"/>
        <v>4.1395904679379208E-4</v>
      </c>
      <c r="W296">
        <f>$T296-_xlfn.T.INV(0.975,'Regression (power w accel)'!$B$8-2)*SQRT('Regression (power w accel)'!$D$13*(1+1/'Regression (power w accel)'!$B$8+data_and_analysis!$V296))</f>
        <v>8.9764241709701498</v>
      </c>
      <c r="X296">
        <f>$T296+_xlfn.T.INV(0.975,'Regression (power w accel)'!$B$8-2)*SQRT('Regression (power w accel)'!$D$13*(1+1/'Regression (power w accel)'!$B$8+data_and_analysis!$V296))</f>
        <v>9.4538196156010006</v>
      </c>
      <c r="Y296">
        <f t="shared" si="46"/>
        <v>131.9046889997127</v>
      </c>
      <c r="Z296">
        <f t="shared" si="47"/>
        <v>212.61330651275188</v>
      </c>
      <c r="AA296">
        <f>EXP('Regression (power w accel)'!$B$17)*(data_and_analysis!$F296^'Regression (power w accel)'!$B$18)/60</f>
        <v>167.46549517069215</v>
      </c>
      <c r="AB296" t="str">
        <f t="shared" si="48"/>
        <v>N</v>
      </c>
      <c r="AC296" s="5">
        <f t="shared" si="49"/>
        <v>-0.21234706370248671</v>
      </c>
      <c r="AD296" s="5">
        <f t="shared" si="50"/>
        <v>0.26959470842660471</v>
      </c>
    </row>
    <row r="297" spans="1:30" x14ac:dyDescent="0.25">
      <c r="A297">
        <v>43088</v>
      </c>
      <c r="B297" t="s">
        <v>465</v>
      </c>
      <c r="C297" t="s">
        <v>466</v>
      </c>
      <c r="D297">
        <v>68588</v>
      </c>
      <c r="E297">
        <v>23558.39</v>
      </c>
      <c r="F297">
        <v>32866.777000000002</v>
      </c>
      <c r="G297">
        <f t="shared" si="41"/>
        <v>11.135872871298742</v>
      </c>
      <c r="H297">
        <f t="shared" si="42"/>
        <v>10.067237299267513</v>
      </c>
      <c r="I297">
        <f t="shared" si="43"/>
        <v>10.400217608914954</v>
      </c>
      <c r="J297">
        <v>499</v>
      </c>
      <c r="K297">
        <v>500</v>
      </c>
      <c r="L297">
        <v>2680608.5</v>
      </c>
      <c r="M297">
        <v>4.0199999999999996</v>
      </c>
      <c r="N297">
        <v>126.8</v>
      </c>
      <c r="O297">
        <v>115.18</v>
      </c>
      <c r="P297">
        <v>137.62</v>
      </c>
      <c r="Q297">
        <v>2879694</v>
      </c>
      <c r="R297">
        <v>0.03</v>
      </c>
      <c r="S297">
        <v>0.18</v>
      </c>
      <c r="T297">
        <f>'Regression (power w accel)'!$B$17+'Regression (power w accel)'!$B$18*data_and_analysis!$I297</f>
        <v>10.855788594409827</v>
      </c>
      <c r="U297">
        <f t="shared" si="44"/>
        <v>5.2523435004550354</v>
      </c>
      <c r="V297">
        <f t="shared" si="45"/>
        <v>6.3461935713821681E-3</v>
      </c>
      <c r="W297">
        <f>$T297-_xlfn.T.INV(0.975,'Regression (power w accel)'!$B$8-2)*SQRT('Regression (power w accel)'!$D$13*(1+1/'Regression (power w accel)'!$B$8+data_and_analysis!$V297))</f>
        <v>10.616384910297606</v>
      </c>
      <c r="X297">
        <f>$T297+_xlfn.T.INV(0.975,'Regression (power w accel)'!$B$8-2)*SQRT('Regression (power w accel)'!$D$13*(1+1/'Regression (power w accel)'!$B$8+data_and_analysis!$V297))</f>
        <v>11.095192278522047</v>
      </c>
      <c r="Y297">
        <f t="shared" si="46"/>
        <v>679.96433487096806</v>
      </c>
      <c r="Z297">
        <f t="shared" si="47"/>
        <v>1097.5631863761507</v>
      </c>
      <c r="AA297">
        <f>EXP('Regression (power w accel)'!$B$17)*(data_and_analysis!$F297^'Regression (power w accel)'!$B$18)/60</f>
        <v>863.88877872277033</v>
      </c>
      <c r="AB297" t="str">
        <f t="shared" si="48"/>
        <v>Y</v>
      </c>
      <c r="AC297" s="5">
        <f t="shared" si="49"/>
        <v>-0.21290292035478015</v>
      </c>
      <c r="AD297" s="5">
        <f t="shared" si="50"/>
        <v>0.27049131023424094</v>
      </c>
    </row>
    <row r="298" spans="1:30" x14ac:dyDescent="0.25">
      <c r="A298">
        <v>42554</v>
      </c>
      <c r="B298" t="s">
        <v>202</v>
      </c>
      <c r="C298" t="s">
        <v>467</v>
      </c>
      <c r="D298">
        <v>16093</v>
      </c>
      <c r="E298">
        <v>6676.47</v>
      </c>
      <c r="F298">
        <v>9739.8389999999999</v>
      </c>
      <c r="G298">
        <f t="shared" si="41"/>
        <v>9.6861396738184951</v>
      </c>
      <c r="H298">
        <f t="shared" si="42"/>
        <v>8.8063446837416475</v>
      </c>
      <c r="I298">
        <f t="shared" si="43"/>
        <v>9.183979866725835</v>
      </c>
      <c r="J298">
        <v>244</v>
      </c>
      <c r="K298">
        <v>245</v>
      </c>
      <c r="L298">
        <v>1018992.75</v>
      </c>
      <c r="M298">
        <v>6.02</v>
      </c>
      <c r="N298">
        <v>179.43</v>
      </c>
      <c r="O298">
        <v>190.53</v>
      </c>
      <c r="P298">
        <v>156.36000000000001</v>
      </c>
      <c r="Q298">
        <v>175185</v>
      </c>
      <c r="R298">
        <v>0.04</v>
      </c>
      <c r="S298">
        <v>0.16</v>
      </c>
      <c r="T298">
        <f>'Regression (power w accel)'!$B$17+'Regression (power w accel)'!$B$18*data_and_analysis!$I298</f>
        <v>9.6864517384563555</v>
      </c>
      <c r="U298">
        <f t="shared" si="44"/>
        <v>1.1568324154256631</v>
      </c>
      <c r="V298">
        <f t="shared" si="45"/>
        <v>1.3977536764883754E-3</v>
      </c>
      <c r="W298">
        <f>$T298-_xlfn.T.INV(0.975,'Regression (power w accel)'!$B$8-2)*SQRT('Regression (power w accel)'!$D$13*(1+1/'Regression (power w accel)'!$B$8+data_and_analysis!$V298))</f>
        <v>9.4476367959398999</v>
      </c>
      <c r="X298">
        <f>$T298+_xlfn.T.INV(0.975,'Regression (power w accel)'!$B$8-2)*SQRT('Regression (power w accel)'!$D$13*(1+1/'Regression (power w accel)'!$B$8+data_and_analysis!$V298))</f>
        <v>9.9252666809728112</v>
      </c>
      <c r="Y298">
        <f t="shared" si="46"/>
        <v>211.30281223065413</v>
      </c>
      <c r="Z298">
        <f t="shared" si="47"/>
        <v>340.6726749401775</v>
      </c>
      <c r="AA298">
        <f>EXP('Regression (power w accel)'!$B$17)*(data_and_analysis!$F298^'Regression (power w accel)'!$B$18)/60</f>
        <v>268.30038066502811</v>
      </c>
      <c r="AB298" t="str">
        <f t="shared" si="48"/>
        <v>N</v>
      </c>
      <c r="AC298" s="5">
        <f t="shared" si="49"/>
        <v>-0.21243938712683083</v>
      </c>
      <c r="AD298" s="5">
        <f t="shared" si="50"/>
        <v>0.26974353929637501</v>
      </c>
    </row>
    <row r="299" spans="1:30" x14ac:dyDescent="0.25">
      <c r="A299">
        <v>48935</v>
      </c>
      <c r="B299" t="s">
        <v>22</v>
      </c>
      <c r="C299" t="s">
        <v>468</v>
      </c>
      <c r="D299">
        <v>4560</v>
      </c>
      <c r="E299">
        <v>2589.2199999999998</v>
      </c>
      <c r="F299">
        <v>2742.1909999999998</v>
      </c>
      <c r="G299">
        <f t="shared" si="41"/>
        <v>8.4250779025084324</v>
      </c>
      <c r="H299">
        <f t="shared" si="42"/>
        <v>7.8591119510351568</v>
      </c>
      <c r="I299">
        <f t="shared" si="43"/>
        <v>7.9165125148808473</v>
      </c>
      <c r="J299">
        <v>167</v>
      </c>
      <c r="K299">
        <v>168</v>
      </c>
      <c r="L299">
        <v>161638.73000000001</v>
      </c>
      <c r="M299">
        <v>6.6</v>
      </c>
      <c r="N299">
        <v>116.54</v>
      </c>
      <c r="O299">
        <v>54.21</v>
      </c>
      <c r="P299">
        <v>166.95</v>
      </c>
      <c r="Q299">
        <v>47060</v>
      </c>
      <c r="R299">
        <v>0.05</v>
      </c>
      <c r="S299">
        <v>0.28999999999999998</v>
      </c>
      <c r="T299">
        <f>'Regression (power w accel)'!$B$17+'Regression (power w accel)'!$B$18*data_and_analysis!$I299</f>
        <v>8.467860802803882</v>
      </c>
      <c r="U299">
        <f t="shared" si="44"/>
        <v>3.6827878249750548E-2</v>
      </c>
      <c r="V299">
        <f t="shared" si="45"/>
        <v>4.4497631233746254E-5</v>
      </c>
      <c r="W299">
        <f>$T299-_xlfn.T.INV(0.975,'Regression (power w accel)'!$B$8-2)*SQRT('Regression (power w accel)'!$D$13*(1+1/'Regression (power w accel)'!$B$8+data_and_analysis!$V299))</f>
        <v>8.2292071170895262</v>
      </c>
      <c r="X299">
        <f>$T299+_xlfn.T.INV(0.975,'Regression (power w accel)'!$B$8-2)*SQRT('Regression (power w accel)'!$D$13*(1+1/'Regression (power w accel)'!$B$8+data_and_analysis!$V299))</f>
        <v>8.7065144885182377</v>
      </c>
      <c r="Y299">
        <f t="shared" si="46"/>
        <v>62.481002770559847</v>
      </c>
      <c r="Z299">
        <f t="shared" si="47"/>
        <v>100.70242957507072</v>
      </c>
      <c r="AA299">
        <f>EXP('Regression (power w accel)'!$B$17)*(data_and_analysis!$F299^'Regression (power w accel)'!$B$18)/60</f>
        <v>79.322057343982834</v>
      </c>
      <c r="AB299" t="str">
        <f t="shared" si="48"/>
        <v>N</v>
      </c>
      <c r="AC299" s="5">
        <f t="shared" si="49"/>
        <v>-0.21231237738062156</v>
      </c>
      <c r="AD299" s="5">
        <f t="shared" si="50"/>
        <v>0.26953880102190453</v>
      </c>
    </row>
    <row r="300" spans="1:30" x14ac:dyDescent="0.25">
      <c r="A300">
        <v>53653</v>
      </c>
      <c r="B300" t="s">
        <v>469</v>
      </c>
      <c r="C300" t="s">
        <v>470</v>
      </c>
      <c r="D300">
        <v>1579</v>
      </c>
      <c r="E300">
        <v>817.34</v>
      </c>
      <c r="F300">
        <v>898.93589999999995</v>
      </c>
      <c r="G300">
        <f t="shared" si="41"/>
        <v>7.364547014255642</v>
      </c>
      <c r="H300">
        <f t="shared" si="42"/>
        <v>6.7060551649615787</v>
      </c>
      <c r="I300">
        <f t="shared" si="43"/>
        <v>6.8012117304834998</v>
      </c>
      <c r="J300">
        <v>26</v>
      </c>
      <c r="K300">
        <v>28</v>
      </c>
      <c r="L300">
        <v>63350.98</v>
      </c>
      <c r="M300">
        <v>11.24</v>
      </c>
      <c r="N300">
        <v>138.63999999999999</v>
      </c>
      <c r="O300">
        <v>123.42</v>
      </c>
      <c r="P300">
        <v>151.38999999999999</v>
      </c>
      <c r="Q300">
        <v>14719</v>
      </c>
      <c r="R300">
        <v>0.08</v>
      </c>
      <c r="S300">
        <v>0.18</v>
      </c>
      <c r="T300">
        <f>'Regression (power w accel)'!$B$17+'Regression (power w accel)'!$B$18*data_and_analysis!$I300</f>
        <v>7.3955685465857348</v>
      </c>
      <c r="U300">
        <f t="shared" si="44"/>
        <v>1.7087893415831275</v>
      </c>
      <c r="V300">
        <f t="shared" si="45"/>
        <v>2.0646608382451979E-3</v>
      </c>
      <c r="W300">
        <f>$T300-_xlfn.T.INV(0.975,'Regression (power w accel)'!$B$8-2)*SQRT('Regression (power w accel)'!$D$13*(1+1/'Regression (power w accel)'!$B$8+data_and_analysis!$V300))</f>
        <v>7.1566741740660191</v>
      </c>
      <c r="X300">
        <f>$T300+_xlfn.T.INV(0.975,'Regression (power w accel)'!$B$8-2)*SQRT('Regression (power w accel)'!$D$13*(1+1/'Regression (power w accel)'!$B$8+data_and_analysis!$V300))</f>
        <v>7.6344629191054505</v>
      </c>
      <c r="Y300">
        <f t="shared" si="46"/>
        <v>21.37730001006079</v>
      </c>
      <c r="Z300">
        <f t="shared" si="47"/>
        <v>34.470998829413375</v>
      </c>
      <c r="AA300">
        <f>EXP('Regression (power w accel)'!$B$17)*(data_and_analysis!$F300^'Regression (power w accel)'!$B$18)/60</f>
        <v>27.145844684275787</v>
      </c>
      <c r="AB300" t="str">
        <f t="shared" si="48"/>
        <v>N</v>
      </c>
      <c r="AC300" s="5">
        <f t="shared" si="49"/>
        <v>-0.21250194058453531</v>
      </c>
      <c r="AD300" s="5">
        <f t="shared" si="50"/>
        <v>0.26984439903543245</v>
      </c>
    </row>
    <row r="301" spans="1:30" x14ac:dyDescent="0.25">
      <c r="A301">
        <v>34275</v>
      </c>
      <c r="B301" t="s">
        <v>471</v>
      </c>
      <c r="C301" t="s">
        <v>472</v>
      </c>
      <c r="D301">
        <v>5178</v>
      </c>
      <c r="E301">
        <v>3308.69</v>
      </c>
      <c r="F301">
        <v>3487.7716999999998</v>
      </c>
      <c r="G301">
        <f t="shared" si="41"/>
        <v>8.5521741603114823</v>
      </c>
      <c r="H301">
        <f t="shared" si="42"/>
        <v>8.1043076196405881</v>
      </c>
      <c r="I301">
        <f t="shared" si="43"/>
        <v>8.1570183299050782</v>
      </c>
      <c r="J301">
        <v>221</v>
      </c>
      <c r="K301">
        <v>222</v>
      </c>
      <c r="L301">
        <v>174523.05</v>
      </c>
      <c r="M301">
        <v>4.0199999999999996</v>
      </c>
      <c r="N301">
        <v>105.43</v>
      </c>
      <c r="O301">
        <v>47.91</v>
      </c>
      <c r="P301">
        <v>115.35</v>
      </c>
      <c r="Q301">
        <v>121698</v>
      </c>
      <c r="R301">
        <v>0.03</v>
      </c>
      <c r="S301">
        <v>0.2</v>
      </c>
      <c r="T301">
        <f>'Regression (power w accel)'!$B$17+'Regression (power w accel)'!$B$18*data_and_analysis!$I301</f>
        <v>8.6990921680407212</v>
      </c>
      <c r="U301">
        <f t="shared" si="44"/>
        <v>2.3619507792989247E-3</v>
      </c>
      <c r="V301">
        <f t="shared" si="45"/>
        <v>2.8538493055927008E-6</v>
      </c>
      <c r="W301">
        <f>$T301-_xlfn.T.INV(0.975,'Regression (power w accel)'!$B$8-2)*SQRT('Regression (power w accel)'!$D$13*(1+1/'Regression (power w accel)'!$B$8+data_and_analysis!$V301))</f>
        <v>8.4604434464140912</v>
      </c>
      <c r="X301">
        <f>$T301+_xlfn.T.INV(0.975,'Regression (power w accel)'!$B$8-2)*SQRT('Regression (power w accel)'!$D$13*(1+1/'Regression (power w accel)'!$B$8+data_and_analysis!$V301))</f>
        <v>8.9377408896673511</v>
      </c>
      <c r="Y301">
        <f t="shared" si="46"/>
        <v>78.735874027883796</v>
      </c>
      <c r="Z301">
        <f t="shared" si="47"/>
        <v>126.89961330138007</v>
      </c>
      <c r="AA301">
        <f>EXP('Regression (power w accel)'!$B$17)*(data_and_analysis!$F301^'Regression (power w accel)'!$B$18)/60</f>
        <v>99.957750910495335</v>
      </c>
      <c r="AB301" t="str">
        <f t="shared" si="48"/>
        <v>N</v>
      </c>
      <c r="AC301" s="5">
        <f t="shared" si="49"/>
        <v>-0.21230846722045735</v>
      </c>
      <c r="AD301" s="5">
        <f t="shared" si="50"/>
        <v>0.2695324989355668</v>
      </c>
    </row>
    <row r="302" spans="1:30" x14ac:dyDescent="0.25">
      <c r="A302">
        <v>49511</v>
      </c>
      <c r="B302" t="s">
        <v>16</v>
      </c>
      <c r="C302" t="s">
        <v>225</v>
      </c>
      <c r="D302">
        <v>4125</v>
      </c>
      <c r="E302">
        <v>2289.39</v>
      </c>
      <c r="F302">
        <v>2420.4167000000002</v>
      </c>
      <c r="G302">
        <f t="shared" si="41"/>
        <v>8.3248212987687822</v>
      </c>
      <c r="H302">
        <f t="shared" si="42"/>
        <v>7.7360406855181667</v>
      </c>
      <c r="I302">
        <f t="shared" si="43"/>
        <v>7.7916949944103662</v>
      </c>
      <c r="J302">
        <v>63</v>
      </c>
      <c r="K302">
        <v>64</v>
      </c>
      <c r="L302">
        <v>140978.98000000001</v>
      </c>
      <c r="M302">
        <v>6.04</v>
      </c>
      <c r="N302">
        <v>107.68</v>
      </c>
      <c r="O302">
        <v>81.34</v>
      </c>
      <c r="P302">
        <v>143.58000000000001</v>
      </c>
      <c r="Q302">
        <v>48579</v>
      </c>
      <c r="R302">
        <v>0.04</v>
      </c>
      <c r="S302">
        <v>0.28000000000000003</v>
      </c>
      <c r="T302">
        <f>'Regression (power w accel)'!$B$17+'Regression (power w accel)'!$B$18*data_and_analysis!$I302</f>
        <v>8.3478565290570756</v>
      </c>
      <c r="U302">
        <f t="shared" si="44"/>
        <v>0.10031373133772903</v>
      </c>
      <c r="V302">
        <f t="shared" si="45"/>
        <v>1.2120501198783007E-4</v>
      </c>
      <c r="W302">
        <f>$T302-_xlfn.T.INV(0.975,'Regression (power w accel)'!$B$8-2)*SQRT('Regression (power w accel)'!$D$13*(1+1/'Regression (power w accel)'!$B$8+data_and_analysis!$V302))</f>
        <v>8.1091936998188796</v>
      </c>
      <c r="X302">
        <f>$T302+_xlfn.T.INV(0.975,'Regression (power w accel)'!$B$8-2)*SQRT('Regression (power w accel)'!$D$13*(1+1/'Regression (power w accel)'!$B$8+data_and_analysis!$V302))</f>
        <v>8.5865193582952717</v>
      </c>
      <c r="Y302">
        <f t="shared" si="46"/>
        <v>55.414934741625565</v>
      </c>
      <c r="Z302">
        <f t="shared" si="47"/>
        <v>89.315477762603862</v>
      </c>
      <c r="AA302">
        <f>EXP('Regression (power w accel)'!$B$17)*(data_and_analysis!$F302^'Regression (power w accel)'!$B$18)/60</f>
        <v>70.352053073324029</v>
      </c>
      <c r="AB302" t="str">
        <f t="shared" si="48"/>
        <v>N</v>
      </c>
      <c r="AC302" s="5">
        <f t="shared" si="49"/>
        <v>-0.21231957958825079</v>
      </c>
      <c r="AD302" s="5">
        <f t="shared" si="50"/>
        <v>0.26955040913326739</v>
      </c>
    </row>
    <row r="303" spans="1:30" x14ac:dyDescent="0.25">
      <c r="A303">
        <v>46155</v>
      </c>
      <c r="B303" t="s">
        <v>121</v>
      </c>
      <c r="C303" t="s">
        <v>360</v>
      </c>
      <c r="D303">
        <v>9809</v>
      </c>
      <c r="E303">
        <v>5956.94</v>
      </c>
      <c r="F303">
        <v>6616.8657000000003</v>
      </c>
      <c r="G303">
        <f t="shared" si="41"/>
        <v>9.191055610564316</v>
      </c>
      <c r="H303">
        <f t="shared" si="42"/>
        <v>8.6923122053939768</v>
      </c>
      <c r="I303">
        <f t="shared" si="43"/>
        <v>8.7973770775993483</v>
      </c>
      <c r="J303">
        <v>331</v>
      </c>
      <c r="K303">
        <v>332</v>
      </c>
      <c r="L303">
        <v>382990.12</v>
      </c>
      <c r="M303">
        <v>6.03</v>
      </c>
      <c r="N303">
        <v>103.26</v>
      </c>
      <c r="O303">
        <v>67.61</v>
      </c>
      <c r="P303">
        <v>152.66999999999999</v>
      </c>
      <c r="Q303">
        <v>79037</v>
      </c>
      <c r="R303">
        <v>0.04</v>
      </c>
      <c r="S303">
        <v>0.3</v>
      </c>
      <c r="T303">
        <f>'Regression (power w accel)'!$B$17+'Regression (power w accel)'!$B$18*data_and_analysis!$I303</f>
        <v>9.3147572298429946</v>
      </c>
      <c r="U303">
        <f t="shared" si="44"/>
        <v>0.47466402531070317</v>
      </c>
      <c r="V303">
        <f t="shared" si="45"/>
        <v>5.7351728532838663E-4</v>
      </c>
      <c r="W303">
        <f>$T303-_xlfn.T.INV(0.975,'Regression (power w accel)'!$B$8-2)*SQRT('Regression (power w accel)'!$D$13*(1+1/'Regression (power w accel)'!$B$8+data_and_analysis!$V303))</f>
        <v>9.0760404920790645</v>
      </c>
      <c r="X303">
        <f>$T303+_xlfn.T.INV(0.975,'Regression (power w accel)'!$B$8-2)*SQRT('Regression (power w accel)'!$D$13*(1+1/'Regression (power w accel)'!$B$8+data_and_analysis!$V303))</f>
        <v>9.5534739676069247</v>
      </c>
      <c r="Y303">
        <f t="shared" si="46"/>
        <v>145.72130532430941</v>
      </c>
      <c r="Z303">
        <f t="shared" si="47"/>
        <v>234.89283888197636</v>
      </c>
      <c r="AA303">
        <f>EXP('Regression (power w accel)'!$B$17)*(data_and_analysis!$F303^'Regression (power w accel)'!$B$18)/60</f>
        <v>185.01051616925534</v>
      </c>
      <c r="AB303" t="str">
        <f t="shared" si="48"/>
        <v>N</v>
      </c>
      <c r="AC303" s="5">
        <f t="shared" si="49"/>
        <v>-0.21236204113393489</v>
      </c>
      <c r="AD303" s="5">
        <f t="shared" si="50"/>
        <v>0.26961885056894058</v>
      </c>
    </row>
    <row r="304" spans="1:30" x14ac:dyDescent="0.25">
      <c r="A304">
        <v>36740</v>
      </c>
      <c r="B304" t="s">
        <v>16</v>
      </c>
      <c r="C304" t="s">
        <v>473</v>
      </c>
      <c r="D304">
        <v>4123</v>
      </c>
      <c r="E304">
        <v>2289.39</v>
      </c>
      <c r="F304">
        <v>2420.4167000000002</v>
      </c>
      <c r="G304">
        <f t="shared" si="41"/>
        <v>8.3243363327069009</v>
      </c>
      <c r="H304">
        <f t="shared" si="42"/>
        <v>7.7360406855181667</v>
      </c>
      <c r="I304">
        <f t="shared" si="43"/>
        <v>7.7916949944103662</v>
      </c>
      <c r="J304">
        <v>63</v>
      </c>
      <c r="K304">
        <v>64</v>
      </c>
      <c r="L304">
        <v>140978.98000000001</v>
      </c>
      <c r="M304">
        <v>6.04</v>
      </c>
      <c r="N304">
        <v>107.68</v>
      </c>
      <c r="O304">
        <v>81.34</v>
      </c>
      <c r="P304">
        <v>143.58000000000001</v>
      </c>
      <c r="Q304">
        <v>48579</v>
      </c>
      <c r="R304">
        <v>0.04</v>
      </c>
      <c r="S304">
        <v>0.28000000000000003</v>
      </c>
      <c r="T304">
        <f>'Regression (power w accel)'!$B$17+'Regression (power w accel)'!$B$18*data_and_analysis!$I304</f>
        <v>8.3478565290570756</v>
      </c>
      <c r="U304">
        <f t="shared" si="44"/>
        <v>0.10031373133772903</v>
      </c>
      <c r="V304">
        <f t="shared" si="45"/>
        <v>1.2120501198783007E-4</v>
      </c>
      <c r="W304">
        <f>$T304-_xlfn.T.INV(0.975,'Regression (power w accel)'!$B$8-2)*SQRT('Regression (power w accel)'!$D$13*(1+1/'Regression (power w accel)'!$B$8+data_and_analysis!$V304))</f>
        <v>8.1091936998188796</v>
      </c>
      <c r="X304">
        <f>$T304+_xlfn.T.INV(0.975,'Regression (power w accel)'!$B$8-2)*SQRT('Regression (power w accel)'!$D$13*(1+1/'Regression (power w accel)'!$B$8+data_and_analysis!$V304))</f>
        <v>8.5865193582952717</v>
      </c>
      <c r="Y304">
        <f t="shared" si="46"/>
        <v>55.414934741625565</v>
      </c>
      <c r="Z304">
        <f t="shared" si="47"/>
        <v>89.315477762603862</v>
      </c>
      <c r="AA304">
        <f>EXP('Regression (power w accel)'!$B$17)*(data_and_analysis!$F304^'Regression (power w accel)'!$B$18)/60</f>
        <v>70.352053073324029</v>
      </c>
      <c r="AB304" t="str">
        <f t="shared" si="48"/>
        <v>N</v>
      </c>
      <c r="AC304" s="5">
        <f t="shared" si="49"/>
        <v>-0.21231957958825079</v>
      </c>
      <c r="AD304" s="5">
        <f t="shared" si="50"/>
        <v>0.26955040913326739</v>
      </c>
    </row>
    <row r="305" spans="1:30" x14ac:dyDescent="0.25">
      <c r="A305">
        <v>35510</v>
      </c>
      <c r="B305" t="s">
        <v>474</v>
      </c>
      <c r="C305" t="s">
        <v>475</v>
      </c>
      <c r="D305">
        <v>9868</v>
      </c>
      <c r="E305">
        <v>4480.43</v>
      </c>
      <c r="F305">
        <v>5436.8622999999998</v>
      </c>
      <c r="G305">
        <f t="shared" si="41"/>
        <v>9.1970524776492475</v>
      </c>
      <c r="H305">
        <f t="shared" si="42"/>
        <v>8.4074743029458965</v>
      </c>
      <c r="I305">
        <f t="shared" si="43"/>
        <v>8.6009573903583991</v>
      </c>
      <c r="J305">
        <v>52</v>
      </c>
      <c r="K305">
        <v>54</v>
      </c>
      <c r="L305">
        <v>372132.12</v>
      </c>
      <c r="M305">
        <v>9.5399999999999991</v>
      </c>
      <c r="N305">
        <v>110.35</v>
      </c>
      <c r="O305">
        <v>98.36</v>
      </c>
      <c r="P305">
        <v>123.73</v>
      </c>
      <c r="Q305">
        <v>100874</v>
      </c>
      <c r="R305">
        <v>7.0000000000000007E-2</v>
      </c>
      <c r="S305">
        <v>0.18</v>
      </c>
      <c r="T305">
        <f>'Regression (power w accel)'!$B$17+'Regression (power w accel)'!$B$18*data_and_analysis!$I305</f>
        <v>9.1259119312977521</v>
      </c>
      <c r="U305">
        <f t="shared" si="44"/>
        <v>0.24259463262451497</v>
      </c>
      <c r="V305">
        <f t="shared" si="45"/>
        <v>2.9311725287581384E-4</v>
      </c>
      <c r="W305">
        <f>$T305-_xlfn.T.INV(0.975,'Regression (power w accel)'!$B$8-2)*SQRT('Regression (power w accel)'!$D$13*(1+1/'Regression (power w accel)'!$B$8+data_and_analysis!$V305))</f>
        <v>8.8872286113835202</v>
      </c>
      <c r="X305">
        <f>$T305+_xlfn.T.INV(0.975,'Regression (power w accel)'!$B$8-2)*SQRT('Regression (power w accel)'!$D$13*(1+1/'Regression (power w accel)'!$B$8+data_and_analysis!$V305))</f>
        <v>9.3645952512119841</v>
      </c>
      <c r="Y305">
        <f t="shared" si="46"/>
        <v>120.64882452368049</v>
      </c>
      <c r="Z305">
        <f t="shared" si="47"/>
        <v>194.46470649617862</v>
      </c>
      <c r="AA305">
        <f>EXP('Regression (power w accel)'!$B$17)*(data_and_analysis!$F305^'Regression (power w accel)'!$B$18)/60</f>
        <v>153.17290311966565</v>
      </c>
      <c r="AB305" t="str">
        <f t="shared" si="48"/>
        <v>N</v>
      </c>
      <c r="AC305" s="5">
        <f t="shared" si="49"/>
        <v>-0.21233571952720559</v>
      </c>
      <c r="AD305" s="5">
        <f t="shared" si="50"/>
        <v>0.26957642334593562</v>
      </c>
    </row>
    <row r="306" spans="1:30" x14ac:dyDescent="0.25">
      <c r="A306">
        <v>56627</v>
      </c>
      <c r="B306" t="s">
        <v>185</v>
      </c>
      <c r="C306" t="s">
        <v>476</v>
      </c>
      <c r="D306">
        <v>16074</v>
      </c>
      <c r="E306">
        <v>6511.83</v>
      </c>
      <c r="F306">
        <v>8946.6970000000001</v>
      </c>
      <c r="G306">
        <f t="shared" si="41"/>
        <v>9.6849583387726632</v>
      </c>
      <c r="H306">
        <f t="shared" si="42"/>
        <v>8.7813758016905119</v>
      </c>
      <c r="I306">
        <f t="shared" si="43"/>
        <v>9.0990396928737578</v>
      </c>
      <c r="J306">
        <v>454</v>
      </c>
      <c r="K306">
        <v>455</v>
      </c>
      <c r="L306">
        <v>851875.8</v>
      </c>
      <c r="M306">
        <v>6.2</v>
      </c>
      <c r="N306">
        <v>164.05</v>
      </c>
      <c r="O306">
        <v>152.44999999999999</v>
      </c>
      <c r="P306">
        <v>174.06</v>
      </c>
      <c r="Q306">
        <v>332656</v>
      </c>
      <c r="R306">
        <v>0.04</v>
      </c>
      <c r="S306">
        <v>0.18</v>
      </c>
      <c r="T306">
        <f>'Regression (power w accel)'!$B$17+'Regression (power w accel)'!$B$18*data_and_analysis!$I306</f>
        <v>9.6047870503851271</v>
      </c>
      <c r="U306">
        <f t="shared" si="44"/>
        <v>0.98133049682276496</v>
      </c>
      <c r="V306">
        <f t="shared" si="45"/>
        <v>1.1857018281074656E-3</v>
      </c>
      <c r="W306">
        <f>$T306-_xlfn.T.INV(0.975,'Regression (power w accel)'!$B$8-2)*SQRT('Regression (power w accel)'!$D$13*(1+1/'Regression (power w accel)'!$B$8+data_and_analysis!$V306))</f>
        <v>9.3659973692124314</v>
      </c>
      <c r="X306">
        <f>$T306+_xlfn.T.INV(0.975,'Regression (power w accel)'!$B$8-2)*SQRT('Regression (power w accel)'!$D$13*(1+1/'Regression (power w accel)'!$B$8+data_and_analysis!$V306))</f>
        <v>9.8435767315578229</v>
      </c>
      <c r="Y306">
        <f t="shared" si="46"/>
        <v>194.73756020345479</v>
      </c>
      <c r="Z306">
        <f t="shared" si="47"/>
        <v>313.94950765633689</v>
      </c>
      <c r="AA306">
        <f>EXP('Regression (power w accel)'!$B$17)*(data_and_analysis!$F306^'Regression (power w accel)'!$B$18)/60</f>
        <v>247.26051271497212</v>
      </c>
      <c r="AB306" t="str">
        <f t="shared" si="48"/>
        <v>N</v>
      </c>
      <c r="AC306" s="5">
        <f t="shared" si="49"/>
        <v>-0.21241949203617</v>
      </c>
      <c r="AD306" s="5">
        <f t="shared" si="50"/>
        <v>0.26971146427347281</v>
      </c>
    </row>
    <row r="307" spans="1:30" x14ac:dyDescent="0.25">
      <c r="A307">
        <v>54486</v>
      </c>
      <c r="B307" t="s">
        <v>477</v>
      </c>
      <c r="C307" t="s">
        <v>478</v>
      </c>
      <c r="D307">
        <v>39914</v>
      </c>
      <c r="E307">
        <v>14931.35</v>
      </c>
      <c r="F307">
        <v>20845.666000000001</v>
      </c>
      <c r="G307">
        <f t="shared" si="41"/>
        <v>10.59448241852793</v>
      </c>
      <c r="H307">
        <f t="shared" si="42"/>
        <v>9.611218308414605</v>
      </c>
      <c r="I307">
        <f t="shared" si="43"/>
        <v>9.9449013399124429</v>
      </c>
      <c r="J307">
        <v>595</v>
      </c>
      <c r="K307">
        <v>596</v>
      </c>
      <c r="L307">
        <v>2061345.6</v>
      </c>
      <c r="M307">
        <v>6.4</v>
      </c>
      <c r="N307">
        <v>162.53</v>
      </c>
      <c r="O307">
        <v>152.35</v>
      </c>
      <c r="P307">
        <v>180.9</v>
      </c>
      <c r="Q307">
        <v>376277</v>
      </c>
      <c r="R307">
        <v>0.05</v>
      </c>
      <c r="S307">
        <v>0.18</v>
      </c>
      <c r="T307">
        <f>'Regression (power w accel)'!$B$17+'Regression (power w accel)'!$B$18*data_and_analysis!$I307</f>
        <v>10.418030353573165</v>
      </c>
      <c r="U307">
        <f t="shared" si="44"/>
        <v>3.3726694976161431</v>
      </c>
      <c r="V307">
        <f t="shared" si="45"/>
        <v>4.0750597294929389E-3</v>
      </c>
      <c r="W307">
        <f>$T307-_xlfn.T.INV(0.975,'Regression (power w accel)'!$B$8-2)*SQRT('Regression (power w accel)'!$D$13*(1+1/'Regression (power w accel)'!$B$8+data_and_analysis!$V307))</f>
        <v>10.17889669808712</v>
      </c>
      <c r="X307">
        <f>$T307+_xlfn.T.INV(0.975,'Regression (power w accel)'!$B$8-2)*SQRT('Regression (power w accel)'!$D$13*(1+1/'Regression (power w accel)'!$B$8+data_and_analysis!$V307))</f>
        <v>10.65716400905921</v>
      </c>
      <c r="Y307">
        <f t="shared" si="46"/>
        <v>439.0231459148967</v>
      </c>
      <c r="Z307">
        <f t="shared" si="47"/>
        <v>708.26579990681444</v>
      </c>
      <c r="AA307">
        <f>EXP('Regression (power w accel)'!$B$17)*(data_and_analysis!$F307^'Regression (power w accel)'!$B$18)/60</f>
        <v>557.62449696818419</v>
      </c>
      <c r="AB307" t="str">
        <f t="shared" si="48"/>
        <v>N</v>
      </c>
      <c r="AC307" s="5">
        <f t="shared" si="49"/>
        <v>-0.21269035291334126</v>
      </c>
      <c r="AD307" s="5">
        <f t="shared" si="50"/>
        <v>0.27014828752622971</v>
      </c>
    </row>
    <row r="308" spans="1:30" x14ac:dyDescent="0.25">
      <c r="A308">
        <v>41489</v>
      </c>
      <c r="B308" t="s">
        <v>16</v>
      </c>
      <c r="C308" t="s">
        <v>17</v>
      </c>
      <c r="D308">
        <v>4142</v>
      </c>
      <c r="E308">
        <v>2289.39</v>
      </c>
      <c r="F308">
        <v>2420.4167000000002</v>
      </c>
      <c r="G308">
        <f t="shared" si="41"/>
        <v>8.3289340419555291</v>
      </c>
      <c r="H308">
        <f t="shared" si="42"/>
        <v>7.7360406855181667</v>
      </c>
      <c r="I308">
        <f t="shared" si="43"/>
        <v>7.7916949944103662</v>
      </c>
      <c r="J308">
        <v>63</v>
      </c>
      <c r="K308">
        <v>64</v>
      </c>
      <c r="L308">
        <v>140978.98000000001</v>
      </c>
      <c r="M308">
        <v>6.04</v>
      </c>
      <c r="N308">
        <v>107.68</v>
      </c>
      <c r="O308">
        <v>81.34</v>
      </c>
      <c r="P308">
        <v>143.58000000000001</v>
      </c>
      <c r="Q308">
        <v>48579</v>
      </c>
      <c r="R308">
        <v>0.04</v>
      </c>
      <c r="S308">
        <v>0.28000000000000003</v>
      </c>
      <c r="T308">
        <f>'Regression (power w accel)'!$B$17+'Regression (power w accel)'!$B$18*data_and_analysis!$I308</f>
        <v>8.3478565290570756</v>
      </c>
      <c r="U308">
        <f t="shared" si="44"/>
        <v>0.10031373133772903</v>
      </c>
      <c r="V308">
        <f t="shared" si="45"/>
        <v>1.2120501198783007E-4</v>
      </c>
      <c r="W308">
        <f>$T308-_xlfn.T.INV(0.975,'Regression (power w accel)'!$B$8-2)*SQRT('Regression (power w accel)'!$D$13*(1+1/'Regression (power w accel)'!$B$8+data_and_analysis!$V308))</f>
        <v>8.1091936998188796</v>
      </c>
      <c r="X308">
        <f>$T308+_xlfn.T.INV(0.975,'Regression (power w accel)'!$B$8-2)*SQRT('Regression (power w accel)'!$D$13*(1+1/'Regression (power w accel)'!$B$8+data_and_analysis!$V308))</f>
        <v>8.5865193582952717</v>
      </c>
      <c r="Y308">
        <f t="shared" si="46"/>
        <v>55.414934741625565</v>
      </c>
      <c r="Z308">
        <f t="shared" si="47"/>
        <v>89.315477762603862</v>
      </c>
      <c r="AA308">
        <f>EXP('Regression (power w accel)'!$B$17)*(data_and_analysis!$F308^'Regression (power w accel)'!$B$18)/60</f>
        <v>70.352053073324029</v>
      </c>
      <c r="AB308" t="str">
        <f t="shared" si="48"/>
        <v>N</v>
      </c>
      <c r="AC308" s="5">
        <f t="shared" si="49"/>
        <v>-0.21231957958825079</v>
      </c>
      <c r="AD308" s="5">
        <f t="shared" si="50"/>
        <v>0.26955040913326739</v>
      </c>
    </row>
    <row r="309" spans="1:30" x14ac:dyDescent="0.25">
      <c r="A309">
        <v>51752</v>
      </c>
      <c r="B309" t="s">
        <v>51</v>
      </c>
      <c r="C309" t="s">
        <v>479</v>
      </c>
      <c r="D309">
        <v>9298</v>
      </c>
      <c r="E309">
        <v>5219.8900000000003</v>
      </c>
      <c r="F309">
        <v>5425.9949999999999</v>
      </c>
      <c r="G309">
        <f t="shared" si="41"/>
        <v>9.1375546022505301</v>
      </c>
      <c r="H309">
        <f t="shared" si="42"/>
        <v>8.5602316078577143</v>
      </c>
      <c r="I309">
        <f t="shared" si="43"/>
        <v>8.5989565717293264</v>
      </c>
      <c r="J309">
        <v>604</v>
      </c>
      <c r="K309">
        <v>605</v>
      </c>
      <c r="L309">
        <v>422717.84</v>
      </c>
      <c r="M309">
        <v>6.02</v>
      </c>
      <c r="N309">
        <v>131.47</v>
      </c>
      <c r="O309">
        <v>89.81</v>
      </c>
      <c r="P309">
        <v>143.71</v>
      </c>
      <c r="Q309">
        <v>35099</v>
      </c>
      <c r="R309">
        <v>0.04</v>
      </c>
      <c r="S309">
        <v>0.3</v>
      </c>
      <c r="T309">
        <f>'Regression (power w accel)'!$B$17+'Regression (power w accel)'!$B$18*data_and_analysis!$I309</f>
        <v>9.1239882687736458</v>
      </c>
      <c r="U309">
        <f t="shared" si="44"/>
        <v>0.24062767362390786</v>
      </c>
      <c r="V309">
        <f t="shared" si="45"/>
        <v>2.9074065611215132E-4</v>
      </c>
      <c r="W309">
        <f>$T309-_xlfn.T.INV(0.975,'Regression (power w accel)'!$B$8-2)*SQRT('Regression (power w accel)'!$D$13*(1+1/'Regression (power w accel)'!$B$8+data_and_analysis!$V309))</f>
        <v>8.885305232120297</v>
      </c>
      <c r="X309">
        <f>$T309+_xlfn.T.INV(0.975,'Regression (power w accel)'!$B$8-2)*SQRT('Regression (power w accel)'!$D$13*(1+1/'Regression (power w accel)'!$B$8+data_and_analysis!$V309))</f>
        <v>9.3626713054269946</v>
      </c>
      <c r="Y309">
        <f t="shared" si="46"/>
        <v>120.41699409684638</v>
      </c>
      <c r="Z309">
        <f t="shared" si="47"/>
        <v>194.09092662518734</v>
      </c>
      <c r="AA309">
        <f>EXP('Regression (power w accel)'!$B$17)*(data_and_analysis!$F309^'Regression (power w accel)'!$B$18)/60</f>
        <v>152.87853337102834</v>
      </c>
      <c r="AB309" t="str">
        <f t="shared" si="48"/>
        <v>N</v>
      </c>
      <c r="AC309" s="5">
        <f t="shared" si="49"/>
        <v>-0.21233549641269434</v>
      </c>
      <c r="AD309" s="5">
        <f t="shared" si="50"/>
        <v>0.2695760637246476</v>
      </c>
    </row>
    <row r="310" spans="1:30" x14ac:dyDescent="0.25">
      <c r="A310">
        <v>43195</v>
      </c>
      <c r="B310" t="s">
        <v>480</v>
      </c>
      <c r="C310" t="s">
        <v>481</v>
      </c>
      <c r="D310">
        <v>12436</v>
      </c>
      <c r="E310">
        <v>6737.06</v>
      </c>
      <c r="F310">
        <v>7724.5140000000001</v>
      </c>
      <c r="G310">
        <f t="shared" si="41"/>
        <v>9.4283507711786445</v>
      </c>
      <c r="H310">
        <f t="shared" si="42"/>
        <v>8.8153789069622661</v>
      </c>
      <c r="I310">
        <f t="shared" si="43"/>
        <v>8.9521541871655046</v>
      </c>
      <c r="J310">
        <v>194</v>
      </c>
      <c r="K310">
        <v>195</v>
      </c>
      <c r="L310">
        <v>524841.5</v>
      </c>
      <c r="M310">
        <v>6.16</v>
      </c>
      <c r="N310">
        <v>124.04</v>
      </c>
      <c r="O310">
        <v>99.89</v>
      </c>
      <c r="P310">
        <v>146.77000000000001</v>
      </c>
      <c r="Q310">
        <v>70733</v>
      </c>
      <c r="R310">
        <v>0.04</v>
      </c>
      <c r="S310">
        <v>0.28999999999999998</v>
      </c>
      <c r="T310">
        <f>'Regression (power w accel)'!$B$17+'Regression (power w accel)'!$B$18*data_and_analysis!$I310</f>
        <v>9.4635657829700293</v>
      </c>
      <c r="U310">
        <f t="shared" si="44"/>
        <v>0.71189003674790663</v>
      </c>
      <c r="V310">
        <f t="shared" si="45"/>
        <v>8.6014785102101236E-4</v>
      </c>
      <c r="W310">
        <f>$T310-_xlfn.T.INV(0.975,'Regression (power w accel)'!$B$8-2)*SQRT('Regression (power w accel)'!$D$13*(1+1/'Regression (power w accel)'!$B$8+data_and_analysis!$V310))</f>
        <v>9.22481488964101</v>
      </c>
      <c r="X310">
        <f>$T310+_xlfn.T.INV(0.975,'Regression (power w accel)'!$B$8-2)*SQRT('Regression (power w accel)'!$D$13*(1+1/'Regression (power w accel)'!$B$8+data_and_analysis!$V310))</f>
        <v>9.7023166762990485</v>
      </c>
      <c r="Y310">
        <f t="shared" si="46"/>
        <v>169.09663012665911</v>
      </c>
      <c r="Z310">
        <f t="shared" si="47"/>
        <v>272.5908938985333</v>
      </c>
      <c r="AA310">
        <f>EXP('Regression (power w accel)'!$B$17)*(data_and_analysis!$F310^'Regression (power w accel)'!$B$18)/60</f>
        <v>214.6956021008713</v>
      </c>
      <c r="AB310" t="str">
        <f t="shared" si="48"/>
        <v>N</v>
      </c>
      <c r="AC310" s="5">
        <f t="shared" si="49"/>
        <v>-0.21238894289408053</v>
      </c>
      <c r="AD310" s="5">
        <f t="shared" si="50"/>
        <v>0.2696622158588084</v>
      </c>
    </row>
    <row r="311" spans="1:30" x14ac:dyDescent="0.25">
      <c r="A311">
        <v>53806</v>
      </c>
      <c r="B311" t="s">
        <v>330</v>
      </c>
      <c r="C311" t="s">
        <v>482</v>
      </c>
      <c r="D311">
        <v>6158</v>
      </c>
      <c r="E311">
        <v>3929.82</v>
      </c>
      <c r="F311">
        <v>4514.3649999999998</v>
      </c>
      <c r="G311">
        <f t="shared" si="41"/>
        <v>8.7255073284844453</v>
      </c>
      <c r="H311">
        <f t="shared" si="42"/>
        <v>8.2763489022876673</v>
      </c>
      <c r="I311">
        <f t="shared" si="43"/>
        <v>8.4150198136565972</v>
      </c>
      <c r="J311">
        <v>71</v>
      </c>
      <c r="K311">
        <v>72</v>
      </c>
      <c r="L311">
        <v>249792.4</v>
      </c>
      <c r="M311">
        <v>6.08</v>
      </c>
      <c r="N311">
        <v>102.03</v>
      </c>
      <c r="O311">
        <v>80.22</v>
      </c>
      <c r="P311">
        <v>167.71</v>
      </c>
      <c r="Q311">
        <v>21383</v>
      </c>
      <c r="R311">
        <v>0.04</v>
      </c>
      <c r="S311">
        <v>0.28000000000000003</v>
      </c>
      <c r="T311">
        <f>'Regression (power w accel)'!$B$17+'Regression (power w accel)'!$B$18*data_and_analysis!$I311</f>
        <v>8.9471445293317924</v>
      </c>
      <c r="U311">
        <f t="shared" si="44"/>
        <v>9.4004411668201837E-2</v>
      </c>
      <c r="V311">
        <f t="shared" si="45"/>
        <v>1.1358171699140044E-4</v>
      </c>
      <c r="W311">
        <f>$T311-_xlfn.T.INV(0.975,'Regression (power w accel)'!$B$8-2)*SQRT('Regression (power w accel)'!$D$13*(1+1/'Regression (power w accel)'!$B$8+data_and_analysis!$V311))</f>
        <v>8.7084826087750855</v>
      </c>
      <c r="X311">
        <f>$T311+_xlfn.T.INV(0.975,'Regression (power w accel)'!$B$8-2)*SQRT('Regression (power w accel)'!$D$13*(1+1/'Regression (power w accel)'!$B$8+data_and_analysis!$V311))</f>
        <v>9.1858064498884993</v>
      </c>
      <c r="Y311">
        <f t="shared" si="46"/>
        <v>100.90081922994197</v>
      </c>
      <c r="Z311">
        <f t="shared" si="47"/>
        <v>162.62743139751089</v>
      </c>
      <c r="AA311">
        <f>EXP('Regression (power w accel)'!$B$17)*(data_and_analysis!$F311^'Regression (power w accel)'!$B$18)/60</f>
        <v>128.09855993441155</v>
      </c>
      <c r="AB311" t="str">
        <f t="shared" si="48"/>
        <v>N</v>
      </c>
      <c r="AC311" s="5">
        <f t="shared" si="49"/>
        <v>-0.21231886383730814</v>
      </c>
      <c r="AD311" s="5">
        <f t="shared" si="50"/>
        <v>0.26954925551683528</v>
      </c>
    </row>
    <row r="312" spans="1:30" x14ac:dyDescent="0.25">
      <c r="A312">
        <v>47916</v>
      </c>
      <c r="B312" t="s">
        <v>483</v>
      </c>
      <c r="C312" t="s">
        <v>484</v>
      </c>
      <c r="D312">
        <v>2097</v>
      </c>
      <c r="E312">
        <v>1230.26</v>
      </c>
      <c r="F312">
        <v>1274.7043000000001</v>
      </c>
      <c r="G312">
        <f t="shared" si="41"/>
        <v>7.6482630309019202</v>
      </c>
      <c r="H312">
        <f t="shared" si="42"/>
        <v>7.1149808081422332</v>
      </c>
      <c r="I312">
        <f t="shared" si="43"/>
        <v>7.1504695091259336</v>
      </c>
      <c r="J312">
        <v>66</v>
      </c>
      <c r="K312">
        <v>68</v>
      </c>
      <c r="L312">
        <v>75062.600000000006</v>
      </c>
      <c r="M312">
        <v>9.16</v>
      </c>
      <c r="N312">
        <v>115.9</v>
      </c>
      <c r="O312">
        <v>54.92</v>
      </c>
      <c r="P312">
        <v>151.58000000000001</v>
      </c>
      <c r="Q312">
        <v>13534</v>
      </c>
      <c r="R312">
        <v>0.06</v>
      </c>
      <c r="S312">
        <v>0.15</v>
      </c>
      <c r="T312">
        <f>'Regression (power w accel)'!$B$17+'Regression (power w accel)'!$B$18*data_and_analysis!$I312</f>
        <v>7.7313581530322129</v>
      </c>
      <c r="U312">
        <f t="shared" si="44"/>
        <v>0.91766612498048261</v>
      </c>
      <c r="V312">
        <f t="shared" si="45"/>
        <v>1.1087787503848122E-3</v>
      </c>
      <c r="W312">
        <f>$T312-_xlfn.T.INV(0.975,'Regression (power w accel)'!$B$8-2)*SQRT('Regression (power w accel)'!$D$13*(1+1/'Regression (power w accel)'!$B$8+data_and_analysis!$V312))</f>
        <v>7.4925776362237926</v>
      </c>
      <c r="X312">
        <f>$T312+_xlfn.T.INV(0.975,'Regression (power w accel)'!$B$8-2)*SQRT('Regression (power w accel)'!$D$13*(1+1/'Regression (power w accel)'!$B$8+data_and_analysis!$V312))</f>
        <v>7.9701386698406331</v>
      </c>
      <c r="Y312">
        <f t="shared" si="46"/>
        <v>29.911202446842513</v>
      </c>
      <c r="Z312">
        <f t="shared" si="47"/>
        <v>48.220975735086668</v>
      </c>
      <c r="AA312">
        <f>EXP('Regression (power w accel)'!$B$17)*(data_and_analysis!$F312^'Regression (power w accel)'!$B$18)/60</f>
        <v>37.978248608861072</v>
      </c>
      <c r="AB312" t="str">
        <f t="shared" si="48"/>
        <v>N</v>
      </c>
      <c r="AC312" s="5">
        <f t="shared" si="49"/>
        <v>-0.21241227432842597</v>
      </c>
      <c r="AD312" s="5">
        <f t="shared" si="50"/>
        <v>0.26969982822840771</v>
      </c>
    </row>
    <row r="313" spans="1:30" x14ac:dyDescent="0.25">
      <c r="A313">
        <v>38071</v>
      </c>
      <c r="B313" t="s">
        <v>485</v>
      </c>
      <c r="C313" t="s">
        <v>486</v>
      </c>
      <c r="D313">
        <v>3970</v>
      </c>
      <c r="E313">
        <v>1301.45</v>
      </c>
      <c r="F313">
        <v>1521.4136000000001</v>
      </c>
      <c r="G313">
        <f t="shared" si="41"/>
        <v>8.2865213736812358</v>
      </c>
      <c r="H313">
        <f t="shared" si="42"/>
        <v>7.1712343064857498</v>
      </c>
      <c r="I313">
        <f t="shared" si="43"/>
        <v>7.3273951816582539</v>
      </c>
      <c r="J313">
        <v>43</v>
      </c>
      <c r="K313">
        <v>45</v>
      </c>
      <c r="L313">
        <v>110871.75</v>
      </c>
      <c r="M313">
        <v>11.12</v>
      </c>
      <c r="N313">
        <v>133.33000000000001</v>
      </c>
      <c r="O313">
        <v>115.59</v>
      </c>
      <c r="P313">
        <v>151.85</v>
      </c>
      <c r="Q313">
        <v>92912</v>
      </c>
      <c r="R313">
        <v>0.08</v>
      </c>
      <c r="S313">
        <v>0.18</v>
      </c>
      <c r="T313">
        <f>'Regression (power w accel)'!$B$17+'Regression (power w accel)'!$B$18*data_and_analysis!$I313</f>
        <v>7.9014611702959439</v>
      </c>
      <c r="U313">
        <f t="shared" si="44"/>
        <v>0.60999730627821325</v>
      </c>
      <c r="V313">
        <f t="shared" si="45"/>
        <v>7.3703499843981251E-4</v>
      </c>
      <c r="W313">
        <f>$T313-_xlfn.T.INV(0.975,'Regression (power w accel)'!$B$8-2)*SQRT('Regression (power w accel)'!$D$13*(1+1/'Regression (power w accel)'!$B$8+data_and_analysis!$V313))</f>
        <v>7.6627249467821912</v>
      </c>
      <c r="X313">
        <f>$T313+_xlfn.T.INV(0.975,'Regression (power w accel)'!$B$8-2)*SQRT('Regression (power w accel)'!$D$13*(1+1/'Regression (power w accel)'!$B$8+data_and_analysis!$V313))</f>
        <v>8.1401973938096965</v>
      </c>
      <c r="Y313">
        <f t="shared" si="46"/>
        <v>35.459116486598347</v>
      </c>
      <c r="Z313">
        <f t="shared" si="47"/>
        <v>57.159913032608273</v>
      </c>
      <c r="AA313">
        <f>EXP('Regression (power w accel)'!$B$17)*(data_and_analysis!$F313^'Regression (power w accel)'!$B$18)/60</f>
        <v>45.02043996438826</v>
      </c>
      <c r="AB313" t="str">
        <f t="shared" si="48"/>
        <v>Y</v>
      </c>
      <c r="AC313" s="5">
        <f t="shared" si="49"/>
        <v>-0.21237738870062223</v>
      </c>
      <c r="AD313" s="5">
        <f t="shared" si="50"/>
        <v>0.26964359028526802</v>
      </c>
    </row>
    <row r="314" spans="1:30" x14ac:dyDescent="0.25">
      <c r="A314">
        <v>46917</v>
      </c>
      <c r="B314" t="s">
        <v>487</v>
      </c>
      <c r="C314" t="s">
        <v>488</v>
      </c>
      <c r="D314">
        <v>2720</v>
      </c>
      <c r="E314">
        <v>1186.07</v>
      </c>
      <c r="F314">
        <v>1346.9163000000001</v>
      </c>
      <c r="G314">
        <f t="shared" si="41"/>
        <v>7.9083871592900428</v>
      </c>
      <c r="H314">
        <f t="shared" si="42"/>
        <v>7.0784005997383739</v>
      </c>
      <c r="I314">
        <f t="shared" si="43"/>
        <v>7.205573036395081</v>
      </c>
      <c r="J314">
        <v>30</v>
      </c>
      <c r="K314">
        <v>32</v>
      </c>
      <c r="L314">
        <v>100320.65</v>
      </c>
      <c r="M314">
        <v>11.09</v>
      </c>
      <c r="N314">
        <v>140.35</v>
      </c>
      <c r="O314">
        <v>127.22</v>
      </c>
      <c r="P314">
        <v>157.83000000000001</v>
      </c>
      <c r="Q314">
        <v>21477</v>
      </c>
      <c r="R314">
        <v>0.08</v>
      </c>
      <c r="S314">
        <v>0.18</v>
      </c>
      <c r="T314">
        <f>'Regression (power w accel)'!$B$17+'Regression (power w accel)'!$B$18*data_and_analysis!$I314</f>
        <v>7.7843367632937843</v>
      </c>
      <c r="U314">
        <f t="shared" si="44"/>
        <v>0.81512979530688012</v>
      </c>
      <c r="V314">
        <f t="shared" si="45"/>
        <v>9.8488826299544699E-4</v>
      </c>
      <c r="W314">
        <f>$T314-_xlfn.T.INV(0.975,'Regression (power w accel)'!$B$8-2)*SQRT('Regression (power w accel)'!$D$13*(1+1/'Regression (power w accel)'!$B$8+data_and_analysis!$V314))</f>
        <v>7.5455710071329181</v>
      </c>
      <c r="X314">
        <f>$T314+_xlfn.T.INV(0.975,'Regression (power w accel)'!$B$8-2)*SQRT('Regression (power w accel)'!$D$13*(1+1/'Regression (power w accel)'!$B$8+data_and_analysis!$V314))</f>
        <v>8.0231025194546515</v>
      </c>
      <c r="Y314">
        <f t="shared" si="46"/>
        <v>31.539049505199099</v>
      </c>
      <c r="Z314">
        <f t="shared" si="47"/>
        <v>50.843788275862558</v>
      </c>
      <c r="AA314">
        <f>EXP('Regression (power w accel)'!$B$17)*(data_and_analysis!$F314^'Regression (power w accel)'!$B$18)/60</f>
        <v>40.044534651613688</v>
      </c>
      <c r="AB314" t="str">
        <f t="shared" si="48"/>
        <v>N</v>
      </c>
      <c r="AC314" s="5">
        <f t="shared" si="49"/>
        <v>-0.21240064893779059</v>
      </c>
      <c r="AD314" s="5">
        <f t="shared" si="50"/>
        <v>0.26968108677506353</v>
      </c>
    </row>
    <row r="315" spans="1:30" x14ac:dyDescent="0.25">
      <c r="A315">
        <v>56902</v>
      </c>
      <c r="B315" t="s">
        <v>489</v>
      </c>
      <c r="C315" t="s">
        <v>490</v>
      </c>
      <c r="D315">
        <v>4957</v>
      </c>
      <c r="E315">
        <v>3126.95</v>
      </c>
      <c r="F315">
        <v>3528.5814999999998</v>
      </c>
      <c r="G315">
        <f t="shared" si="41"/>
        <v>8.5085559980205741</v>
      </c>
      <c r="H315">
        <f t="shared" si="42"/>
        <v>8.0478133675634549</v>
      </c>
      <c r="I315">
        <f t="shared" si="43"/>
        <v>8.1686512278076933</v>
      </c>
      <c r="J315">
        <v>71</v>
      </c>
      <c r="K315">
        <v>72</v>
      </c>
      <c r="L315">
        <v>205184.31</v>
      </c>
      <c r="M315">
        <v>6.02</v>
      </c>
      <c r="N315">
        <v>108.69</v>
      </c>
      <c r="O315">
        <v>81.209999999999994</v>
      </c>
      <c r="P315">
        <v>171.51</v>
      </c>
      <c r="Q315">
        <v>17500</v>
      </c>
      <c r="R315">
        <v>0.04</v>
      </c>
      <c r="S315">
        <v>0.28000000000000003</v>
      </c>
      <c r="T315">
        <f>'Regression (power w accel)'!$B$17+'Regression (power w accel)'!$B$18*data_and_analysis!$I315</f>
        <v>8.7102764750123072</v>
      </c>
      <c r="U315">
        <f t="shared" si="44"/>
        <v>3.627990561976244E-3</v>
      </c>
      <c r="V315">
        <f t="shared" si="45"/>
        <v>4.3835538135413548E-6</v>
      </c>
      <c r="W315">
        <f>$T315-_xlfn.T.INV(0.975,'Regression (power w accel)'!$B$8-2)*SQRT('Regression (power w accel)'!$D$13*(1+1/'Regression (power w accel)'!$B$8+data_and_analysis!$V315))</f>
        <v>8.4716275710376028</v>
      </c>
      <c r="X315">
        <f>$T315+_xlfn.T.INV(0.975,'Regression (power w accel)'!$B$8-2)*SQRT('Regression (power w accel)'!$D$13*(1+1/'Regression (power w accel)'!$B$8+data_and_analysis!$V315))</f>
        <v>8.9489253789870116</v>
      </c>
      <c r="Y315">
        <f t="shared" si="46"/>
        <v>79.621408589253818</v>
      </c>
      <c r="Z315">
        <f t="shared" si="47"/>
        <v>128.32688745885781</v>
      </c>
      <c r="AA315">
        <f>EXP('Regression (power w accel)'!$B$17)*(data_and_analysis!$F315^'Regression (power w accel)'!$B$18)/60</f>
        <v>101.08198424718871</v>
      </c>
      <c r="AB315" t="str">
        <f t="shared" si="48"/>
        <v>N</v>
      </c>
      <c r="AC315" s="5">
        <f t="shared" si="49"/>
        <v>-0.21230861085447833</v>
      </c>
      <c r="AD315" s="5">
        <f t="shared" si="50"/>
        <v>0.26953273043239484</v>
      </c>
    </row>
    <row r="316" spans="1:30" x14ac:dyDescent="0.25">
      <c r="A316">
        <v>57316</v>
      </c>
      <c r="B316" t="s">
        <v>16</v>
      </c>
      <c r="C316" t="s">
        <v>491</v>
      </c>
      <c r="D316">
        <v>4404</v>
      </c>
      <c r="E316">
        <v>2402.81</v>
      </c>
      <c r="F316">
        <v>2576.2644</v>
      </c>
      <c r="G316">
        <f t="shared" si="41"/>
        <v>8.3902684978425714</v>
      </c>
      <c r="H316">
        <f t="shared" si="42"/>
        <v>7.7843941647785666</v>
      </c>
      <c r="I316">
        <f t="shared" si="43"/>
        <v>7.8540957217086982</v>
      </c>
      <c r="J316">
        <v>64</v>
      </c>
      <c r="K316">
        <v>65</v>
      </c>
      <c r="L316">
        <v>161827.45000000001</v>
      </c>
      <c r="M316">
        <v>6.04</v>
      </c>
      <c r="N316">
        <v>117.73</v>
      </c>
      <c r="O316">
        <v>82.96</v>
      </c>
      <c r="P316">
        <v>154.63</v>
      </c>
      <c r="Q316">
        <v>51252</v>
      </c>
      <c r="R316">
        <v>0.04</v>
      </c>
      <c r="S316">
        <v>0.28000000000000003</v>
      </c>
      <c r="T316">
        <f>'Regression (power w accel)'!$B$17+'Regression (power w accel)'!$B$18*data_and_analysis!$I316</f>
        <v>8.40785094276184</v>
      </c>
      <c r="U316">
        <f t="shared" si="44"/>
        <v>6.468003729156814E-2</v>
      </c>
      <c r="V316">
        <f t="shared" si="45"/>
        <v>7.8150265080901025E-5</v>
      </c>
      <c r="W316">
        <f>$T316-_xlfn.T.INV(0.975,'Regression (power w accel)'!$B$8-2)*SQRT('Regression (power w accel)'!$D$13*(1+1/'Regression (power w accel)'!$B$8+data_and_analysis!$V316))</f>
        <v>8.1691932456086196</v>
      </c>
      <c r="X316">
        <f>$T316+_xlfn.T.INV(0.975,'Regression (power w accel)'!$B$8-2)*SQRT('Regression (power w accel)'!$D$13*(1+1/'Regression (power w accel)'!$B$8+data_and_analysis!$V316))</f>
        <v>8.6465086399150604</v>
      </c>
      <c r="Y316">
        <f t="shared" si="46"/>
        <v>58.841576206630471</v>
      </c>
      <c r="Z316">
        <f t="shared" si="47"/>
        <v>94.83742195149776</v>
      </c>
      <c r="AA316">
        <f>EXP('Regression (power w accel)'!$B$17)*(data_and_analysis!$F316^'Regression (power w accel)'!$B$18)/60</f>
        <v>74.701963769364284</v>
      </c>
      <c r="AB316" t="str">
        <f t="shared" si="48"/>
        <v>N</v>
      </c>
      <c r="AC316" s="5">
        <f t="shared" si="49"/>
        <v>-0.21231553713502577</v>
      </c>
      <c r="AD316" s="5">
        <f t="shared" si="50"/>
        <v>0.26954389370940668</v>
      </c>
    </row>
    <row r="317" spans="1:30" x14ac:dyDescent="0.25">
      <c r="A317">
        <v>50013</v>
      </c>
      <c r="B317" t="s">
        <v>492</v>
      </c>
      <c r="C317" t="s">
        <v>493</v>
      </c>
      <c r="D317">
        <v>10315</v>
      </c>
      <c r="E317">
        <v>3598.81</v>
      </c>
      <c r="F317">
        <v>4683.5796</v>
      </c>
      <c r="G317">
        <f t="shared" si="41"/>
        <v>9.241354425505353</v>
      </c>
      <c r="H317">
        <f t="shared" si="42"/>
        <v>8.1883585142431148</v>
      </c>
      <c r="I317">
        <f t="shared" si="43"/>
        <v>8.4518179683412047</v>
      </c>
      <c r="J317">
        <v>145</v>
      </c>
      <c r="K317">
        <v>146</v>
      </c>
      <c r="L317">
        <v>412432.2</v>
      </c>
      <c r="M317">
        <v>6.11</v>
      </c>
      <c r="N317">
        <v>152.86000000000001</v>
      </c>
      <c r="O317">
        <v>138.44999999999999</v>
      </c>
      <c r="P317">
        <v>166.66</v>
      </c>
      <c r="Q317">
        <v>319529</v>
      </c>
      <c r="R317">
        <v>0.04</v>
      </c>
      <c r="S317">
        <v>0.17</v>
      </c>
      <c r="T317">
        <f>'Regression (power w accel)'!$B$17+'Regression (power w accel)'!$B$18*data_and_analysis!$I317</f>
        <v>8.9825236636993377</v>
      </c>
      <c r="U317">
        <f t="shared" si="44"/>
        <v>0.1179232465260445</v>
      </c>
      <c r="V317">
        <f t="shared" si="45"/>
        <v>1.4248187479651015E-4</v>
      </c>
      <c r="W317">
        <f>$T317-_xlfn.T.INV(0.975,'Regression (power w accel)'!$B$8-2)*SQRT('Regression (power w accel)'!$D$13*(1+1/'Regression (power w accel)'!$B$8+data_and_analysis!$V317))</f>
        <v>8.7438582983200277</v>
      </c>
      <c r="X317">
        <f>$T317+_xlfn.T.INV(0.975,'Regression (power w accel)'!$B$8-2)*SQRT('Regression (power w accel)'!$D$13*(1+1/'Regression (power w accel)'!$B$8+data_and_analysis!$V317))</f>
        <v>9.2211890290786478</v>
      </c>
      <c r="Y317">
        <f t="shared" si="46"/>
        <v>104.53414203662027</v>
      </c>
      <c r="Z317">
        <f t="shared" si="47"/>
        <v>168.48461952730403</v>
      </c>
      <c r="AA317">
        <f>EXP('Regression (power w accel)'!$B$17)*(data_and_analysis!$F317^'Regression (power w accel)'!$B$18)/60</f>
        <v>132.71169936615655</v>
      </c>
      <c r="AB317" t="str">
        <f t="shared" si="48"/>
        <v>Y</v>
      </c>
      <c r="AC317" s="5">
        <f t="shared" si="49"/>
        <v>-0.21232157725441633</v>
      </c>
      <c r="AD317" s="5">
        <f t="shared" si="50"/>
        <v>0.2695536288963391</v>
      </c>
    </row>
    <row r="318" spans="1:30" x14ac:dyDescent="0.25">
      <c r="A318">
        <v>53344</v>
      </c>
      <c r="B318" t="s">
        <v>494</v>
      </c>
      <c r="C318" t="s">
        <v>495</v>
      </c>
      <c r="D318">
        <v>3669</v>
      </c>
      <c r="E318">
        <v>2253.71</v>
      </c>
      <c r="F318">
        <v>2440.5679</v>
      </c>
      <c r="G318">
        <f t="shared" si="41"/>
        <v>8.2076744243552824</v>
      </c>
      <c r="H318">
        <f t="shared" si="42"/>
        <v>7.7203330261625771</v>
      </c>
      <c r="I318">
        <f t="shared" si="43"/>
        <v>7.7999860371077618</v>
      </c>
      <c r="J318">
        <v>71</v>
      </c>
      <c r="K318">
        <v>72</v>
      </c>
      <c r="L318">
        <v>148544.97</v>
      </c>
      <c r="M318">
        <v>6.02</v>
      </c>
      <c r="N318">
        <v>111.44</v>
      </c>
      <c r="O318">
        <v>82.72</v>
      </c>
      <c r="P318">
        <v>170.88</v>
      </c>
      <c r="Q318">
        <v>14920</v>
      </c>
      <c r="R318">
        <v>0.04</v>
      </c>
      <c r="S318">
        <v>0.28000000000000003</v>
      </c>
      <c r="T318">
        <f>'Regression (power w accel)'!$B$17+'Regression (power w accel)'!$B$18*data_and_analysis!$I318</f>
        <v>8.3558278503407735</v>
      </c>
      <c r="U318">
        <f t="shared" si="44"/>
        <v>9.5130537758011724E-2</v>
      </c>
      <c r="V318">
        <f t="shared" si="45"/>
        <v>1.1494236946035989E-4</v>
      </c>
      <c r="W318">
        <f>$T318-_xlfn.T.INV(0.975,'Regression (power w accel)'!$B$8-2)*SQRT('Regression (power w accel)'!$D$13*(1+1/'Regression (power w accel)'!$B$8+data_and_analysis!$V318))</f>
        <v>8.1171657675967648</v>
      </c>
      <c r="X318">
        <f>$T318+_xlfn.T.INV(0.975,'Regression (power w accel)'!$B$8-2)*SQRT('Regression (power w accel)'!$D$13*(1+1/'Regression (power w accel)'!$B$8+data_and_analysis!$V318))</f>
        <v>8.5944899330847822</v>
      </c>
      <c r="Y318">
        <f t="shared" si="46"/>
        <v>55.858471962647336</v>
      </c>
      <c r="Z318">
        <f t="shared" si="47"/>
        <v>90.03021811975313</v>
      </c>
      <c r="AA318">
        <f>EXP('Regression (power w accel)'!$B$17)*(data_and_analysis!$F318^'Regression (power w accel)'!$B$18)/60</f>
        <v>70.91509299601357</v>
      </c>
      <c r="AB318" t="str">
        <f t="shared" si="48"/>
        <v>N</v>
      </c>
      <c r="AC318" s="5">
        <f t="shared" si="49"/>
        <v>-0.21231899158917594</v>
      </c>
      <c r="AD318" s="5">
        <f t="shared" si="50"/>
        <v>0.26954946142162006</v>
      </c>
    </row>
    <row r="319" spans="1:30" x14ac:dyDescent="0.25">
      <c r="A319">
        <v>57663</v>
      </c>
      <c r="B319" t="s">
        <v>496</v>
      </c>
      <c r="C319" t="s">
        <v>497</v>
      </c>
      <c r="D319">
        <v>1313</v>
      </c>
      <c r="E319">
        <v>470.35</v>
      </c>
      <c r="F319">
        <v>447.94740000000002</v>
      </c>
      <c r="G319">
        <f t="shared" si="41"/>
        <v>7.180069874302796</v>
      </c>
      <c r="H319">
        <f t="shared" si="42"/>
        <v>6.1534770984179605</v>
      </c>
      <c r="I319">
        <f t="shared" si="43"/>
        <v>6.1046758148075222</v>
      </c>
      <c r="J319">
        <v>17</v>
      </c>
      <c r="K319">
        <v>19</v>
      </c>
      <c r="L319">
        <v>27340.62</v>
      </c>
      <c r="M319">
        <v>11.07</v>
      </c>
      <c r="N319">
        <v>140.12</v>
      </c>
      <c r="O319">
        <v>98.15</v>
      </c>
      <c r="P319">
        <v>155.31</v>
      </c>
      <c r="Q319">
        <v>4360</v>
      </c>
      <c r="R319">
        <v>0.08</v>
      </c>
      <c r="S319">
        <v>0.18</v>
      </c>
      <c r="T319">
        <f>'Regression (power w accel)'!$B$17+'Regression (power w accel)'!$B$18*data_and_analysis!$I319</f>
        <v>6.7258926358306388</v>
      </c>
      <c r="U319">
        <f t="shared" si="44"/>
        <v>4.0149844469726323</v>
      </c>
      <c r="V319">
        <f t="shared" si="45"/>
        <v>4.8511428249827281E-3</v>
      </c>
      <c r="W319">
        <f>$T319-_xlfn.T.INV(0.975,'Regression (power w accel)'!$B$8-2)*SQRT('Regression (power w accel)'!$D$13*(1+1/'Regression (power w accel)'!$B$8+data_and_analysis!$V319))</f>
        <v>6.4866666729225821</v>
      </c>
      <c r="X319">
        <f>$T319+_xlfn.T.INV(0.975,'Regression (power w accel)'!$B$8-2)*SQRT('Regression (power w accel)'!$D$13*(1+1/'Regression (power w accel)'!$B$8+data_and_analysis!$V319))</f>
        <v>6.9651185987386954</v>
      </c>
      <c r="Y319">
        <f t="shared" si="46"/>
        <v>10.938865730755815</v>
      </c>
      <c r="Z319">
        <f t="shared" si="47"/>
        <v>17.650675180786958</v>
      </c>
      <c r="AA319">
        <f>EXP('Regression (power w accel)'!$B$17)*(data_and_analysis!$F319^'Regression (power w accel)'!$B$18)/60</f>
        <v>13.895264152214331</v>
      </c>
      <c r="AB319" t="str">
        <f t="shared" si="48"/>
        <v>Y</v>
      </c>
      <c r="AC319" s="5">
        <f t="shared" si="49"/>
        <v>-0.21276302408309297</v>
      </c>
      <c r="AD319" s="5">
        <f t="shared" si="50"/>
        <v>0.27026553705164147</v>
      </c>
    </row>
    <row r="320" spans="1:30" x14ac:dyDescent="0.25">
      <c r="A320">
        <v>36255</v>
      </c>
      <c r="B320" t="s">
        <v>498</v>
      </c>
      <c r="C320" t="s">
        <v>499</v>
      </c>
      <c r="D320">
        <v>2024</v>
      </c>
      <c r="E320">
        <v>801.29</v>
      </c>
      <c r="F320">
        <v>808.55629999999996</v>
      </c>
      <c r="G320">
        <f t="shared" si="41"/>
        <v>7.6128310304073565</v>
      </c>
      <c r="H320">
        <f t="shared" si="42"/>
        <v>6.686222928985698</v>
      </c>
      <c r="I320">
        <f t="shared" si="43"/>
        <v>6.6952503117195263</v>
      </c>
      <c r="J320">
        <v>87</v>
      </c>
      <c r="K320">
        <v>89</v>
      </c>
      <c r="L320">
        <v>64053.39</v>
      </c>
      <c r="M320">
        <v>11.14</v>
      </c>
      <c r="N320">
        <v>150.41999999999999</v>
      </c>
      <c r="O320">
        <v>79.98</v>
      </c>
      <c r="P320">
        <v>172.16</v>
      </c>
      <c r="Q320">
        <v>9821</v>
      </c>
      <c r="R320">
        <v>0.08</v>
      </c>
      <c r="S320">
        <v>0.15</v>
      </c>
      <c r="T320">
        <f>'Regression (power w accel)'!$B$17+'Regression (power w accel)'!$B$18*data_and_analysis!$I320</f>
        <v>7.2936932404907138</v>
      </c>
      <c r="U320">
        <f t="shared" si="44"/>
        <v>1.9970441157379746</v>
      </c>
      <c r="V320">
        <f t="shared" si="45"/>
        <v>2.4129473877641371E-3</v>
      </c>
      <c r="W320">
        <f>$T320-_xlfn.T.INV(0.975,'Regression (power w accel)'!$B$8-2)*SQRT('Regression (power w accel)'!$D$13*(1+1/'Regression (power w accel)'!$B$8+data_and_analysis!$V320))</f>
        <v>7.05475739682828</v>
      </c>
      <c r="X320">
        <f>$T320+_xlfn.T.INV(0.975,'Regression (power w accel)'!$B$8-2)*SQRT('Regression (power w accel)'!$D$13*(1+1/'Regression (power w accel)'!$B$8+data_and_analysis!$V320))</f>
        <v>7.5326290841531476</v>
      </c>
      <c r="Y320">
        <f t="shared" si="46"/>
        <v>19.305940270798764</v>
      </c>
      <c r="Z320">
        <f t="shared" si="47"/>
        <v>31.13350348880871</v>
      </c>
      <c r="AA320">
        <f>EXP('Regression (power w accel)'!$B$17)*(data_and_analysis!$F320^'Regression (power w accel)'!$B$18)/60</f>
        <v>24.516556829531464</v>
      </c>
      <c r="AB320" t="str">
        <f t="shared" si="48"/>
        <v>Y</v>
      </c>
      <c r="AC320" s="5">
        <f t="shared" si="49"/>
        <v>-0.21253459835176533</v>
      </c>
      <c r="AD320" s="5">
        <f t="shared" si="50"/>
        <v>0.26989706202572422</v>
      </c>
    </row>
    <row r="321" spans="1:30" x14ac:dyDescent="0.25">
      <c r="A321">
        <v>38657</v>
      </c>
      <c r="B321" t="s">
        <v>500</v>
      </c>
      <c r="C321" t="s">
        <v>501</v>
      </c>
      <c r="D321">
        <v>13164</v>
      </c>
      <c r="E321">
        <v>6193.88</v>
      </c>
      <c r="F321">
        <v>8165.9660000000003</v>
      </c>
      <c r="G321">
        <f t="shared" si="41"/>
        <v>9.4852411100632299</v>
      </c>
      <c r="H321">
        <f t="shared" si="42"/>
        <v>8.7313169867581344</v>
      </c>
      <c r="I321">
        <f t="shared" si="43"/>
        <v>9.0077303082656606</v>
      </c>
      <c r="J321">
        <v>60</v>
      </c>
      <c r="K321">
        <v>62</v>
      </c>
      <c r="L321">
        <v>669443.30000000005</v>
      </c>
      <c r="M321">
        <v>11.09</v>
      </c>
      <c r="N321">
        <v>152.63</v>
      </c>
      <c r="O321">
        <v>143.34</v>
      </c>
      <c r="P321">
        <v>179.14</v>
      </c>
      <c r="Q321">
        <v>145310</v>
      </c>
      <c r="R321">
        <v>0.08</v>
      </c>
      <c r="S321">
        <v>0.19</v>
      </c>
      <c r="T321">
        <f>'Regression (power w accel)'!$B$17+'Regression (power w accel)'!$B$18*data_and_analysis!$I321</f>
        <v>9.5169987627724613</v>
      </c>
      <c r="U321">
        <f t="shared" si="44"/>
        <v>0.80876186379947923</v>
      </c>
      <c r="V321">
        <f t="shared" si="45"/>
        <v>9.771941496931147E-4</v>
      </c>
      <c r="W321">
        <f>$T321-_xlfn.T.INV(0.975,'Regression (power w accel)'!$B$8-2)*SQRT('Regression (power w accel)'!$D$13*(1+1/'Regression (power w accel)'!$B$8+data_and_analysis!$V321))</f>
        <v>9.2782339233391475</v>
      </c>
      <c r="X321">
        <f>$T321+_xlfn.T.INV(0.975,'Regression (power w accel)'!$B$8-2)*SQRT('Regression (power w accel)'!$D$13*(1+1/'Regression (power w accel)'!$B$8+data_and_analysis!$V321))</f>
        <v>9.755763602205775</v>
      </c>
      <c r="Y321">
        <f t="shared" si="46"/>
        <v>178.3752292691106</v>
      </c>
      <c r="Z321">
        <f t="shared" si="47"/>
        <v>287.55640720984752</v>
      </c>
      <c r="AA321">
        <f>EXP('Regression (power w accel)'!$B$17)*(data_and_analysis!$F321^'Regression (power w accel)'!$B$18)/60</f>
        <v>226.47944733211065</v>
      </c>
      <c r="AB321" t="str">
        <f t="shared" si="48"/>
        <v>N</v>
      </c>
      <c r="AC321" s="5">
        <f t="shared" si="49"/>
        <v>-0.21239992692343412</v>
      </c>
      <c r="AD321" s="5">
        <f t="shared" si="50"/>
        <v>0.26967992282396069</v>
      </c>
    </row>
    <row r="322" spans="1:30" x14ac:dyDescent="0.25">
      <c r="A322">
        <v>55807</v>
      </c>
      <c r="B322" t="s">
        <v>336</v>
      </c>
      <c r="C322" t="s">
        <v>502</v>
      </c>
      <c r="D322">
        <v>2762</v>
      </c>
      <c r="E322">
        <v>1727.09</v>
      </c>
      <c r="F322">
        <v>1811.1393</v>
      </c>
      <c r="G322">
        <f t="shared" si="41"/>
        <v>7.9237103339692379</v>
      </c>
      <c r="H322">
        <f t="shared" si="42"/>
        <v>7.4541931902804217</v>
      </c>
      <c r="I322">
        <f t="shared" si="43"/>
        <v>7.5017113737546879</v>
      </c>
      <c r="J322">
        <v>131</v>
      </c>
      <c r="K322">
        <v>132</v>
      </c>
      <c r="L322">
        <v>94622.98</v>
      </c>
      <c r="M322">
        <v>4.07</v>
      </c>
      <c r="N322">
        <v>114.87</v>
      </c>
      <c r="O322">
        <v>39.99</v>
      </c>
      <c r="P322">
        <v>140.22999999999999</v>
      </c>
      <c r="Q322">
        <v>53997</v>
      </c>
      <c r="R322">
        <v>0.03</v>
      </c>
      <c r="S322">
        <v>0.19</v>
      </c>
      <c r="T322">
        <f>'Regression (power w accel)'!$B$17+'Regression (power w accel)'!$B$18*data_and_analysis!$I322</f>
        <v>8.0690553346087057</v>
      </c>
      <c r="U322">
        <f t="shared" si="44"/>
        <v>0.36809344574969516</v>
      </c>
      <c r="V322">
        <f t="shared" si="45"/>
        <v>4.4475237746393551E-4</v>
      </c>
      <c r="W322">
        <f>$T322-_xlfn.T.INV(0.975,'Regression (power w accel)'!$B$8-2)*SQRT('Regression (power w accel)'!$D$13*(1+1/'Regression (power w accel)'!$B$8+data_and_analysis!$V322))</f>
        <v>7.8303539423617181</v>
      </c>
      <c r="X322">
        <f>$T322+_xlfn.T.INV(0.975,'Regression (power w accel)'!$B$8-2)*SQRT('Regression (power w accel)'!$D$13*(1+1/'Regression (power w accel)'!$B$8+data_and_analysis!$V322))</f>
        <v>8.3077567268556933</v>
      </c>
      <c r="Y322">
        <f t="shared" si="46"/>
        <v>41.930327850146469</v>
      </c>
      <c r="Z322">
        <f t="shared" si="47"/>
        <v>67.58676397109538</v>
      </c>
      <c r="AA322">
        <f>EXP('Regression (power w accel)'!$B$17)*(data_and_analysis!$F322^'Regression (power w accel)'!$B$18)/60</f>
        <v>53.234717728550955</v>
      </c>
      <c r="AB322" t="str">
        <f t="shared" si="48"/>
        <v>N</v>
      </c>
      <c r="AC322" s="5">
        <f t="shared" si="49"/>
        <v>-0.21234995432955384</v>
      </c>
      <c r="AD322" s="5">
        <f t="shared" si="50"/>
        <v>0.26959936776084575</v>
      </c>
    </row>
    <row r="323" spans="1:30" x14ac:dyDescent="0.25">
      <c r="A323">
        <v>44790</v>
      </c>
      <c r="B323" t="s">
        <v>503</v>
      </c>
      <c r="C323" t="s">
        <v>504</v>
      </c>
      <c r="D323">
        <v>7192</v>
      </c>
      <c r="E323">
        <v>3403.82</v>
      </c>
      <c r="F323">
        <v>4503.0913</v>
      </c>
      <c r="G323">
        <f t="shared" ref="G323:G386" si="51">LN(D323)</f>
        <v>8.8807245761514562</v>
      </c>
      <c r="H323">
        <f t="shared" ref="H323:H386" si="52">LN(E323)</f>
        <v>8.1326536093291999</v>
      </c>
      <c r="I323">
        <f t="shared" ref="I323:I386" si="53">LN(F323)</f>
        <v>8.4125193954680029</v>
      </c>
      <c r="J323">
        <v>275</v>
      </c>
      <c r="K323">
        <v>276</v>
      </c>
      <c r="L323">
        <v>393846.47</v>
      </c>
      <c r="M323">
        <v>6.07</v>
      </c>
      <c r="N323">
        <v>149.30000000000001</v>
      </c>
      <c r="O323">
        <v>142.54</v>
      </c>
      <c r="P323">
        <v>151.88999999999999</v>
      </c>
      <c r="Q323">
        <v>116238</v>
      </c>
      <c r="R323">
        <v>0.04</v>
      </c>
      <c r="S323">
        <v>0.17</v>
      </c>
      <c r="T323">
        <f>'Regression (power w accel)'!$B$17+'Regression (power w accel)'!$B$18*data_and_analysis!$I323</f>
        <v>8.9447405329404646</v>
      </c>
      <c r="U323">
        <f t="shared" ref="U323:U386" si="54">($I323-AVERAGE($I$2:$I$1001))^2</f>
        <v>9.2477400380470753E-2</v>
      </c>
      <c r="V323">
        <f t="shared" ref="V323:V386" si="55">$U323/SUM($U$2:$U$1001)</f>
        <v>1.1173669120114369E-4</v>
      </c>
      <c r="W323">
        <f>$T323-_xlfn.T.INV(0.975,'Regression (power w accel)'!$B$8-2)*SQRT('Regression (power w accel)'!$D$13*(1+1/'Regression (power w accel)'!$B$8+data_and_analysis!$V323))</f>
        <v>8.7060788323076554</v>
      </c>
      <c r="X323">
        <f>$T323+_xlfn.T.INV(0.975,'Regression (power w accel)'!$B$8-2)*SQRT('Regression (power w accel)'!$D$13*(1+1/'Regression (power w accel)'!$B$8+data_and_analysis!$V323))</f>
        <v>9.1834022335732737</v>
      </c>
      <c r="Y323">
        <f t="shared" ref="Y323:Y386" si="56">EXP(W323)/60</f>
        <v>100.65856749129395</v>
      </c>
      <c r="Z323">
        <f t="shared" ref="Z323:Z386" si="57">EXP(X323)/60</f>
        <v>162.2369095112966</v>
      </c>
      <c r="AA323">
        <f>EXP('Regression (power w accel)'!$B$17)*(data_and_analysis!$F323^'Regression (power w accel)'!$B$18)/60</f>
        <v>127.79098131566951</v>
      </c>
      <c r="AB323" t="str">
        <f t="shared" ref="AB323:AB386" si="58">IF(OR(D323/60&lt;Y323,D323/60&gt;Z323),"Y","N")</f>
        <v>N</v>
      </c>
      <c r="AC323" s="5">
        <f t="shared" ref="AC323:AC386" si="59">(Y323-$AA323)/$AA323</f>
        <v>-0.21231869060738351</v>
      </c>
      <c r="AD323" s="5">
        <f t="shared" ref="AD323:AD386" si="60">(Z323-$AA323)/$AA323</f>
        <v>0.26954897631264524</v>
      </c>
    </row>
    <row r="324" spans="1:30" x14ac:dyDescent="0.25">
      <c r="A324">
        <v>47834</v>
      </c>
      <c r="B324" t="s">
        <v>505</v>
      </c>
      <c r="C324" t="s">
        <v>506</v>
      </c>
      <c r="D324">
        <v>14543</v>
      </c>
      <c r="E324">
        <v>9765.9500000000007</v>
      </c>
      <c r="F324">
        <v>11514.749</v>
      </c>
      <c r="G324">
        <f t="shared" si="51"/>
        <v>9.5848650571777103</v>
      </c>
      <c r="H324">
        <f t="shared" si="52"/>
        <v>9.1866571248050999</v>
      </c>
      <c r="I324">
        <f t="shared" si="53"/>
        <v>9.3513840143619813</v>
      </c>
      <c r="J324">
        <v>43</v>
      </c>
      <c r="K324">
        <v>45</v>
      </c>
      <c r="L324">
        <v>633572.9</v>
      </c>
      <c r="M324">
        <v>9.33</v>
      </c>
      <c r="N324">
        <v>84.47</v>
      </c>
      <c r="O324">
        <v>76.59</v>
      </c>
      <c r="P324">
        <v>141.51</v>
      </c>
      <c r="Q324">
        <v>30485</v>
      </c>
      <c r="R324">
        <v>7.0000000000000007E-2</v>
      </c>
      <c r="S324">
        <v>0.28000000000000003</v>
      </c>
      <c r="T324">
        <f>'Regression (power w accel)'!$B$17+'Regression (power w accel)'!$B$18*data_and_analysis!$I324</f>
        <v>9.8474004024224033</v>
      </c>
      <c r="U324">
        <f t="shared" si="54"/>
        <v>1.544963456913842</v>
      </c>
      <c r="V324">
        <f t="shared" si="55"/>
        <v>1.8667166679859329E-3</v>
      </c>
      <c r="W324">
        <f>$T324-_xlfn.T.INV(0.975,'Regression (power w accel)'!$B$8-2)*SQRT('Regression (power w accel)'!$D$13*(1+1/'Regression (power w accel)'!$B$8+data_and_analysis!$V324))</f>
        <v>9.6085296027008127</v>
      </c>
      <c r="X324">
        <f>$T324+_xlfn.T.INV(0.975,'Regression (power w accel)'!$B$8-2)*SQRT('Regression (power w accel)'!$D$13*(1+1/'Regression (power w accel)'!$B$8+data_and_analysis!$V324))</f>
        <v>10.086271202143994</v>
      </c>
      <c r="Y324">
        <f t="shared" si="56"/>
        <v>248.18763193334365</v>
      </c>
      <c r="Z324">
        <f t="shared" si="57"/>
        <v>400.18487983809706</v>
      </c>
      <c r="AA324">
        <f>EXP('Regression (power w accel)'!$B$17)*(data_and_analysis!$F324^'Regression (power w accel)'!$B$18)/60</f>
        <v>315.15224521260666</v>
      </c>
      <c r="AB324" t="str">
        <f t="shared" si="58"/>
        <v>Y</v>
      </c>
      <c r="AC324" s="5">
        <f t="shared" si="59"/>
        <v>-0.21248337683295776</v>
      </c>
      <c r="AD324" s="5">
        <f t="shared" si="60"/>
        <v>0.26981446560257266</v>
      </c>
    </row>
    <row r="325" spans="1:30" x14ac:dyDescent="0.25">
      <c r="A325">
        <v>37258</v>
      </c>
      <c r="B325" t="s">
        <v>22</v>
      </c>
      <c r="C325" t="s">
        <v>507</v>
      </c>
      <c r="D325">
        <v>4683</v>
      </c>
      <c r="E325">
        <v>2585.8200000000002</v>
      </c>
      <c r="F325">
        <v>2739.4238</v>
      </c>
      <c r="G325">
        <f t="shared" si="51"/>
        <v>8.4516942091835414</v>
      </c>
      <c r="H325">
        <f t="shared" si="52"/>
        <v>7.8577979513407774</v>
      </c>
      <c r="I325">
        <f t="shared" si="53"/>
        <v>7.9155028852968563</v>
      </c>
      <c r="J325">
        <v>167</v>
      </c>
      <c r="K325">
        <v>168</v>
      </c>
      <c r="L325">
        <v>161534</v>
      </c>
      <c r="M325">
        <v>6.09</v>
      </c>
      <c r="N325">
        <v>116.56</v>
      </c>
      <c r="O325">
        <v>54.24</v>
      </c>
      <c r="P325">
        <v>166.93</v>
      </c>
      <c r="Q325">
        <v>47029</v>
      </c>
      <c r="R325">
        <v>0.04</v>
      </c>
      <c r="S325">
        <v>0.28999999999999998</v>
      </c>
      <c r="T325">
        <f>'Regression (power w accel)'!$B$17+'Regression (power w accel)'!$B$18*data_and_analysis!$I325</f>
        <v>8.4668901068268791</v>
      </c>
      <c r="U325">
        <f t="shared" si="54"/>
        <v>3.7216405369577682E-2</v>
      </c>
      <c r="V325">
        <f t="shared" si="55"/>
        <v>4.4967072790632427E-5</v>
      </c>
      <c r="W325">
        <f>$T325-_xlfn.T.INV(0.975,'Regression (power w accel)'!$B$8-2)*SQRT('Regression (power w accel)'!$D$13*(1+1/'Regression (power w accel)'!$B$8+data_and_analysis!$V325))</f>
        <v>8.2282363651539985</v>
      </c>
      <c r="X325">
        <f>$T325+_xlfn.T.INV(0.975,'Regression (power w accel)'!$B$8-2)*SQRT('Regression (power w accel)'!$D$13*(1+1/'Regression (power w accel)'!$B$8+data_and_analysis!$V325))</f>
        <v>8.7055438484997598</v>
      </c>
      <c r="Y325">
        <f t="shared" si="56"/>
        <v>62.420378646440334</v>
      </c>
      <c r="Z325">
        <f t="shared" si="57"/>
        <v>100.60473118961902</v>
      </c>
      <c r="AA325">
        <f>EXP('Regression (power w accel)'!$B$17)*(data_and_analysis!$F325^'Regression (power w accel)'!$B$18)/60</f>
        <v>79.245097100573759</v>
      </c>
      <c r="AB325" t="str">
        <f t="shared" si="58"/>
        <v>N</v>
      </c>
      <c r="AC325" s="5">
        <f t="shared" si="59"/>
        <v>-0.21231242145845777</v>
      </c>
      <c r="AD325" s="5">
        <f t="shared" si="60"/>
        <v>0.26953887206342519</v>
      </c>
    </row>
    <row r="326" spans="1:30" x14ac:dyDescent="0.25">
      <c r="A326">
        <v>49789</v>
      </c>
      <c r="B326" t="s">
        <v>16</v>
      </c>
      <c r="C326" t="s">
        <v>283</v>
      </c>
      <c r="D326">
        <v>5309</v>
      </c>
      <c r="E326">
        <v>2289.39</v>
      </c>
      <c r="F326">
        <v>2420.4167000000002</v>
      </c>
      <c r="G326">
        <f t="shared" si="51"/>
        <v>8.5771587725836707</v>
      </c>
      <c r="H326">
        <f t="shared" si="52"/>
        <v>7.7360406855181667</v>
      </c>
      <c r="I326">
        <f t="shared" si="53"/>
        <v>7.7916949944103662</v>
      </c>
      <c r="J326">
        <v>63</v>
      </c>
      <c r="K326">
        <v>64</v>
      </c>
      <c r="L326">
        <v>140978.98000000001</v>
      </c>
      <c r="M326">
        <v>6.04</v>
      </c>
      <c r="N326">
        <v>107.68</v>
      </c>
      <c r="O326">
        <v>81.34</v>
      </c>
      <c r="P326">
        <v>143.58000000000001</v>
      </c>
      <c r="Q326">
        <v>48579</v>
      </c>
      <c r="R326">
        <v>0.04</v>
      </c>
      <c r="S326">
        <v>0.28000000000000003</v>
      </c>
      <c r="T326">
        <f>'Regression (power w accel)'!$B$17+'Regression (power w accel)'!$B$18*data_and_analysis!$I326</f>
        <v>8.3478565290570756</v>
      </c>
      <c r="U326">
        <f t="shared" si="54"/>
        <v>0.10031373133772903</v>
      </c>
      <c r="V326">
        <f t="shared" si="55"/>
        <v>1.2120501198783007E-4</v>
      </c>
      <c r="W326">
        <f>$T326-_xlfn.T.INV(0.975,'Regression (power w accel)'!$B$8-2)*SQRT('Regression (power w accel)'!$D$13*(1+1/'Regression (power w accel)'!$B$8+data_and_analysis!$V326))</f>
        <v>8.1091936998188796</v>
      </c>
      <c r="X326">
        <f>$T326+_xlfn.T.INV(0.975,'Regression (power w accel)'!$B$8-2)*SQRT('Regression (power w accel)'!$D$13*(1+1/'Regression (power w accel)'!$B$8+data_and_analysis!$V326))</f>
        <v>8.5865193582952717</v>
      </c>
      <c r="Y326">
        <f t="shared" si="56"/>
        <v>55.414934741625565</v>
      </c>
      <c r="Z326">
        <f t="shared" si="57"/>
        <v>89.315477762603862</v>
      </c>
      <c r="AA326">
        <f>EXP('Regression (power w accel)'!$B$17)*(data_and_analysis!$F326^'Regression (power w accel)'!$B$18)/60</f>
        <v>70.352053073324029</v>
      </c>
      <c r="AB326" t="str">
        <f t="shared" si="58"/>
        <v>N</v>
      </c>
      <c r="AC326" s="5">
        <f t="shared" si="59"/>
        <v>-0.21231957958825079</v>
      </c>
      <c r="AD326" s="5">
        <f t="shared" si="60"/>
        <v>0.26955040913326739</v>
      </c>
    </row>
    <row r="327" spans="1:30" x14ac:dyDescent="0.25">
      <c r="A327">
        <v>55999</v>
      </c>
      <c r="B327" t="s">
        <v>508</v>
      </c>
      <c r="C327" t="s">
        <v>509</v>
      </c>
      <c r="D327">
        <v>24661</v>
      </c>
      <c r="E327">
        <v>13420.1</v>
      </c>
      <c r="F327">
        <v>17849.766</v>
      </c>
      <c r="G327">
        <f t="shared" si="51"/>
        <v>10.112978327396551</v>
      </c>
      <c r="H327">
        <f t="shared" si="52"/>
        <v>9.5045088620627389</v>
      </c>
      <c r="I327">
        <f t="shared" si="53"/>
        <v>9.7897456778781606</v>
      </c>
      <c r="J327">
        <v>355</v>
      </c>
      <c r="K327">
        <v>357</v>
      </c>
      <c r="L327">
        <v>1303505.6000000001</v>
      </c>
      <c r="M327">
        <v>7.05</v>
      </c>
      <c r="N327">
        <v>122.43</v>
      </c>
      <c r="O327">
        <v>108.42</v>
      </c>
      <c r="P327">
        <v>145.72999999999999</v>
      </c>
      <c r="Q327">
        <v>233717</v>
      </c>
      <c r="R327">
        <v>0.05</v>
      </c>
      <c r="S327">
        <v>0.17</v>
      </c>
      <c r="T327">
        <f>'Regression (power w accel)'!$B$17+'Regression (power w accel)'!$B$18*data_and_analysis!$I327</f>
        <v>10.268857845819879</v>
      </c>
      <c r="U327">
        <f t="shared" si="54"/>
        <v>2.8268613320497793</v>
      </c>
      <c r="V327">
        <f t="shared" si="55"/>
        <v>3.4155818657117401E-3</v>
      </c>
      <c r="W327">
        <f>$T327-_xlfn.T.INV(0.975,'Regression (power w accel)'!$B$8-2)*SQRT('Regression (power w accel)'!$D$13*(1+1/'Regression (power w accel)'!$B$8+data_and_analysis!$V327))</f>
        <v>10.029802656727174</v>
      </c>
      <c r="X327">
        <f>$T327+_xlfn.T.INV(0.975,'Regression (power w accel)'!$B$8-2)*SQRT('Regression (power w accel)'!$D$13*(1+1/'Regression (power w accel)'!$B$8+data_and_analysis!$V327))</f>
        <v>10.507913034912583</v>
      </c>
      <c r="Y327">
        <f t="shared" si="56"/>
        <v>378.21321388860082</v>
      </c>
      <c r="Z327">
        <f t="shared" si="57"/>
        <v>610.06680812730337</v>
      </c>
      <c r="AA327">
        <f>EXP('Regression (power w accel)'!$B$17)*(data_and_analysis!$F327^'Regression (power w accel)'!$B$18)/60</f>
        <v>480.34917319444588</v>
      </c>
      <c r="AB327" t="str">
        <f t="shared" si="58"/>
        <v>N</v>
      </c>
      <c r="AC327" s="5">
        <f t="shared" si="59"/>
        <v>-0.21262857314110606</v>
      </c>
      <c r="AD327" s="5">
        <f t="shared" si="60"/>
        <v>0.27004862748113373</v>
      </c>
    </row>
    <row r="328" spans="1:30" x14ac:dyDescent="0.25">
      <c r="A328">
        <v>49951</v>
      </c>
      <c r="B328" t="s">
        <v>510</v>
      </c>
      <c r="C328" t="s">
        <v>511</v>
      </c>
      <c r="D328">
        <v>883</v>
      </c>
      <c r="E328">
        <v>475.94</v>
      </c>
      <c r="F328">
        <v>427.11757999999998</v>
      </c>
      <c r="G328">
        <f t="shared" si="51"/>
        <v>6.7833252006039597</v>
      </c>
      <c r="H328">
        <f t="shared" si="52"/>
        <v>6.1652917958662297</v>
      </c>
      <c r="I328">
        <f t="shared" si="53"/>
        <v>6.0570593383208511</v>
      </c>
      <c r="J328">
        <v>20</v>
      </c>
      <c r="K328">
        <v>22</v>
      </c>
      <c r="L328">
        <v>23722.240000000002</v>
      </c>
      <c r="M328">
        <v>9.07</v>
      </c>
      <c r="N328">
        <v>138.30000000000001</v>
      </c>
      <c r="O328">
        <v>38.020000000000003</v>
      </c>
      <c r="P328">
        <v>156.41999999999999</v>
      </c>
      <c r="Q328">
        <v>4709</v>
      </c>
      <c r="R328">
        <v>0.06</v>
      </c>
      <c r="S328">
        <v>0.18</v>
      </c>
      <c r="T328">
        <f>'Regression (power w accel)'!$B$17+'Regression (power w accel)'!$B$18*data_and_analysis!$I328</f>
        <v>6.6801123586898488</v>
      </c>
      <c r="U328">
        <f t="shared" si="54"/>
        <v>4.2080741015507197</v>
      </c>
      <c r="V328">
        <f t="shared" si="55"/>
        <v>5.0844452212326493E-3</v>
      </c>
      <c r="W328">
        <f>$T328-_xlfn.T.INV(0.975,'Regression (power w accel)'!$B$8-2)*SQRT('Regression (power w accel)'!$D$13*(1+1/'Regression (power w accel)'!$B$8+data_and_analysis!$V328))</f>
        <v>6.4408586537272976</v>
      </c>
      <c r="X328">
        <f>$T328+_xlfn.T.INV(0.975,'Regression (power w accel)'!$B$8-2)*SQRT('Regression (power w accel)'!$D$13*(1+1/'Regression (power w accel)'!$B$8+data_and_analysis!$V328))</f>
        <v>6.9193660636523999</v>
      </c>
      <c r="Y328">
        <f t="shared" si="56"/>
        <v>10.449081622193521</v>
      </c>
      <c r="Z328">
        <f t="shared" si="57"/>
        <v>16.86130752441996</v>
      </c>
      <c r="AA328">
        <f>EXP('Regression (power w accel)'!$B$17)*(data_and_analysis!$F328^'Regression (power w accel)'!$B$18)/60</f>
        <v>13.273476506912948</v>
      </c>
      <c r="AB328" t="str">
        <f t="shared" si="58"/>
        <v>N</v>
      </c>
      <c r="AC328" s="5">
        <f t="shared" si="59"/>
        <v>-0.21278486335124455</v>
      </c>
      <c r="AD328" s="5">
        <f t="shared" si="60"/>
        <v>0.27030077731620927</v>
      </c>
    </row>
    <row r="329" spans="1:30" x14ac:dyDescent="0.25">
      <c r="A329">
        <v>42665</v>
      </c>
      <c r="B329" t="s">
        <v>22</v>
      </c>
      <c r="C329" t="s">
        <v>23</v>
      </c>
      <c r="D329">
        <v>4522</v>
      </c>
      <c r="E329">
        <v>2585.8200000000002</v>
      </c>
      <c r="F329">
        <v>2739.4238</v>
      </c>
      <c r="G329">
        <f t="shared" si="51"/>
        <v>8.4167096528379144</v>
      </c>
      <c r="H329">
        <f t="shared" si="52"/>
        <v>7.8577979513407774</v>
      </c>
      <c r="I329">
        <f t="shared" si="53"/>
        <v>7.9155028852968563</v>
      </c>
      <c r="J329">
        <v>167</v>
      </c>
      <c r="K329">
        <v>168</v>
      </c>
      <c r="L329">
        <v>161534</v>
      </c>
      <c r="M329">
        <v>6.09</v>
      </c>
      <c r="N329">
        <v>116.56</v>
      </c>
      <c r="O329">
        <v>54.24</v>
      </c>
      <c r="P329">
        <v>166.93</v>
      </c>
      <c r="Q329">
        <v>47025</v>
      </c>
      <c r="R329">
        <v>0.04</v>
      </c>
      <c r="S329">
        <v>0.28999999999999998</v>
      </c>
      <c r="T329">
        <f>'Regression (power w accel)'!$B$17+'Regression (power w accel)'!$B$18*data_and_analysis!$I329</f>
        <v>8.4668901068268791</v>
      </c>
      <c r="U329">
        <f t="shared" si="54"/>
        <v>3.7216405369577682E-2</v>
      </c>
      <c r="V329">
        <f t="shared" si="55"/>
        <v>4.4967072790632427E-5</v>
      </c>
      <c r="W329">
        <f>$T329-_xlfn.T.INV(0.975,'Regression (power w accel)'!$B$8-2)*SQRT('Regression (power w accel)'!$D$13*(1+1/'Regression (power w accel)'!$B$8+data_and_analysis!$V329))</f>
        <v>8.2282363651539985</v>
      </c>
      <c r="X329">
        <f>$T329+_xlfn.T.INV(0.975,'Regression (power w accel)'!$B$8-2)*SQRT('Regression (power w accel)'!$D$13*(1+1/'Regression (power w accel)'!$B$8+data_and_analysis!$V329))</f>
        <v>8.7055438484997598</v>
      </c>
      <c r="Y329">
        <f t="shared" si="56"/>
        <v>62.420378646440334</v>
      </c>
      <c r="Z329">
        <f t="shared" si="57"/>
        <v>100.60473118961902</v>
      </c>
      <c r="AA329">
        <f>EXP('Regression (power w accel)'!$B$17)*(data_and_analysis!$F329^'Regression (power w accel)'!$B$18)/60</f>
        <v>79.245097100573759</v>
      </c>
      <c r="AB329" t="str">
        <f t="shared" si="58"/>
        <v>N</v>
      </c>
      <c r="AC329" s="5">
        <f t="shared" si="59"/>
        <v>-0.21231242145845777</v>
      </c>
      <c r="AD329" s="5">
        <f t="shared" si="60"/>
        <v>0.26953887206342519</v>
      </c>
    </row>
    <row r="330" spans="1:30" x14ac:dyDescent="0.25">
      <c r="A330">
        <v>45205</v>
      </c>
      <c r="B330" t="s">
        <v>79</v>
      </c>
      <c r="C330" t="s">
        <v>80</v>
      </c>
      <c r="D330">
        <v>4354</v>
      </c>
      <c r="E330">
        <v>2797.88</v>
      </c>
      <c r="F330">
        <v>3224.1086</v>
      </c>
      <c r="G330">
        <f t="shared" si="51"/>
        <v>8.3788502417944919</v>
      </c>
      <c r="H330">
        <f t="shared" si="52"/>
        <v>7.936617266528736</v>
      </c>
      <c r="I330">
        <f t="shared" si="53"/>
        <v>8.07841178792272</v>
      </c>
      <c r="J330">
        <v>32</v>
      </c>
      <c r="K330">
        <v>34</v>
      </c>
      <c r="L330">
        <v>183012.95</v>
      </c>
      <c r="M330">
        <v>9.1999999999999993</v>
      </c>
      <c r="N330">
        <v>92.7</v>
      </c>
      <c r="O330">
        <v>74.930000000000007</v>
      </c>
      <c r="P330">
        <v>124.41</v>
      </c>
      <c r="Q330">
        <v>27058</v>
      </c>
      <c r="R330">
        <v>7.0000000000000007E-2</v>
      </c>
      <c r="S330">
        <v>0.26</v>
      </c>
      <c r="T330">
        <f>'Regression (power w accel)'!$B$17+'Regression (power w accel)'!$B$18*data_and_analysis!$I330</f>
        <v>8.6235168726271922</v>
      </c>
      <c r="U330">
        <f t="shared" si="54"/>
        <v>9.0039825478555903E-4</v>
      </c>
      <c r="V330">
        <f t="shared" si="55"/>
        <v>1.0879146833615886E-6</v>
      </c>
      <c r="W330">
        <f>$T330-_xlfn.T.INV(0.975,'Regression (power w accel)'!$B$8-2)*SQRT('Regression (power w accel)'!$D$13*(1+1/'Regression (power w accel)'!$B$8+data_and_analysis!$V330))</f>
        <v>8.3848683615085662</v>
      </c>
      <c r="X330">
        <f>$T330+_xlfn.T.INV(0.975,'Regression (power w accel)'!$B$8-2)*SQRT('Regression (power w accel)'!$D$13*(1+1/'Regression (power w accel)'!$B$8+data_and_analysis!$V330))</f>
        <v>8.8621653837458183</v>
      </c>
      <c r="Y330">
        <f t="shared" si="56"/>
        <v>73.004698295264561</v>
      </c>
      <c r="Z330">
        <f t="shared" si="57"/>
        <v>117.66255467193791</v>
      </c>
      <c r="AA330">
        <f>EXP('Regression (power w accel)'!$B$17)*(data_and_analysis!$F330^'Regression (power w accel)'!$B$18)/60</f>
        <v>92.681817550557966</v>
      </c>
      <c r="AB330" t="str">
        <f t="shared" si="58"/>
        <v>Y</v>
      </c>
      <c r="AC330" s="5">
        <f t="shared" si="59"/>
        <v>-0.21230830140506826</v>
      </c>
      <c r="AD330" s="5">
        <f t="shared" si="60"/>
        <v>0.26953223168884172</v>
      </c>
    </row>
    <row r="331" spans="1:30" x14ac:dyDescent="0.25">
      <c r="A331">
        <v>50371</v>
      </c>
      <c r="B331" t="s">
        <v>512</v>
      </c>
      <c r="C331" t="s">
        <v>513</v>
      </c>
      <c r="D331">
        <v>17066</v>
      </c>
      <c r="E331">
        <v>6533.5</v>
      </c>
      <c r="F331">
        <v>8687.8889999999992</v>
      </c>
      <c r="G331">
        <f t="shared" si="51"/>
        <v>9.7448434590965309</v>
      </c>
      <c r="H331">
        <f t="shared" si="52"/>
        <v>8.7846980664292005</v>
      </c>
      <c r="I331">
        <f t="shared" si="53"/>
        <v>9.0696852658490066</v>
      </c>
      <c r="J331">
        <v>299</v>
      </c>
      <c r="K331">
        <v>300</v>
      </c>
      <c r="L331">
        <v>780315.44</v>
      </c>
      <c r="M331">
        <v>6.2</v>
      </c>
      <c r="N331">
        <v>153.93</v>
      </c>
      <c r="O331">
        <v>142.65</v>
      </c>
      <c r="P331">
        <v>168.6</v>
      </c>
      <c r="Q331">
        <v>301810</v>
      </c>
      <c r="R331">
        <v>0.04</v>
      </c>
      <c r="S331">
        <v>0.2</v>
      </c>
      <c r="T331">
        <f>'Regression (power w accel)'!$B$17+'Regression (power w accel)'!$B$18*data_and_analysis!$I331</f>
        <v>9.5765645966536255</v>
      </c>
      <c r="U331">
        <f t="shared" si="54"/>
        <v>0.92403393976118309</v>
      </c>
      <c r="V331">
        <f t="shared" si="55"/>
        <v>1.1164727226510077E-3</v>
      </c>
      <c r="W331">
        <f>$T331-_xlfn.T.INV(0.975,'Regression (power w accel)'!$B$8-2)*SQRT('Regression (power w accel)'!$D$13*(1+1/'Regression (power w accel)'!$B$8+data_and_analysis!$V331))</f>
        <v>9.3377831631946453</v>
      </c>
      <c r="X331">
        <f>$T331+_xlfn.T.INV(0.975,'Regression (power w accel)'!$B$8-2)*SQRT('Regression (power w accel)'!$D$13*(1+1/'Regression (power w accel)'!$B$8+data_and_analysis!$V331))</f>
        <v>9.8153460301126056</v>
      </c>
      <c r="Y331">
        <f t="shared" si="56"/>
        <v>189.31998029832005</v>
      </c>
      <c r="Z331">
        <f t="shared" si="57"/>
        <v>305.21042839831819</v>
      </c>
      <c r="AA331">
        <f>EXP('Regression (power w accel)'!$B$17)*(data_and_analysis!$F331^'Regression (power w accel)'!$B$18)/60</f>
        <v>240.37976680912939</v>
      </c>
      <c r="AB331" t="str">
        <f t="shared" si="58"/>
        <v>N</v>
      </c>
      <c r="AC331" s="5">
        <f t="shared" si="59"/>
        <v>-0.21241299627082483</v>
      </c>
      <c r="AD331" s="5">
        <f t="shared" si="60"/>
        <v>0.26970099209999976</v>
      </c>
    </row>
    <row r="332" spans="1:30" x14ac:dyDescent="0.25">
      <c r="A332">
        <v>53667</v>
      </c>
      <c r="B332" t="s">
        <v>514</v>
      </c>
      <c r="C332" t="s">
        <v>515</v>
      </c>
      <c r="D332">
        <v>7021</v>
      </c>
      <c r="E332">
        <v>2829.02</v>
      </c>
      <c r="F332">
        <v>3527.1889999999999</v>
      </c>
      <c r="G332">
        <f t="shared" si="51"/>
        <v>8.8566609370172493</v>
      </c>
      <c r="H332">
        <f t="shared" si="52"/>
        <v>7.947685640912491</v>
      </c>
      <c r="I332">
        <f t="shared" si="53"/>
        <v>8.1682565154178626</v>
      </c>
      <c r="J332">
        <v>133</v>
      </c>
      <c r="K332">
        <v>134</v>
      </c>
      <c r="L332">
        <v>289391.2</v>
      </c>
      <c r="M332">
        <v>6.23</v>
      </c>
      <c r="N332">
        <v>147.84</v>
      </c>
      <c r="O332">
        <v>137.58000000000001</v>
      </c>
      <c r="P332">
        <v>165.78</v>
      </c>
      <c r="Q332">
        <v>49496</v>
      </c>
      <c r="R332">
        <v>0.04</v>
      </c>
      <c r="S332">
        <v>0.19</v>
      </c>
      <c r="T332">
        <f>'Regression (power w accel)'!$B$17+'Regression (power w accel)'!$B$18*data_and_analysis!$I332</f>
        <v>8.7098969836275888</v>
      </c>
      <c r="U332">
        <f t="shared" si="54"/>
        <v>3.58059709257921E-3</v>
      </c>
      <c r="V332">
        <f t="shared" si="55"/>
        <v>4.3262902071555772E-6</v>
      </c>
      <c r="W332">
        <f>$T332-_xlfn.T.INV(0.975,'Regression (power w accel)'!$B$8-2)*SQRT('Regression (power w accel)'!$D$13*(1+1/'Regression (power w accel)'!$B$8+data_and_analysis!$V332))</f>
        <v>8.4712480864789761</v>
      </c>
      <c r="X332">
        <f>$T332+_xlfn.T.INV(0.975,'Regression (power w accel)'!$B$8-2)*SQRT('Regression (power w accel)'!$D$13*(1+1/'Regression (power w accel)'!$B$8+data_and_analysis!$V332))</f>
        <v>8.9485458807762015</v>
      </c>
      <c r="Y332">
        <f t="shared" si="56"/>
        <v>79.591199226513965</v>
      </c>
      <c r="Z332">
        <f t="shared" si="57"/>
        <v>128.27819687424758</v>
      </c>
      <c r="AA332">
        <f>EXP('Regression (power w accel)'!$B$17)*(data_and_analysis!$F332^'Regression (power w accel)'!$B$18)/60</f>
        <v>101.04363178269188</v>
      </c>
      <c r="AB332" t="str">
        <f t="shared" si="58"/>
        <v>N</v>
      </c>
      <c r="AC332" s="5">
        <f t="shared" si="59"/>
        <v>-0.2123086054776247</v>
      </c>
      <c r="AD332" s="5">
        <f t="shared" si="60"/>
        <v>0.26953272176644799</v>
      </c>
    </row>
    <row r="333" spans="1:30" x14ac:dyDescent="0.25">
      <c r="A333">
        <v>45527</v>
      </c>
      <c r="B333" t="s">
        <v>453</v>
      </c>
      <c r="C333" t="s">
        <v>516</v>
      </c>
      <c r="D333">
        <v>10488</v>
      </c>
      <c r="E333">
        <v>5356.08</v>
      </c>
      <c r="F333">
        <v>5966.4155000000001</v>
      </c>
      <c r="G333">
        <f t="shared" si="51"/>
        <v>9.2579870254435352</v>
      </c>
      <c r="H333">
        <f t="shared" si="52"/>
        <v>8.5859876432193047</v>
      </c>
      <c r="I333">
        <f t="shared" si="53"/>
        <v>8.6939016073026512</v>
      </c>
      <c r="J333">
        <v>167</v>
      </c>
      <c r="K333">
        <v>168</v>
      </c>
      <c r="L333">
        <v>438599.75</v>
      </c>
      <c r="M333">
        <v>6.16</v>
      </c>
      <c r="N333">
        <v>126.47</v>
      </c>
      <c r="O333">
        <v>97.62</v>
      </c>
      <c r="P333">
        <v>161.22</v>
      </c>
      <c r="Q333">
        <v>79362</v>
      </c>
      <c r="R333">
        <v>0.04</v>
      </c>
      <c r="S333">
        <v>0.28999999999999998</v>
      </c>
      <c r="T333">
        <f>'Regression (power w accel)'!$B$17+'Regression (power w accel)'!$B$18*data_and_analysis!$I333</f>
        <v>9.2152720084032591</v>
      </c>
      <c r="U333">
        <f t="shared" si="54"/>
        <v>0.3427905570304931</v>
      </c>
      <c r="V333">
        <f t="shared" si="55"/>
        <v>4.1417992352727145E-4</v>
      </c>
      <c r="W333">
        <f>$T333-_xlfn.T.INV(0.975,'Regression (power w accel)'!$B$8-2)*SQRT('Regression (power w accel)'!$D$13*(1+1/'Regression (power w accel)'!$B$8+data_and_analysis!$V333))</f>
        <v>8.9765742597636695</v>
      </c>
      <c r="X333">
        <f>$T333+_xlfn.T.INV(0.975,'Regression (power w accel)'!$B$8-2)*SQRT('Regression (power w accel)'!$D$13*(1+1/'Regression (power w accel)'!$B$8+data_and_analysis!$V333))</f>
        <v>9.4539697570428487</v>
      </c>
      <c r="Y333">
        <f t="shared" si="56"/>
        <v>131.9244879011037</v>
      </c>
      <c r="Z333">
        <f t="shared" si="57"/>
        <v>212.64523097768043</v>
      </c>
      <c r="AA333">
        <f>EXP('Regression (power w accel)'!$B$17)*(data_and_analysis!$F333^'Regression (power w accel)'!$B$18)/60</f>
        <v>167.49063616018182</v>
      </c>
      <c r="AB333" t="str">
        <f t="shared" si="58"/>
        <v>N</v>
      </c>
      <c r="AC333" s="5">
        <f t="shared" si="59"/>
        <v>-0.2123470844367919</v>
      </c>
      <c r="AD333" s="5">
        <f t="shared" si="60"/>
        <v>0.26959474184762444</v>
      </c>
    </row>
    <row r="334" spans="1:30" x14ac:dyDescent="0.25">
      <c r="A334">
        <v>36080</v>
      </c>
      <c r="B334" t="s">
        <v>517</v>
      </c>
      <c r="C334" t="s">
        <v>518</v>
      </c>
      <c r="D334">
        <v>1394</v>
      </c>
      <c r="E334">
        <v>748.83</v>
      </c>
      <c r="F334">
        <v>772.34685999999999</v>
      </c>
      <c r="G334">
        <f t="shared" si="51"/>
        <v>7.2399325913204695</v>
      </c>
      <c r="H334">
        <f t="shared" si="52"/>
        <v>6.6185119884634016</v>
      </c>
      <c r="I334">
        <f t="shared" si="53"/>
        <v>6.6494337496376561</v>
      </c>
      <c r="J334">
        <v>76</v>
      </c>
      <c r="K334">
        <v>77</v>
      </c>
      <c r="L334">
        <v>54254.77</v>
      </c>
      <c r="M334">
        <v>6.02</v>
      </c>
      <c r="N334">
        <v>143.41999999999999</v>
      </c>
      <c r="O334">
        <v>89.97</v>
      </c>
      <c r="P334">
        <v>169.18</v>
      </c>
      <c r="Q334">
        <v>11573</v>
      </c>
      <c r="R334">
        <v>0.04</v>
      </c>
      <c r="S334">
        <v>0.19</v>
      </c>
      <c r="T334">
        <f>'Regression (power w accel)'!$B$17+'Regression (power w accel)'!$B$18*data_and_analysis!$I334</f>
        <v>7.2496434689723745</v>
      </c>
      <c r="U334">
        <f t="shared" si="54"/>
        <v>2.1286362822662181</v>
      </c>
      <c r="V334">
        <f t="shared" si="55"/>
        <v>2.5719448640703691E-3</v>
      </c>
      <c r="W334">
        <f>$T334-_xlfn.T.INV(0.975,'Regression (power w accel)'!$B$8-2)*SQRT('Regression (power w accel)'!$D$13*(1+1/'Regression (power w accel)'!$B$8+data_and_analysis!$V334))</f>
        <v>7.0106886955704901</v>
      </c>
      <c r="X334">
        <f>$T334+_xlfn.T.INV(0.975,'Regression (power w accel)'!$B$8-2)*SQRT('Regression (power w accel)'!$D$13*(1+1/'Regression (power w accel)'!$B$8+data_and_analysis!$V334))</f>
        <v>7.488598242374259</v>
      </c>
      <c r="Y334">
        <f t="shared" si="56"/>
        <v>18.47362673988868</v>
      </c>
      <c r="Z334">
        <f t="shared" si="57"/>
        <v>29.792410508509295</v>
      </c>
      <c r="AA334">
        <f>EXP('Regression (power w accel)'!$B$17)*(data_and_analysis!$F334^'Regression (power w accel)'!$B$18)/60</f>
        <v>23.460048410345145</v>
      </c>
      <c r="AB334" t="str">
        <f t="shared" si="58"/>
        <v>N</v>
      </c>
      <c r="AC334" s="5">
        <f t="shared" si="59"/>
        <v>-0.21254950472555759</v>
      </c>
      <c r="AD334" s="5">
        <f t="shared" si="60"/>
        <v>0.26992110107376321</v>
      </c>
    </row>
    <row r="335" spans="1:30" x14ac:dyDescent="0.25">
      <c r="A335">
        <v>38616</v>
      </c>
      <c r="B335" t="s">
        <v>519</v>
      </c>
      <c r="C335" t="s">
        <v>520</v>
      </c>
      <c r="D335">
        <v>19478</v>
      </c>
      <c r="E335">
        <v>8968.2999999999993</v>
      </c>
      <c r="F335">
        <v>11163.146000000001</v>
      </c>
      <c r="G335">
        <f t="shared" si="51"/>
        <v>9.877040902521145</v>
      </c>
      <c r="H335">
        <f t="shared" si="52"/>
        <v>9.1014514164672349</v>
      </c>
      <c r="I335">
        <f t="shared" si="53"/>
        <v>9.3203730958506412</v>
      </c>
      <c r="J335">
        <v>232</v>
      </c>
      <c r="K335">
        <v>233</v>
      </c>
      <c r="L335">
        <v>893337.59999999998</v>
      </c>
      <c r="M335">
        <v>4.0999999999999996</v>
      </c>
      <c r="N335">
        <v>122.63</v>
      </c>
      <c r="O335">
        <v>102.34</v>
      </c>
      <c r="P335">
        <v>154.36000000000001</v>
      </c>
      <c r="Q335">
        <v>263807</v>
      </c>
      <c r="R335">
        <v>0.03</v>
      </c>
      <c r="S335">
        <v>0.16</v>
      </c>
      <c r="T335">
        <f>'Regression (power w accel)'!$B$17+'Regression (power w accel)'!$B$18*data_and_analysis!$I335</f>
        <v>9.8175853352735984</v>
      </c>
      <c r="U335">
        <f t="shared" si="54"/>
        <v>1.4688341247581831</v>
      </c>
      <c r="V335">
        <f t="shared" si="55"/>
        <v>1.774732684402604E-3</v>
      </c>
      <c r="W335">
        <f>$T335-_xlfn.T.INV(0.975,'Regression (power w accel)'!$B$8-2)*SQRT('Regression (power w accel)'!$D$13*(1+1/'Regression (power w accel)'!$B$8+data_and_analysis!$V335))</f>
        <v>9.57872549054294</v>
      </c>
      <c r="X335">
        <f>$T335+_xlfn.T.INV(0.975,'Regression (power w accel)'!$B$8-2)*SQRT('Regression (power w accel)'!$D$13*(1+1/'Regression (power w accel)'!$B$8+data_and_analysis!$V335))</f>
        <v>10.056445180004257</v>
      </c>
      <c r="Y335">
        <f t="shared" si="56"/>
        <v>240.89976360494927</v>
      </c>
      <c r="Z335">
        <f t="shared" si="57"/>
        <v>388.42520073968103</v>
      </c>
      <c r="AA335">
        <f>EXP('Regression (power w accel)'!$B$17)*(data_and_analysis!$F335^'Regression (power w accel)'!$B$18)/60</f>
        <v>305.89465349429395</v>
      </c>
      <c r="AB335" t="str">
        <f t="shared" si="58"/>
        <v>N</v>
      </c>
      <c r="AC335" s="5">
        <f t="shared" si="59"/>
        <v>-0.21247474954823645</v>
      </c>
      <c r="AD335" s="5">
        <f t="shared" si="60"/>
        <v>0.26980055487281207</v>
      </c>
    </row>
    <row r="336" spans="1:30" x14ac:dyDescent="0.25">
      <c r="A336">
        <v>33720</v>
      </c>
      <c r="B336" t="s">
        <v>521</v>
      </c>
      <c r="C336" t="s">
        <v>522</v>
      </c>
      <c r="D336">
        <v>1594</v>
      </c>
      <c r="E336">
        <v>777.28</v>
      </c>
      <c r="F336">
        <v>815.13969999999995</v>
      </c>
      <c r="G336">
        <f t="shared" si="51"/>
        <v>7.3740018593501606</v>
      </c>
      <c r="H336">
        <f t="shared" si="52"/>
        <v>6.6558006458138079</v>
      </c>
      <c r="I336">
        <f t="shared" si="53"/>
        <v>6.7033595095946135</v>
      </c>
      <c r="J336">
        <v>28</v>
      </c>
      <c r="K336">
        <v>30</v>
      </c>
      <c r="L336">
        <v>46975.69</v>
      </c>
      <c r="M336">
        <v>9.24</v>
      </c>
      <c r="N336">
        <v>117.13</v>
      </c>
      <c r="O336">
        <v>67.010000000000005</v>
      </c>
      <c r="P336">
        <v>153.5</v>
      </c>
      <c r="Q336">
        <v>13914</v>
      </c>
      <c r="R336">
        <v>7.0000000000000007E-2</v>
      </c>
      <c r="S336">
        <v>0.17</v>
      </c>
      <c r="T336">
        <f>'Regression (power w accel)'!$B$17+'Regression (power w accel)'!$B$18*data_and_analysis!$I336</f>
        <v>7.3014897293009451</v>
      </c>
      <c r="U336">
        <f t="shared" si="54"/>
        <v>1.9741905551091992</v>
      </c>
      <c r="V336">
        <f t="shared" si="55"/>
        <v>2.3853343575933263E-3</v>
      </c>
      <c r="W336">
        <f>$T336-_xlfn.T.INV(0.975,'Regression (power w accel)'!$B$8-2)*SQRT('Regression (power w accel)'!$D$13*(1+1/'Regression (power w accel)'!$B$8+data_and_analysis!$V336))</f>
        <v>7.0625571733118813</v>
      </c>
      <c r="X336">
        <f>$T336+_xlfn.T.INV(0.975,'Regression (power w accel)'!$B$8-2)*SQRT('Regression (power w accel)'!$D$13*(1+1/'Regression (power w accel)'!$B$8+data_and_analysis!$V336))</f>
        <v>7.5404222852900089</v>
      </c>
      <c r="Y336">
        <f t="shared" si="56"/>
        <v>19.457111072557773</v>
      </c>
      <c r="Z336">
        <f t="shared" si="57"/>
        <v>31.37708103521296</v>
      </c>
      <c r="AA336">
        <f>EXP('Regression (power w accel)'!$B$17)*(data_and_analysis!$F336^'Regression (power w accel)'!$B$18)/60</f>
        <v>24.708446953112706</v>
      </c>
      <c r="AB336" t="str">
        <f t="shared" si="58"/>
        <v>N</v>
      </c>
      <c r="AC336" s="5">
        <f t="shared" si="59"/>
        <v>-0.2125320094184788</v>
      </c>
      <c r="AD336" s="5">
        <f t="shared" si="60"/>
        <v>0.26989288702583381</v>
      </c>
    </row>
    <row r="337" spans="1:30" x14ac:dyDescent="0.25">
      <c r="A337">
        <v>54032</v>
      </c>
      <c r="B337" t="s">
        <v>523</v>
      </c>
      <c r="C337" t="s">
        <v>524</v>
      </c>
      <c r="D337">
        <v>13143</v>
      </c>
      <c r="E337">
        <v>5852.06</v>
      </c>
      <c r="F337">
        <v>7309.0680000000002</v>
      </c>
      <c r="G337">
        <f t="shared" si="51"/>
        <v>9.4836445764820088</v>
      </c>
      <c r="H337">
        <f t="shared" si="52"/>
        <v>8.6745490149924436</v>
      </c>
      <c r="I337">
        <f t="shared" si="53"/>
        <v>8.8968710480354165</v>
      </c>
      <c r="J337">
        <v>82</v>
      </c>
      <c r="K337">
        <v>83</v>
      </c>
      <c r="L337">
        <v>553282.75</v>
      </c>
      <c r="M337">
        <v>6.05</v>
      </c>
      <c r="N337">
        <v>137.87</v>
      </c>
      <c r="O337">
        <v>130.38</v>
      </c>
      <c r="P337">
        <v>151.91999999999999</v>
      </c>
      <c r="Q337">
        <v>237923</v>
      </c>
      <c r="R337">
        <v>0.04</v>
      </c>
      <c r="S337">
        <v>0.18</v>
      </c>
      <c r="T337">
        <f>'Regression (power w accel)'!$B$17+'Regression (power w accel)'!$B$18*data_and_analysis!$I337</f>
        <v>9.4104144870883033</v>
      </c>
      <c r="U337">
        <f t="shared" si="54"/>
        <v>0.62165753913671773</v>
      </c>
      <c r="V337">
        <f t="shared" si="55"/>
        <v>7.511235847634316E-4</v>
      </c>
      <c r="W337">
        <f>$T337-_xlfn.T.INV(0.975,'Regression (power w accel)'!$B$8-2)*SQRT('Regression (power w accel)'!$D$13*(1+1/'Regression (power w accel)'!$B$8+data_and_analysis!$V337))</f>
        <v>9.1716765847686617</v>
      </c>
      <c r="X337">
        <f>$T337+_xlfn.T.INV(0.975,'Regression (power w accel)'!$B$8-2)*SQRT('Regression (power w accel)'!$D$13*(1+1/'Regression (power w accel)'!$B$8+data_and_analysis!$V337))</f>
        <v>9.649152389407945</v>
      </c>
      <c r="Y337">
        <f t="shared" si="56"/>
        <v>160.34568606695655</v>
      </c>
      <c r="Z337">
        <f t="shared" si="57"/>
        <v>258.47728743971186</v>
      </c>
      <c r="AA337">
        <f>EXP('Regression (power w accel)'!$B$17)*(data_and_analysis!$F337^'Regression (power w accel)'!$B$18)/60</f>
        <v>203.58221431953854</v>
      </c>
      <c r="AB337" t="str">
        <f t="shared" si="58"/>
        <v>N</v>
      </c>
      <c r="AC337" s="5">
        <f t="shared" si="59"/>
        <v>-0.21237871096499034</v>
      </c>
      <c r="AD337" s="5">
        <f t="shared" si="60"/>
        <v>0.26964572177219331</v>
      </c>
    </row>
    <row r="338" spans="1:30" x14ac:dyDescent="0.25">
      <c r="A338">
        <v>36182</v>
      </c>
      <c r="B338" t="s">
        <v>525</v>
      </c>
      <c r="C338" t="s">
        <v>526</v>
      </c>
      <c r="D338">
        <v>12498</v>
      </c>
      <c r="E338">
        <v>6263.1</v>
      </c>
      <c r="F338">
        <v>7847.741</v>
      </c>
      <c r="G338">
        <f t="shared" si="51"/>
        <v>9.4333239104890279</v>
      </c>
      <c r="H338">
        <f t="shared" si="52"/>
        <v>8.7424305491870236</v>
      </c>
      <c r="I338">
        <f t="shared" si="53"/>
        <v>8.9679809986618846</v>
      </c>
      <c r="J338">
        <v>82</v>
      </c>
      <c r="K338">
        <v>83</v>
      </c>
      <c r="L338">
        <v>557447.19999999995</v>
      </c>
      <c r="M338">
        <v>5.0999999999999996</v>
      </c>
      <c r="N338">
        <v>114.94</v>
      </c>
      <c r="O338">
        <v>103.63</v>
      </c>
      <c r="P338">
        <v>137.35</v>
      </c>
      <c r="Q338">
        <v>178474</v>
      </c>
      <c r="R338">
        <v>0.04</v>
      </c>
      <c r="S338">
        <v>0.19</v>
      </c>
      <c r="T338">
        <f>'Regression (power w accel)'!$B$17+'Regression (power w accel)'!$B$18*data_and_analysis!$I338</f>
        <v>9.4787822767137886</v>
      </c>
      <c r="U338">
        <f t="shared" si="54"/>
        <v>0.73884781843847702</v>
      </c>
      <c r="V338">
        <f t="shared" si="55"/>
        <v>8.9271984499829132E-4</v>
      </c>
      <c r="W338">
        <f>$T338-_xlfn.T.INV(0.975,'Regression (power w accel)'!$B$8-2)*SQRT('Regression (power w accel)'!$D$13*(1+1/'Regression (power w accel)'!$B$8+data_and_analysis!$V338))</f>
        <v>9.2400275023393608</v>
      </c>
      <c r="X338">
        <f>$T338+_xlfn.T.INV(0.975,'Regression (power w accel)'!$B$8-2)*SQRT('Regression (power w accel)'!$D$13*(1+1/'Regression (power w accel)'!$B$8+data_and_analysis!$V338))</f>
        <v>9.7175370510882164</v>
      </c>
      <c r="Y338">
        <f t="shared" si="56"/>
        <v>171.68869774112008</v>
      </c>
      <c r="Z338">
        <f t="shared" si="57"/>
        <v>276.77156444662256</v>
      </c>
      <c r="AA338">
        <f>EXP('Regression (power w accel)'!$B$17)*(data_and_analysis!$F338^'Regression (power w accel)'!$B$18)/60</f>
        <v>217.98749842964187</v>
      </c>
      <c r="AB338" t="str">
        <f t="shared" si="58"/>
        <v>N</v>
      </c>
      <c r="AC338" s="5">
        <f t="shared" si="59"/>
        <v>-0.2123919996424258</v>
      </c>
      <c r="AD338" s="5">
        <f t="shared" si="60"/>
        <v>0.26966714348508369</v>
      </c>
    </row>
    <row r="339" spans="1:30" x14ac:dyDescent="0.25">
      <c r="A339">
        <v>46377</v>
      </c>
      <c r="B339" t="s">
        <v>527</v>
      </c>
      <c r="C339" t="s">
        <v>528</v>
      </c>
      <c r="D339">
        <v>2651</v>
      </c>
      <c r="E339">
        <v>1176.52</v>
      </c>
      <c r="F339">
        <v>1380.1858999999999</v>
      </c>
      <c r="G339">
        <f t="shared" si="51"/>
        <v>7.8826922062890254</v>
      </c>
      <c r="H339">
        <f t="shared" si="52"/>
        <v>7.0703162075979362</v>
      </c>
      <c r="I339">
        <f t="shared" si="53"/>
        <v>7.229973479223581</v>
      </c>
      <c r="J339">
        <v>55</v>
      </c>
      <c r="K339">
        <v>57</v>
      </c>
      <c r="L339">
        <v>109789.98</v>
      </c>
      <c r="M339">
        <v>11.15</v>
      </c>
      <c r="N339">
        <v>147.76</v>
      </c>
      <c r="O339">
        <v>132.49</v>
      </c>
      <c r="P339">
        <v>166.46</v>
      </c>
      <c r="Q339">
        <v>15499</v>
      </c>
      <c r="R339">
        <v>0.08</v>
      </c>
      <c r="S339">
        <v>0.15</v>
      </c>
      <c r="T339">
        <f>'Regression (power w accel)'!$B$17+'Regression (power w accel)'!$B$18*data_and_analysis!$I339</f>
        <v>7.8077962696971914</v>
      </c>
      <c r="U339">
        <f t="shared" si="54"/>
        <v>0.77166552235315322</v>
      </c>
      <c r="V339">
        <f t="shared" si="55"/>
        <v>9.323721452701221E-4</v>
      </c>
      <c r="W339">
        <f>$T339-_xlfn.T.INV(0.975,'Regression (power w accel)'!$B$8-2)*SQRT('Regression (power w accel)'!$D$13*(1+1/'Regression (power w accel)'!$B$8+data_and_analysis!$V339))</f>
        <v>7.5690367707239385</v>
      </c>
      <c r="X339">
        <f>$T339+_xlfn.T.INV(0.975,'Regression (power w accel)'!$B$8-2)*SQRT('Regression (power w accel)'!$D$13*(1+1/'Regression (power w accel)'!$B$8+data_and_analysis!$V339))</f>
        <v>8.0465557686704443</v>
      </c>
      <c r="Y339">
        <f t="shared" si="56"/>
        <v>32.287889069298245</v>
      </c>
      <c r="Z339">
        <f t="shared" si="57"/>
        <v>52.050333713782166</v>
      </c>
      <c r="AA339">
        <f>EXP('Regression (power w accel)'!$B$17)*(data_and_analysis!$F339^'Regression (power w accel)'!$B$18)/60</f>
        <v>40.995065568560236</v>
      </c>
      <c r="AB339" t="str">
        <f t="shared" si="58"/>
        <v>N</v>
      </c>
      <c r="AC339" s="5">
        <f t="shared" si="59"/>
        <v>-0.21239572076546848</v>
      </c>
      <c r="AD339" s="5">
        <f t="shared" si="60"/>
        <v>0.26967314216714877</v>
      </c>
    </row>
    <row r="340" spans="1:30" x14ac:dyDescent="0.25">
      <c r="A340">
        <v>40449</v>
      </c>
      <c r="B340" t="s">
        <v>529</v>
      </c>
      <c r="C340" t="s">
        <v>530</v>
      </c>
      <c r="D340">
        <v>4420</v>
      </c>
      <c r="E340">
        <v>1347.53</v>
      </c>
      <c r="F340">
        <v>1688.8242</v>
      </c>
      <c r="G340">
        <f t="shared" si="51"/>
        <v>8.3938949750717438</v>
      </c>
      <c r="H340">
        <f t="shared" si="52"/>
        <v>7.20602856598616</v>
      </c>
      <c r="I340">
        <f t="shared" si="53"/>
        <v>7.4317878261330046</v>
      </c>
      <c r="J340">
        <v>104</v>
      </c>
      <c r="K340">
        <v>105</v>
      </c>
      <c r="L340">
        <v>145294.54999999999</v>
      </c>
      <c r="M340">
        <v>6.1</v>
      </c>
      <c r="N340">
        <v>154.15</v>
      </c>
      <c r="O340">
        <v>144.37</v>
      </c>
      <c r="P340">
        <v>160.62</v>
      </c>
      <c r="Q340">
        <v>102665</v>
      </c>
      <c r="R340">
        <v>0.04</v>
      </c>
      <c r="S340">
        <v>0.19</v>
      </c>
      <c r="T340">
        <f>'Regression (power w accel)'!$B$17+'Regression (power w accel)'!$B$18*data_and_analysis!$I340</f>
        <v>8.0018281975969217</v>
      </c>
      <c r="U340">
        <f t="shared" si="54"/>
        <v>0.45782896700962672</v>
      </c>
      <c r="V340">
        <f t="shared" si="55"/>
        <v>5.531761673579264E-4</v>
      </c>
      <c r="W340">
        <f>$T340-_xlfn.T.INV(0.975,'Regression (power w accel)'!$B$8-2)*SQRT('Regression (power w accel)'!$D$13*(1+1/'Regression (power w accel)'!$B$8+data_and_analysis!$V340))</f>
        <v>7.7631138839136478</v>
      </c>
      <c r="X340">
        <f>$T340+_xlfn.T.INV(0.975,'Regression (power w accel)'!$B$8-2)*SQRT('Regression (power w accel)'!$D$13*(1+1/'Regression (power w accel)'!$B$8+data_and_analysis!$V340))</f>
        <v>8.2405425112801964</v>
      </c>
      <c r="Y340">
        <f t="shared" si="56"/>
        <v>39.203629103868465</v>
      </c>
      <c r="Z340">
        <f t="shared" si="57"/>
        <v>63.19327890502155</v>
      </c>
      <c r="AA340">
        <f>EXP('Regression (power w accel)'!$B$17)*(data_and_analysis!$F340^'Regression (power w accel)'!$B$18)/60</f>
        <v>49.773545865748545</v>
      </c>
      <c r="AB340" t="str">
        <f t="shared" si="58"/>
        <v>Y</v>
      </c>
      <c r="AC340" s="5">
        <f t="shared" si="59"/>
        <v>-0.21236013183368002</v>
      </c>
      <c r="AD340" s="5">
        <f t="shared" si="60"/>
        <v>0.26961577291417643</v>
      </c>
    </row>
    <row r="341" spans="1:30" x14ac:dyDescent="0.25">
      <c r="A341">
        <v>48642</v>
      </c>
      <c r="B341" t="s">
        <v>531</v>
      </c>
      <c r="C341" t="s">
        <v>532</v>
      </c>
      <c r="D341">
        <v>5511</v>
      </c>
      <c r="E341">
        <v>2481.17</v>
      </c>
      <c r="F341">
        <v>3144.6484</v>
      </c>
      <c r="G341">
        <f t="shared" si="51"/>
        <v>8.6145013738832361</v>
      </c>
      <c r="H341">
        <f t="shared" si="52"/>
        <v>7.81648550210212</v>
      </c>
      <c r="I341">
        <f t="shared" si="53"/>
        <v>8.053457366382462</v>
      </c>
      <c r="J341">
        <v>142</v>
      </c>
      <c r="K341">
        <v>143</v>
      </c>
      <c r="L341">
        <v>286200.06</v>
      </c>
      <c r="M341">
        <v>6.03</v>
      </c>
      <c r="N341">
        <v>156.02000000000001</v>
      </c>
      <c r="O341">
        <v>145.9</v>
      </c>
      <c r="P341">
        <v>167.97</v>
      </c>
      <c r="Q341">
        <v>34090</v>
      </c>
      <c r="R341">
        <v>0.04</v>
      </c>
      <c r="S341">
        <v>0.15</v>
      </c>
      <c r="T341">
        <f>'Regression (power w accel)'!$B$17+'Regression (power w accel)'!$B$18*data_and_analysis!$I341</f>
        <v>8.5995247501877916</v>
      </c>
      <c r="U341">
        <f t="shared" si="54"/>
        <v>3.020717938897056E-3</v>
      </c>
      <c r="V341">
        <f t="shared" si="55"/>
        <v>3.6498109392743444E-6</v>
      </c>
      <c r="W341">
        <f>$T341-_xlfn.T.INV(0.975,'Regression (power w accel)'!$B$8-2)*SQRT('Regression (power w accel)'!$D$13*(1+1/'Regression (power w accel)'!$B$8+data_and_analysis!$V341))</f>
        <v>8.3608759336787202</v>
      </c>
      <c r="X341">
        <f>$T341+_xlfn.T.INV(0.975,'Regression (power w accel)'!$B$8-2)*SQRT('Regression (power w accel)'!$D$13*(1+1/'Regression (power w accel)'!$B$8+data_and_analysis!$V341))</f>
        <v>8.838173566696863</v>
      </c>
      <c r="Y341">
        <f t="shared" si="56"/>
        <v>71.273983387540824</v>
      </c>
      <c r="Z341">
        <f t="shared" si="57"/>
        <v>114.87321069783523</v>
      </c>
      <c r="AA341">
        <f>EXP('Regression (power w accel)'!$B$17)*(data_and_analysis!$F341^'Regression (power w accel)'!$B$18)/60</f>
        <v>90.484646824480606</v>
      </c>
      <c r="AB341" t="str">
        <f t="shared" si="58"/>
        <v>N</v>
      </c>
      <c r="AC341" s="5">
        <f t="shared" si="59"/>
        <v>-0.21230854195854959</v>
      </c>
      <c r="AD341" s="5">
        <f t="shared" si="60"/>
        <v>0.26953261939191553</v>
      </c>
    </row>
    <row r="342" spans="1:30" x14ac:dyDescent="0.25">
      <c r="A342">
        <v>33766</v>
      </c>
      <c r="B342" t="s">
        <v>533</v>
      </c>
      <c r="C342" t="s">
        <v>534</v>
      </c>
      <c r="D342">
        <v>9578</v>
      </c>
      <c r="E342">
        <v>4344.8599999999997</v>
      </c>
      <c r="F342">
        <v>5499.4242999999997</v>
      </c>
      <c r="G342">
        <f t="shared" si="51"/>
        <v>9.1672240809025549</v>
      </c>
      <c r="H342">
        <f t="shared" si="52"/>
        <v>8.3767488162367734</v>
      </c>
      <c r="I342">
        <f t="shared" si="53"/>
        <v>8.6123986930147165</v>
      </c>
      <c r="J342">
        <v>114</v>
      </c>
      <c r="K342">
        <v>115</v>
      </c>
      <c r="L342">
        <v>449972.8</v>
      </c>
      <c r="M342">
        <v>6.02</v>
      </c>
      <c r="N342">
        <v>148.63999999999999</v>
      </c>
      <c r="O342">
        <v>139.54</v>
      </c>
      <c r="P342">
        <v>167.26</v>
      </c>
      <c r="Q342">
        <v>95356</v>
      </c>
      <c r="R342">
        <v>0.04</v>
      </c>
      <c r="S342">
        <v>0.17</v>
      </c>
      <c r="T342">
        <f>'Regression (power w accel)'!$B$17+'Regression (power w accel)'!$B$18*data_and_analysis!$I342</f>
        <v>9.1369120313703487</v>
      </c>
      <c r="U342">
        <f t="shared" si="54"/>
        <v>0.25399611078167889</v>
      </c>
      <c r="V342">
        <f t="shared" si="55"/>
        <v>3.0689319639111878E-4</v>
      </c>
      <c r="W342">
        <f>$T342-_xlfn.T.INV(0.975,'Regression (power w accel)'!$B$8-2)*SQRT('Regression (power w accel)'!$D$13*(1+1/'Regression (power w accel)'!$B$8+data_and_analysis!$V342))</f>
        <v>8.8982270695409937</v>
      </c>
      <c r="X342">
        <f>$T342+_xlfn.T.INV(0.975,'Regression (power w accel)'!$B$8-2)*SQRT('Regression (power w accel)'!$D$13*(1+1/'Regression (power w accel)'!$B$8+data_and_analysis!$V342))</f>
        <v>9.3755969931997036</v>
      </c>
      <c r="Y342">
        <f t="shared" si="56"/>
        <v>121.98309960614311</v>
      </c>
      <c r="Z342">
        <f t="shared" si="57"/>
        <v>196.61596914233209</v>
      </c>
      <c r="AA342">
        <f>EXP('Regression (power w accel)'!$B$17)*(data_and_analysis!$F342^'Regression (power w accel)'!$B$18)/60</f>
        <v>154.86712158507842</v>
      </c>
      <c r="AB342" t="str">
        <f t="shared" si="58"/>
        <v>N</v>
      </c>
      <c r="AC342" s="5">
        <f t="shared" si="59"/>
        <v>-0.21233701280403802</v>
      </c>
      <c r="AD342" s="5">
        <f t="shared" si="60"/>
        <v>0.26957850788437593</v>
      </c>
    </row>
    <row r="343" spans="1:30" x14ac:dyDescent="0.25">
      <c r="A343">
        <v>46921</v>
      </c>
      <c r="B343" t="s">
        <v>535</v>
      </c>
      <c r="C343" t="s">
        <v>536</v>
      </c>
      <c r="D343">
        <v>22944</v>
      </c>
      <c r="E343">
        <v>10716.28</v>
      </c>
      <c r="F343">
        <v>13546.031999999999</v>
      </c>
      <c r="G343">
        <f t="shared" si="51"/>
        <v>10.040811743399347</v>
      </c>
      <c r="H343">
        <f t="shared" si="52"/>
        <v>9.2795193594758079</v>
      </c>
      <c r="I343">
        <f t="shared" si="53"/>
        <v>9.5138489420930394</v>
      </c>
      <c r="J343">
        <v>145</v>
      </c>
      <c r="K343">
        <v>146</v>
      </c>
      <c r="L343">
        <v>1017217.6</v>
      </c>
      <c r="M343">
        <v>4.16</v>
      </c>
      <c r="N343">
        <v>119.84</v>
      </c>
      <c r="O343">
        <v>104.69</v>
      </c>
      <c r="P343">
        <v>147.68</v>
      </c>
      <c r="Q343">
        <v>297917</v>
      </c>
      <c r="R343">
        <v>0.03</v>
      </c>
      <c r="S343">
        <v>0.19</v>
      </c>
      <c r="T343">
        <f>'Regression (power w accel)'!$B$17+'Regression (power w accel)'!$B$18*data_and_analysis!$I343</f>
        <v>10.003600314006963</v>
      </c>
      <c r="U343">
        <f t="shared" si="54"/>
        <v>1.9752349390275425</v>
      </c>
      <c r="V343">
        <f t="shared" si="55"/>
        <v>2.3865962443126681E-3</v>
      </c>
      <c r="W343">
        <f>$T343-_xlfn.T.INV(0.975,'Regression (power w accel)'!$B$8-2)*SQRT('Regression (power w accel)'!$D$13*(1+1/'Regression (power w accel)'!$B$8+data_and_analysis!$V343))</f>
        <v>9.7646676077736636</v>
      </c>
      <c r="X343">
        <f>$T343+_xlfn.T.INV(0.975,'Regression (power w accel)'!$B$8-2)*SQRT('Regression (power w accel)'!$D$13*(1+1/'Regression (power w accel)'!$B$8+data_and_analysis!$V343))</f>
        <v>10.242533020240263</v>
      </c>
      <c r="Y343">
        <f t="shared" si="56"/>
        <v>290.12824389327341</v>
      </c>
      <c r="Z343">
        <f t="shared" si="57"/>
        <v>467.86905418569648</v>
      </c>
      <c r="AA343">
        <f>EXP('Regression (power w accel)'!$B$17)*(data_and_analysis!$F343^'Regression (power w accel)'!$B$18)/60</f>
        <v>368.43184860012155</v>
      </c>
      <c r="AB343" t="str">
        <f t="shared" si="58"/>
        <v>N</v>
      </c>
      <c r="AC343" s="5">
        <f t="shared" si="59"/>
        <v>-0.21253212773099636</v>
      </c>
      <c r="AD343" s="5">
        <f t="shared" si="60"/>
        <v>0.26989307781993449</v>
      </c>
    </row>
    <row r="344" spans="1:30" x14ac:dyDescent="0.25">
      <c r="A344">
        <v>46905</v>
      </c>
      <c r="B344" t="s">
        <v>286</v>
      </c>
      <c r="C344" t="s">
        <v>287</v>
      </c>
      <c r="D344">
        <v>4611</v>
      </c>
      <c r="E344">
        <v>2527.48</v>
      </c>
      <c r="F344">
        <v>2933.1496999999999</v>
      </c>
      <c r="G344">
        <f t="shared" si="51"/>
        <v>8.4362000322067061</v>
      </c>
      <c r="H344">
        <f t="shared" si="52"/>
        <v>7.8349780379058513</v>
      </c>
      <c r="I344">
        <f t="shared" si="53"/>
        <v>7.9838321075658572</v>
      </c>
      <c r="J344">
        <v>47</v>
      </c>
      <c r="K344">
        <v>49</v>
      </c>
      <c r="L344">
        <v>186190.52</v>
      </c>
      <c r="M344">
        <v>11.07</v>
      </c>
      <c r="N344">
        <v>117.88</v>
      </c>
      <c r="O344">
        <v>110.46</v>
      </c>
      <c r="P344">
        <v>132.69999999999999</v>
      </c>
      <c r="Q344">
        <v>32356</v>
      </c>
      <c r="R344">
        <v>0.08</v>
      </c>
      <c r="S344">
        <v>0.28000000000000003</v>
      </c>
      <c r="T344">
        <f>'Regression (power w accel)'!$B$17+'Regression (power w accel)'!$B$18*data_and_analysis!$I344</f>
        <v>8.5325843992881261</v>
      </c>
      <c r="U344">
        <f t="shared" si="54"/>
        <v>1.5521750434080319E-2</v>
      </c>
      <c r="V344">
        <f t="shared" si="55"/>
        <v>1.8754301353829017E-5</v>
      </c>
      <c r="W344">
        <f>$T344-_xlfn.T.INV(0.975,'Regression (power w accel)'!$B$8-2)*SQRT('Regression (power w accel)'!$D$13*(1+1/'Regression (power w accel)'!$B$8+data_and_analysis!$V344))</f>
        <v>8.2939337822585646</v>
      </c>
      <c r="X344">
        <f>$T344+_xlfn.T.INV(0.975,'Regression (power w accel)'!$B$8-2)*SQRT('Regression (power w accel)'!$D$13*(1+1/'Regression (power w accel)'!$B$8+data_and_analysis!$V344))</f>
        <v>8.7712350163176875</v>
      </c>
      <c r="Y344">
        <f t="shared" si="56"/>
        <v>66.658943257853181</v>
      </c>
      <c r="Z344">
        <f t="shared" si="57"/>
        <v>107.43547707325619</v>
      </c>
      <c r="AA344">
        <f>EXP('Regression (power w accel)'!$B$17)*(data_and_analysis!$F344^'Regression (power w accel)'!$B$18)/60</f>
        <v>84.625855210488609</v>
      </c>
      <c r="AB344" t="str">
        <f t="shared" si="58"/>
        <v>N</v>
      </c>
      <c r="AC344" s="5">
        <f t="shared" si="59"/>
        <v>-0.21230996021188323</v>
      </c>
      <c r="AD344" s="5">
        <f t="shared" si="60"/>
        <v>0.26953490521346646</v>
      </c>
    </row>
    <row r="345" spans="1:30" x14ac:dyDescent="0.25">
      <c r="A345">
        <v>53433</v>
      </c>
      <c r="B345" t="s">
        <v>85</v>
      </c>
      <c r="C345" t="s">
        <v>86</v>
      </c>
      <c r="D345">
        <v>5747</v>
      </c>
      <c r="E345">
        <v>3414.25</v>
      </c>
      <c r="F345">
        <v>3884.328</v>
      </c>
      <c r="G345">
        <f t="shared" si="51"/>
        <v>8.6564332585077413</v>
      </c>
      <c r="H345">
        <f t="shared" si="52"/>
        <v>8.1357131285585336</v>
      </c>
      <c r="I345">
        <f t="shared" si="53"/>
        <v>8.2647052748672252</v>
      </c>
      <c r="J345">
        <v>87</v>
      </c>
      <c r="K345">
        <v>88</v>
      </c>
      <c r="L345">
        <v>243625.8</v>
      </c>
      <c r="M345">
        <v>6.76</v>
      </c>
      <c r="N345">
        <v>115.94</v>
      </c>
      <c r="O345">
        <v>109.67</v>
      </c>
      <c r="P345">
        <v>124.35</v>
      </c>
      <c r="Q345">
        <v>70052</v>
      </c>
      <c r="R345">
        <v>0.05</v>
      </c>
      <c r="S345">
        <v>0.28999999999999998</v>
      </c>
      <c r="T345">
        <f>'Regression (power w accel)'!$B$17+'Regression (power w accel)'!$B$18*data_and_analysis!$I345</f>
        <v>8.8026264601295559</v>
      </c>
      <c r="U345">
        <f t="shared" si="54"/>
        <v>2.4425579513828084E-2</v>
      </c>
      <c r="V345">
        <f t="shared" si="55"/>
        <v>2.9512436815016109E-5</v>
      </c>
      <c r="W345">
        <f>$T345-_xlfn.T.INV(0.975,'Regression (power w accel)'!$B$8-2)*SQRT('Regression (power w accel)'!$D$13*(1+1/'Regression (power w accel)'!$B$8+data_and_analysis!$V345))</f>
        <v>8.5639745606920687</v>
      </c>
      <c r="X345">
        <f>$T345+_xlfn.T.INV(0.975,'Regression (power w accel)'!$B$8-2)*SQRT('Regression (power w accel)'!$D$13*(1+1/'Regression (power w accel)'!$B$8+data_and_analysis!$V345))</f>
        <v>9.041278359567043</v>
      </c>
      <c r="Y345">
        <f t="shared" si="56"/>
        <v>87.324406871147175</v>
      </c>
      <c r="Z345">
        <f t="shared" si="57"/>
        <v>140.74275582969295</v>
      </c>
      <c r="AA345">
        <f>EXP('Regression (power w accel)'!$B$17)*(data_and_analysis!$F345^'Regression (power w accel)'!$B$18)/60</f>
        <v>110.86152476959086</v>
      </c>
      <c r="AB345" t="str">
        <f t="shared" si="58"/>
        <v>N</v>
      </c>
      <c r="AC345" s="5">
        <f t="shared" si="59"/>
        <v>-0.21231097035118424</v>
      </c>
      <c r="AD345" s="5">
        <f t="shared" si="60"/>
        <v>0.26953653327613686</v>
      </c>
    </row>
    <row r="346" spans="1:30" x14ac:dyDescent="0.25">
      <c r="A346">
        <v>56969</v>
      </c>
      <c r="B346" t="s">
        <v>537</v>
      </c>
      <c r="C346" t="s">
        <v>538</v>
      </c>
      <c r="D346">
        <v>3762</v>
      </c>
      <c r="E346">
        <v>2292.52</v>
      </c>
      <c r="F346">
        <v>2485.8906000000002</v>
      </c>
      <c r="G346">
        <f t="shared" si="51"/>
        <v>8.2327060098609763</v>
      </c>
      <c r="H346">
        <f t="shared" si="52"/>
        <v>7.7374069281928923</v>
      </c>
      <c r="I346">
        <f t="shared" si="53"/>
        <v>7.8183862646663034</v>
      </c>
      <c r="J346">
        <v>71</v>
      </c>
      <c r="K346">
        <v>72</v>
      </c>
      <c r="L346">
        <v>151120.39000000001</v>
      </c>
      <c r="M346">
        <v>6.02</v>
      </c>
      <c r="N346">
        <v>111.15</v>
      </c>
      <c r="O346">
        <v>82.82</v>
      </c>
      <c r="P346">
        <v>169.4</v>
      </c>
      <c r="Q346">
        <v>17516</v>
      </c>
      <c r="R346">
        <v>0.04</v>
      </c>
      <c r="S346">
        <v>0.28000000000000003</v>
      </c>
      <c r="T346">
        <f>'Regression (power w accel)'!$B$17+'Regression (power w accel)'!$B$18*data_and_analysis!$I346</f>
        <v>8.3735185233858367</v>
      </c>
      <c r="U346">
        <f t="shared" si="54"/>
        <v>8.4118653893459558E-2</v>
      </c>
      <c r="V346">
        <f t="shared" si="55"/>
        <v>1.0163715692352302E-4</v>
      </c>
      <c r="W346">
        <f>$T346-_xlfn.T.INV(0.975,'Regression (power w accel)'!$B$8-2)*SQRT('Regression (power w accel)'!$D$13*(1+1/'Regression (power w accel)'!$B$8+data_and_analysis!$V346))</f>
        <v>8.134858026603716</v>
      </c>
      <c r="X346">
        <f>$T346+_xlfn.T.INV(0.975,'Regression (power w accel)'!$B$8-2)*SQRT('Regression (power w accel)'!$D$13*(1+1/'Regression (power w accel)'!$B$8+data_and_analysis!$V346))</f>
        <v>8.6121790201679573</v>
      </c>
      <c r="Y346">
        <f t="shared" si="56"/>
        <v>56.855528600729023</v>
      </c>
      <c r="Z346">
        <f t="shared" si="57"/>
        <v>91.636939308155178</v>
      </c>
      <c r="AA346">
        <f>EXP('Regression (power w accel)'!$B$17)*(data_and_analysis!$F346^'Regression (power w accel)'!$B$18)/60</f>
        <v>72.180791237822319</v>
      </c>
      <c r="AB346" t="str">
        <f t="shared" si="58"/>
        <v>N</v>
      </c>
      <c r="AC346" s="5">
        <f t="shared" si="59"/>
        <v>-0.21231774235612627</v>
      </c>
      <c r="AD346" s="5">
        <f t="shared" si="60"/>
        <v>0.26954744796615571</v>
      </c>
    </row>
    <row r="347" spans="1:30" x14ac:dyDescent="0.25">
      <c r="A347">
        <v>49125</v>
      </c>
      <c r="B347" t="s">
        <v>531</v>
      </c>
      <c r="C347" t="s">
        <v>539</v>
      </c>
      <c r="D347">
        <v>19869</v>
      </c>
      <c r="E347">
        <v>11070.82</v>
      </c>
      <c r="F347">
        <v>12802.414000000001</v>
      </c>
      <c r="G347">
        <f t="shared" si="51"/>
        <v>9.8969160071530897</v>
      </c>
      <c r="H347">
        <f t="shared" si="52"/>
        <v>9.3120680970334071</v>
      </c>
      <c r="I347">
        <f t="shared" si="53"/>
        <v>9.4573890258761431</v>
      </c>
      <c r="J347">
        <v>169</v>
      </c>
      <c r="K347">
        <v>170</v>
      </c>
      <c r="L347">
        <v>742642.2</v>
      </c>
      <c r="M347">
        <v>6.02</v>
      </c>
      <c r="N347">
        <v>103.46</v>
      </c>
      <c r="O347">
        <v>86.62</v>
      </c>
      <c r="P347">
        <v>133.30000000000001</v>
      </c>
      <c r="Q347">
        <v>386068</v>
      </c>
      <c r="R347">
        <v>0.04</v>
      </c>
      <c r="S347">
        <v>0.28999999999999998</v>
      </c>
      <c r="T347">
        <f>'Regression (power w accel)'!$B$17+'Regression (power w accel)'!$B$18*data_and_analysis!$I347</f>
        <v>9.9493176202322804</v>
      </c>
      <c r="U347">
        <f t="shared" si="54"/>
        <v>1.8197216826531188</v>
      </c>
      <c r="V347">
        <f t="shared" si="55"/>
        <v>2.1986958855903997E-3</v>
      </c>
      <c r="W347">
        <f>$T347-_xlfn.T.INV(0.975,'Regression (power w accel)'!$B$8-2)*SQRT('Regression (power w accel)'!$D$13*(1+1/'Regression (power w accel)'!$B$8+data_and_analysis!$V347))</f>
        <v>9.7104072870521154</v>
      </c>
      <c r="X347">
        <f>$T347+_xlfn.T.INV(0.975,'Regression (power w accel)'!$B$8-2)*SQRT('Regression (power w accel)'!$D$13*(1+1/'Regression (power w accel)'!$B$8+data_and_analysis!$V347))</f>
        <v>10.188227953412445</v>
      </c>
      <c r="Y347">
        <f t="shared" si="56"/>
        <v>274.80526645006847</v>
      </c>
      <c r="Z347">
        <f t="shared" si="57"/>
        <v>443.1389559559517</v>
      </c>
      <c r="AA347">
        <f>EXP('Regression (power w accel)'!$B$17)*(data_and_analysis!$F347^'Regression (power w accel)'!$B$18)/60</f>
        <v>348.96549810243488</v>
      </c>
      <c r="AB347" t="str">
        <f t="shared" si="58"/>
        <v>N</v>
      </c>
      <c r="AC347" s="5">
        <f t="shared" si="59"/>
        <v>-0.21251450947336206</v>
      </c>
      <c r="AD347" s="5">
        <f t="shared" si="60"/>
        <v>0.26986466675245147</v>
      </c>
    </row>
    <row r="348" spans="1:30" x14ac:dyDescent="0.25">
      <c r="A348">
        <v>48212</v>
      </c>
      <c r="B348" t="s">
        <v>540</v>
      </c>
      <c r="C348" t="s">
        <v>541</v>
      </c>
      <c r="D348">
        <v>2173</v>
      </c>
      <c r="E348">
        <v>1185.6400000000001</v>
      </c>
      <c r="F348">
        <v>1197.0663999999999</v>
      </c>
      <c r="G348">
        <f t="shared" si="51"/>
        <v>7.6838639802564295</v>
      </c>
      <c r="H348">
        <f t="shared" si="52"/>
        <v>7.0780379921643357</v>
      </c>
      <c r="I348">
        <f t="shared" si="53"/>
        <v>7.0876291760328245</v>
      </c>
      <c r="J348">
        <v>55</v>
      </c>
      <c r="K348">
        <v>57</v>
      </c>
      <c r="L348">
        <v>65584.72</v>
      </c>
      <c r="M348">
        <v>9.1</v>
      </c>
      <c r="N348">
        <v>111.29</v>
      </c>
      <c r="O348">
        <v>57.07</v>
      </c>
      <c r="P348">
        <v>141.32</v>
      </c>
      <c r="Q348">
        <v>19146</v>
      </c>
      <c r="R348">
        <v>0.06</v>
      </c>
      <c r="S348">
        <v>0.19</v>
      </c>
      <c r="T348">
        <f>'Regression (power w accel)'!$B$17+'Regression (power w accel)'!$B$18*data_and_analysis!$I348</f>
        <v>7.6709410857293143</v>
      </c>
      <c r="U348">
        <f t="shared" si="54"/>
        <v>1.0420106903340398</v>
      </c>
      <c r="V348">
        <f t="shared" si="55"/>
        <v>1.2590192442166969E-3</v>
      </c>
      <c r="W348">
        <f>$T348-_xlfn.T.INV(0.975,'Regression (power w accel)'!$B$8-2)*SQRT('Regression (power w accel)'!$D$13*(1+1/'Regression (power w accel)'!$B$8+data_and_analysis!$V348))</f>
        <v>7.4321426700864519</v>
      </c>
      <c r="X348">
        <f>$T348+_xlfn.T.INV(0.975,'Regression (power w accel)'!$B$8-2)*SQRT('Regression (power w accel)'!$D$13*(1+1/'Regression (power w accel)'!$B$8+data_and_analysis!$V348))</f>
        <v>7.9097395013721767</v>
      </c>
      <c r="Y348">
        <f t="shared" si="56"/>
        <v>28.157059589864712</v>
      </c>
      <c r="Z348">
        <f t="shared" si="57"/>
        <v>45.394680979875901</v>
      </c>
      <c r="AA348">
        <f>EXP('Regression (power w accel)'!$B$17)*(data_and_analysis!$F348^'Regression (power w accel)'!$B$18)/60</f>
        <v>35.751653631870845</v>
      </c>
      <c r="AB348" t="str">
        <f t="shared" si="58"/>
        <v>N</v>
      </c>
      <c r="AC348" s="5">
        <f t="shared" si="59"/>
        <v>-0.21242637110457807</v>
      </c>
      <c r="AD348" s="5">
        <f t="shared" si="60"/>
        <v>0.26972255457881172</v>
      </c>
    </row>
    <row r="349" spans="1:30" x14ac:dyDescent="0.25">
      <c r="A349">
        <v>38919</v>
      </c>
      <c r="B349" t="s">
        <v>16</v>
      </c>
      <c r="C349" t="s">
        <v>542</v>
      </c>
      <c r="D349">
        <v>4134</v>
      </c>
      <c r="E349">
        <v>2289.39</v>
      </c>
      <c r="F349">
        <v>2420.4167000000002</v>
      </c>
      <c r="G349">
        <f t="shared" si="51"/>
        <v>8.3270007402417132</v>
      </c>
      <c r="H349">
        <f t="shared" si="52"/>
        <v>7.7360406855181667</v>
      </c>
      <c r="I349">
        <f t="shared" si="53"/>
        <v>7.7916949944103662</v>
      </c>
      <c r="J349">
        <v>63</v>
      </c>
      <c r="K349">
        <v>64</v>
      </c>
      <c r="L349">
        <v>140978.98000000001</v>
      </c>
      <c r="M349">
        <v>6.04</v>
      </c>
      <c r="N349">
        <v>107.68</v>
      </c>
      <c r="O349">
        <v>81.34</v>
      </c>
      <c r="P349">
        <v>143.58000000000001</v>
      </c>
      <c r="Q349">
        <v>48579</v>
      </c>
      <c r="R349">
        <v>0.04</v>
      </c>
      <c r="S349">
        <v>0.28000000000000003</v>
      </c>
      <c r="T349">
        <f>'Regression (power w accel)'!$B$17+'Regression (power w accel)'!$B$18*data_and_analysis!$I349</f>
        <v>8.3478565290570756</v>
      </c>
      <c r="U349">
        <f t="shared" si="54"/>
        <v>0.10031373133772903</v>
      </c>
      <c r="V349">
        <f t="shared" si="55"/>
        <v>1.2120501198783007E-4</v>
      </c>
      <c r="W349">
        <f>$T349-_xlfn.T.INV(0.975,'Regression (power w accel)'!$B$8-2)*SQRT('Regression (power w accel)'!$D$13*(1+1/'Regression (power w accel)'!$B$8+data_and_analysis!$V349))</f>
        <v>8.1091936998188796</v>
      </c>
      <c r="X349">
        <f>$T349+_xlfn.T.INV(0.975,'Regression (power w accel)'!$B$8-2)*SQRT('Regression (power w accel)'!$D$13*(1+1/'Regression (power w accel)'!$B$8+data_and_analysis!$V349))</f>
        <v>8.5865193582952717</v>
      </c>
      <c r="Y349">
        <f t="shared" si="56"/>
        <v>55.414934741625565</v>
      </c>
      <c r="Z349">
        <f t="shared" si="57"/>
        <v>89.315477762603862</v>
      </c>
      <c r="AA349">
        <f>EXP('Regression (power w accel)'!$B$17)*(data_and_analysis!$F349^'Regression (power w accel)'!$B$18)/60</f>
        <v>70.352053073324029</v>
      </c>
      <c r="AB349" t="str">
        <f t="shared" si="58"/>
        <v>N</v>
      </c>
      <c r="AC349" s="5">
        <f t="shared" si="59"/>
        <v>-0.21231957958825079</v>
      </c>
      <c r="AD349" s="5">
        <f t="shared" si="60"/>
        <v>0.26955040913326739</v>
      </c>
    </row>
    <row r="350" spans="1:30" x14ac:dyDescent="0.25">
      <c r="A350">
        <v>54305</v>
      </c>
      <c r="B350" t="s">
        <v>543</v>
      </c>
      <c r="C350" t="s">
        <v>544</v>
      </c>
      <c r="D350">
        <v>6893</v>
      </c>
      <c r="E350">
        <v>2611.09</v>
      </c>
      <c r="F350">
        <v>3287.1122999999998</v>
      </c>
      <c r="G350">
        <f t="shared" si="51"/>
        <v>8.8382616828856513</v>
      </c>
      <c r="H350">
        <f t="shared" si="52"/>
        <v>7.8675230376569631</v>
      </c>
      <c r="I350">
        <f t="shared" si="53"/>
        <v>8.0977647379726108</v>
      </c>
      <c r="J350">
        <v>221</v>
      </c>
      <c r="K350">
        <v>223</v>
      </c>
      <c r="L350">
        <v>296860.25</v>
      </c>
      <c r="M350">
        <v>9.0299999999999994</v>
      </c>
      <c r="N350">
        <v>154.04</v>
      </c>
      <c r="O350">
        <v>130.99</v>
      </c>
      <c r="P350">
        <v>168.54</v>
      </c>
      <c r="Q350">
        <v>63868</v>
      </c>
      <c r="R350">
        <v>0.06</v>
      </c>
      <c r="S350">
        <v>0.17</v>
      </c>
      <c r="T350">
        <f>'Regression (power w accel)'!$B$17+'Regression (power w accel)'!$B$18*data_and_analysis!$I350</f>
        <v>8.6421235290231966</v>
      </c>
      <c r="U350">
        <f t="shared" si="54"/>
        <v>1.1350104234172181E-4</v>
      </c>
      <c r="V350">
        <f t="shared" si="55"/>
        <v>1.3713870488322162E-7</v>
      </c>
      <c r="W350">
        <f>$T350-_xlfn.T.INV(0.975,'Regression (power w accel)'!$B$8-2)*SQRT('Regression (power w accel)'!$D$13*(1+1/'Regression (power w accel)'!$B$8+data_and_analysis!$V350))</f>
        <v>8.4034751312417715</v>
      </c>
      <c r="X350">
        <f>$T350+_xlfn.T.INV(0.975,'Regression (power w accel)'!$B$8-2)*SQRT('Regression (power w accel)'!$D$13*(1+1/'Regression (power w accel)'!$B$8+data_and_analysis!$V350))</f>
        <v>8.8807719268046217</v>
      </c>
      <c r="Y350">
        <f t="shared" si="56"/>
        <v>74.375796200081311</v>
      </c>
      <c r="Z350">
        <f t="shared" si="57"/>
        <v>119.87234256600382</v>
      </c>
      <c r="AA350">
        <f>EXP('Regression (power w accel)'!$B$17)*(data_and_analysis!$F350^'Regression (power w accel)'!$B$18)/60</f>
        <v>94.422459831945872</v>
      </c>
      <c r="AB350" t="str">
        <f t="shared" si="58"/>
        <v>N</v>
      </c>
      <c r="AC350" s="5">
        <f t="shared" si="59"/>
        <v>-0.21230821213029011</v>
      </c>
      <c r="AD350" s="5">
        <f t="shared" si="60"/>
        <v>0.26953208780362142</v>
      </c>
    </row>
    <row r="351" spans="1:30" x14ac:dyDescent="0.25">
      <c r="A351">
        <v>42360</v>
      </c>
      <c r="B351" t="s">
        <v>545</v>
      </c>
      <c r="C351" t="s">
        <v>546</v>
      </c>
      <c r="D351">
        <v>9221</v>
      </c>
      <c r="E351">
        <v>5468.14</v>
      </c>
      <c r="F351">
        <v>6789.5956999999999</v>
      </c>
      <c r="G351">
        <f t="shared" si="51"/>
        <v>9.1292387705391409</v>
      </c>
      <c r="H351">
        <f t="shared" si="52"/>
        <v>8.606693801027415</v>
      </c>
      <c r="I351">
        <f t="shared" si="53"/>
        <v>8.8231466753337155</v>
      </c>
      <c r="J351">
        <v>84</v>
      </c>
      <c r="K351">
        <v>85</v>
      </c>
      <c r="L351">
        <v>505596.2</v>
      </c>
      <c r="M351">
        <v>7.69</v>
      </c>
      <c r="N351">
        <v>129.36000000000001</v>
      </c>
      <c r="O351">
        <v>124.86</v>
      </c>
      <c r="P351">
        <v>148.35</v>
      </c>
      <c r="Q351">
        <v>58637</v>
      </c>
      <c r="R351">
        <v>0.05</v>
      </c>
      <c r="S351">
        <v>0.28999999999999998</v>
      </c>
      <c r="T351">
        <f>'Regression (power w accel)'!$B$17+'Regression (power w accel)'!$B$18*data_and_analysis!$I351</f>
        <v>9.3395330934333263</v>
      </c>
      <c r="U351">
        <f t="shared" si="54"/>
        <v>0.51083647215622707</v>
      </c>
      <c r="V351">
        <f t="shared" si="55"/>
        <v>6.1722298538633964E-4</v>
      </c>
      <c r="W351">
        <f>$T351-_xlfn.T.INV(0.975,'Regression (power w accel)'!$B$8-2)*SQRT('Regression (power w accel)'!$D$13*(1+1/'Regression (power w accel)'!$B$8+data_and_analysis!$V351))</f>
        <v>9.1008111472807247</v>
      </c>
      <c r="X351">
        <f>$T351+_xlfn.T.INV(0.975,'Regression (power w accel)'!$B$8-2)*SQRT('Regression (power w accel)'!$D$13*(1+1/'Regression (power w accel)'!$B$8+data_and_analysis!$V351))</f>
        <v>9.5782550395859278</v>
      </c>
      <c r="Y351">
        <f t="shared" si="56"/>
        <v>149.37599519525946</v>
      </c>
      <c r="Z351">
        <f t="shared" si="57"/>
        <v>240.78645873489936</v>
      </c>
      <c r="AA351">
        <f>EXP('Regression (power w accel)'!$B$17)*(data_and_analysis!$F351^'Regression (power w accel)'!$B$18)/60</f>
        <v>189.65156709889817</v>
      </c>
      <c r="AB351" t="str">
        <f t="shared" si="58"/>
        <v>N</v>
      </c>
      <c r="AC351" s="5">
        <f t="shared" si="59"/>
        <v>-0.212366143447874</v>
      </c>
      <c r="AD351" s="5">
        <f t="shared" si="60"/>
        <v>0.26962546325459952</v>
      </c>
    </row>
    <row r="352" spans="1:30" x14ac:dyDescent="0.25">
      <c r="A352">
        <v>51162</v>
      </c>
      <c r="B352" t="s">
        <v>547</v>
      </c>
      <c r="C352" t="s">
        <v>548</v>
      </c>
      <c r="D352">
        <v>681</v>
      </c>
      <c r="E352">
        <v>361.82</v>
      </c>
      <c r="F352">
        <v>312.01280000000003</v>
      </c>
      <c r="G352">
        <f t="shared" si="51"/>
        <v>6.523562306149512</v>
      </c>
      <c r="H352">
        <f t="shared" si="52"/>
        <v>5.891146850593115</v>
      </c>
      <c r="I352">
        <f t="shared" si="53"/>
        <v>5.7430442126089796</v>
      </c>
      <c r="J352">
        <v>8</v>
      </c>
      <c r="K352">
        <v>10</v>
      </c>
      <c r="L352">
        <v>17172.22</v>
      </c>
      <c r="M352">
        <v>11.08</v>
      </c>
      <c r="N352">
        <v>143.66</v>
      </c>
      <c r="O352">
        <v>71.95</v>
      </c>
      <c r="P352">
        <v>155.19</v>
      </c>
      <c r="Q352">
        <v>1640</v>
      </c>
      <c r="R352">
        <v>0.08</v>
      </c>
      <c r="S352">
        <v>0.15</v>
      </c>
      <c r="T352">
        <f>'Regression (power w accel)'!$B$17+'Regression (power w accel)'!$B$18*data_and_analysis!$I352</f>
        <v>6.3782063685329851</v>
      </c>
      <c r="U352">
        <f t="shared" si="54"/>
        <v>5.5949951635485649</v>
      </c>
      <c r="V352">
        <f t="shared" si="55"/>
        <v>6.7602056750001391E-3</v>
      </c>
      <c r="W352">
        <f>$T352-_xlfn.T.INV(0.975,'Regression (power w accel)'!$B$8-2)*SQRT('Regression (power w accel)'!$D$13*(1+1/'Regression (power w accel)'!$B$8+data_and_analysis!$V352))</f>
        <v>6.1387534928709275</v>
      </c>
      <c r="X352">
        <f>$T352+_xlfn.T.INV(0.975,'Regression (power w accel)'!$B$8-2)*SQRT('Regression (power w accel)'!$D$13*(1+1/'Regression (power w accel)'!$B$8+data_and_analysis!$V352))</f>
        <v>6.6176592441950426</v>
      </c>
      <c r="Y352">
        <f t="shared" si="56"/>
        <v>7.7245914190627163</v>
      </c>
      <c r="Z352">
        <f t="shared" si="57"/>
        <v>12.469861861609161</v>
      </c>
      <c r="AA352">
        <f>EXP('Regression (power w accel)'!$B$17)*(data_and_analysis!$F352^'Regression (power w accel)'!$B$18)/60</f>
        <v>9.8145090520659046</v>
      </c>
      <c r="AB352" t="str">
        <f t="shared" si="58"/>
        <v>N</v>
      </c>
      <c r="AC352" s="5">
        <f t="shared" si="59"/>
        <v>-0.21294163792770371</v>
      </c>
      <c r="AD352" s="5">
        <f t="shared" si="60"/>
        <v>0.27055380920804367</v>
      </c>
    </row>
    <row r="353" spans="1:30" x14ac:dyDescent="0.25">
      <c r="A353">
        <v>52402</v>
      </c>
      <c r="B353" t="s">
        <v>141</v>
      </c>
      <c r="C353" t="s">
        <v>549</v>
      </c>
      <c r="D353">
        <v>11892</v>
      </c>
      <c r="E353">
        <v>6676.27</v>
      </c>
      <c r="F353">
        <v>6941.9472999999998</v>
      </c>
      <c r="G353">
        <f t="shared" si="51"/>
        <v>9.3836211841179882</v>
      </c>
      <c r="H353">
        <f t="shared" si="52"/>
        <v>8.8063147273431834</v>
      </c>
      <c r="I353">
        <f t="shared" si="53"/>
        <v>8.8453376049207186</v>
      </c>
      <c r="J353">
        <v>804</v>
      </c>
      <c r="K353">
        <v>805</v>
      </c>
      <c r="L353">
        <v>547106.69999999995</v>
      </c>
      <c r="M353">
        <v>6.02</v>
      </c>
      <c r="N353">
        <v>132.05000000000001</v>
      </c>
      <c r="O353">
        <v>90.26</v>
      </c>
      <c r="P353">
        <v>143.26</v>
      </c>
      <c r="Q353">
        <v>44225</v>
      </c>
      <c r="R353">
        <v>0.04</v>
      </c>
      <c r="S353">
        <v>0.3</v>
      </c>
      <c r="T353">
        <f>'Regression (power w accel)'!$B$17+'Regression (power w accel)'!$B$18*data_and_analysis!$I353</f>
        <v>9.3608682904378568</v>
      </c>
      <c r="U353">
        <f t="shared" si="54"/>
        <v>0.54304987807643823</v>
      </c>
      <c r="V353">
        <f t="shared" si="55"/>
        <v>6.5614513690698132E-4</v>
      </c>
      <c r="W353">
        <f>$T353-_xlfn.T.INV(0.975,'Regression (power w accel)'!$B$8-2)*SQRT('Regression (power w accel)'!$D$13*(1+1/'Regression (power w accel)'!$B$8+data_and_analysis!$V353))</f>
        <v>9.1221417060455749</v>
      </c>
      <c r="X353">
        <f>$T353+_xlfn.T.INV(0.975,'Regression (power w accel)'!$B$8-2)*SQRT('Regression (power w accel)'!$D$13*(1+1/'Regression (power w accel)'!$B$8+data_and_analysis!$V353))</f>
        <v>9.5995948748301387</v>
      </c>
      <c r="Y353">
        <f t="shared" si="56"/>
        <v>152.59649405117256</v>
      </c>
      <c r="Z353">
        <f t="shared" si="57"/>
        <v>245.98001987365325</v>
      </c>
      <c r="AA353">
        <f>EXP('Regression (power w accel)'!$B$17)*(data_and_analysis!$F353^'Regression (power w accel)'!$B$18)/60</f>
        <v>193.74129306721687</v>
      </c>
      <c r="AB353" t="str">
        <f t="shared" si="58"/>
        <v>N</v>
      </c>
      <c r="AC353" s="5">
        <f t="shared" si="59"/>
        <v>-0.21236979667400838</v>
      </c>
      <c r="AD353" s="5">
        <f t="shared" si="60"/>
        <v>0.26963135209545958</v>
      </c>
    </row>
    <row r="354" spans="1:30" x14ac:dyDescent="0.25">
      <c r="A354">
        <v>44982</v>
      </c>
      <c r="B354" t="s">
        <v>100</v>
      </c>
      <c r="C354" t="s">
        <v>550</v>
      </c>
      <c r="D354">
        <v>5455</v>
      </c>
      <c r="E354">
        <v>3089.2</v>
      </c>
      <c r="F354">
        <v>3644.2206999999999</v>
      </c>
      <c r="G354">
        <f t="shared" si="51"/>
        <v>8.604287898267172</v>
      </c>
      <c r="H354">
        <f t="shared" si="52"/>
        <v>8.0356674366951086</v>
      </c>
      <c r="I354">
        <f t="shared" si="53"/>
        <v>8.2008978218586872</v>
      </c>
      <c r="J354">
        <v>80</v>
      </c>
      <c r="K354">
        <v>81</v>
      </c>
      <c r="L354">
        <v>267200.84000000003</v>
      </c>
      <c r="M354">
        <v>4.0199999999999996</v>
      </c>
      <c r="N354">
        <v>115.44</v>
      </c>
      <c r="O354">
        <v>101.39</v>
      </c>
      <c r="P354">
        <v>143.80000000000001</v>
      </c>
      <c r="Q354">
        <v>27003</v>
      </c>
      <c r="R354">
        <v>0.03</v>
      </c>
      <c r="S354">
        <v>0.19</v>
      </c>
      <c r="T354">
        <f>'Regression (power w accel)'!$B$17+'Regression (power w accel)'!$B$18*data_and_analysis!$I354</f>
        <v>8.7412795672489683</v>
      </c>
      <c r="U354">
        <f t="shared" si="54"/>
        <v>8.5524388861921551E-3</v>
      </c>
      <c r="V354">
        <f t="shared" si="55"/>
        <v>1.0333564945721732E-5</v>
      </c>
      <c r="W354">
        <f>$T354-_xlfn.T.INV(0.975,'Regression (power w accel)'!$B$8-2)*SQRT('Regression (power w accel)'!$D$13*(1+1/'Regression (power w accel)'!$B$8+data_and_analysis!$V354))</f>
        <v>8.5026299540058776</v>
      </c>
      <c r="X354">
        <f>$T354+_xlfn.T.INV(0.975,'Regression (power w accel)'!$B$8-2)*SQRT('Regression (power w accel)'!$D$13*(1+1/'Regression (power w accel)'!$B$8+data_and_analysis!$V354))</f>
        <v>8.9799291804920589</v>
      </c>
      <c r="Y354">
        <f t="shared" si="56"/>
        <v>82.128524468276268</v>
      </c>
      <c r="Z354">
        <f t="shared" si="57"/>
        <v>132.36782736869642</v>
      </c>
      <c r="AA354">
        <f>EXP('Regression (power w accel)'!$B$17)*(data_and_analysis!$F354^'Regression (power w accel)'!$B$18)/60</f>
        <v>104.26492386638256</v>
      </c>
      <c r="AB354" t="str">
        <f t="shared" si="58"/>
        <v>N</v>
      </c>
      <c r="AC354" s="5">
        <f t="shared" si="59"/>
        <v>-0.2123091695388806</v>
      </c>
      <c r="AD354" s="5">
        <f t="shared" si="60"/>
        <v>0.26953363087214505</v>
      </c>
    </row>
    <row r="355" spans="1:30" x14ac:dyDescent="0.25">
      <c r="A355">
        <v>47992</v>
      </c>
      <c r="B355" t="s">
        <v>16</v>
      </c>
      <c r="C355" t="s">
        <v>94</v>
      </c>
      <c r="D355">
        <v>4144</v>
      </c>
      <c r="E355">
        <v>2289.39</v>
      </c>
      <c r="F355">
        <v>2420.4167000000002</v>
      </c>
      <c r="G355">
        <f t="shared" si="51"/>
        <v>8.3294167839393189</v>
      </c>
      <c r="H355">
        <f t="shared" si="52"/>
        <v>7.7360406855181667</v>
      </c>
      <c r="I355">
        <f t="shared" si="53"/>
        <v>7.7916949944103662</v>
      </c>
      <c r="J355">
        <v>63</v>
      </c>
      <c r="K355">
        <v>64</v>
      </c>
      <c r="L355">
        <v>140978.98000000001</v>
      </c>
      <c r="M355">
        <v>6.04</v>
      </c>
      <c r="N355">
        <v>107.68</v>
      </c>
      <c r="O355">
        <v>81.34</v>
      </c>
      <c r="P355">
        <v>143.58000000000001</v>
      </c>
      <c r="Q355">
        <v>48579</v>
      </c>
      <c r="R355">
        <v>0.04</v>
      </c>
      <c r="S355">
        <v>0.28000000000000003</v>
      </c>
      <c r="T355">
        <f>'Regression (power w accel)'!$B$17+'Regression (power w accel)'!$B$18*data_and_analysis!$I355</f>
        <v>8.3478565290570756</v>
      </c>
      <c r="U355">
        <f t="shared" si="54"/>
        <v>0.10031373133772903</v>
      </c>
      <c r="V355">
        <f t="shared" si="55"/>
        <v>1.2120501198783007E-4</v>
      </c>
      <c r="W355">
        <f>$T355-_xlfn.T.INV(0.975,'Regression (power w accel)'!$B$8-2)*SQRT('Regression (power w accel)'!$D$13*(1+1/'Regression (power w accel)'!$B$8+data_and_analysis!$V355))</f>
        <v>8.1091936998188796</v>
      </c>
      <c r="X355">
        <f>$T355+_xlfn.T.INV(0.975,'Regression (power w accel)'!$B$8-2)*SQRT('Regression (power w accel)'!$D$13*(1+1/'Regression (power w accel)'!$B$8+data_and_analysis!$V355))</f>
        <v>8.5865193582952717</v>
      </c>
      <c r="Y355">
        <f t="shared" si="56"/>
        <v>55.414934741625565</v>
      </c>
      <c r="Z355">
        <f t="shared" si="57"/>
        <v>89.315477762603862</v>
      </c>
      <c r="AA355">
        <f>EXP('Regression (power w accel)'!$B$17)*(data_and_analysis!$F355^'Regression (power w accel)'!$B$18)/60</f>
        <v>70.352053073324029</v>
      </c>
      <c r="AB355" t="str">
        <f t="shared" si="58"/>
        <v>N</v>
      </c>
      <c r="AC355" s="5">
        <f t="shared" si="59"/>
        <v>-0.21231957958825079</v>
      </c>
      <c r="AD355" s="5">
        <f t="shared" si="60"/>
        <v>0.26955040913326739</v>
      </c>
    </row>
    <row r="356" spans="1:30" x14ac:dyDescent="0.25">
      <c r="A356">
        <v>48033</v>
      </c>
      <c r="B356" t="s">
        <v>16</v>
      </c>
      <c r="C356" t="s">
        <v>89</v>
      </c>
      <c r="D356">
        <v>4132</v>
      </c>
      <c r="E356">
        <v>2289.39</v>
      </c>
      <c r="F356">
        <v>2420.4167000000002</v>
      </c>
      <c r="G356">
        <f t="shared" si="51"/>
        <v>8.3265168302395285</v>
      </c>
      <c r="H356">
        <f t="shared" si="52"/>
        <v>7.7360406855181667</v>
      </c>
      <c r="I356">
        <f t="shared" si="53"/>
        <v>7.7916949944103662</v>
      </c>
      <c r="J356">
        <v>63</v>
      </c>
      <c r="K356">
        <v>64</v>
      </c>
      <c r="L356">
        <v>140978.98000000001</v>
      </c>
      <c r="M356">
        <v>6.04</v>
      </c>
      <c r="N356">
        <v>107.68</v>
      </c>
      <c r="O356">
        <v>81.34</v>
      </c>
      <c r="P356">
        <v>143.58000000000001</v>
      </c>
      <c r="Q356">
        <v>48579</v>
      </c>
      <c r="R356">
        <v>0.04</v>
      </c>
      <c r="S356">
        <v>0.28000000000000003</v>
      </c>
      <c r="T356">
        <f>'Regression (power w accel)'!$B$17+'Regression (power w accel)'!$B$18*data_and_analysis!$I356</f>
        <v>8.3478565290570756</v>
      </c>
      <c r="U356">
        <f t="shared" si="54"/>
        <v>0.10031373133772903</v>
      </c>
      <c r="V356">
        <f t="shared" si="55"/>
        <v>1.2120501198783007E-4</v>
      </c>
      <c r="W356">
        <f>$T356-_xlfn.T.INV(0.975,'Regression (power w accel)'!$B$8-2)*SQRT('Regression (power w accel)'!$D$13*(1+1/'Regression (power w accel)'!$B$8+data_and_analysis!$V356))</f>
        <v>8.1091936998188796</v>
      </c>
      <c r="X356">
        <f>$T356+_xlfn.T.INV(0.975,'Regression (power w accel)'!$B$8-2)*SQRT('Regression (power w accel)'!$D$13*(1+1/'Regression (power w accel)'!$B$8+data_and_analysis!$V356))</f>
        <v>8.5865193582952717</v>
      </c>
      <c r="Y356">
        <f t="shared" si="56"/>
        <v>55.414934741625565</v>
      </c>
      <c r="Z356">
        <f t="shared" si="57"/>
        <v>89.315477762603862</v>
      </c>
      <c r="AA356">
        <f>EXP('Regression (power w accel)'!$B$17)*(data_and_analysis!$F356^'Regression (power w accel)'!$B$18)/60</f>
        <v>70.352053073324029</v>
      </c>
      <c r="AB356" t="str">
        <f t="shared" si="58"/>
        <v>N</v>
      </c>
      <c r="AC356" s="5">
        <f t="shared" si="59"/>
        <v>-0.21231957958825079</v>
      </c>
      <c r="AD356" s="5">
        <f t="shared" si="60"/>
        <v>0.26955040913326739</v>
      </c>
    </row>
    <row r="357" spans="1:30" x14ac:dyDescent="0.25">
      <c r="A357">
        <v>44905</v>
      </c>
      <c r="B357" t="s">
        <v>551</v>
      </c>
      <c r="C357" t="s">
        <v>552</v>
      </c>
      <c r="D357">
        <v>12581</v>
      </c>
      <c r="E357">
        <v>6858.41</v>
      </c>
      <c r="F357">
        <v>8581.7939999999999</v>
      </c>
      <c r="G357">
        <f t="shared" si="51"/>
        <v>9.4399430183511317</v>
      </c>
      <c r="H357">
        <f t="shared" si="52"/>
        <v>8.833230915429505</v>
      </c>
      <c r="I357">
        <f t="shared" si="53"/>
        <v>9.057398261534642</v>
      </c>
      <c r="J357">
        <v>138</v>
      </c>
      <c r="K357">
        <v>139</v>
      </c>
      <c r="L357">
        <v>588204.9</v>
      </c>
      <c r="M357">
        <v>4.0199999999999996</v>
      </c>
      <c r="N357">
        <v>115.66</v>
      </c>
      <c r="O357">
        <v>102.62</v>
      </c>
      <c r="P357">
        <v>151.55000000000001</v>
      </c>
      <c r="Q357">
        <v>103967</v>
      </c>
      <c r="R357">
        <v>0.03</v>
      </c>
      <c r="S357">
        <v>0.16</v>
      </c>
      <c r="T357">
        <f>'Regression (power w accel)'!$B$17+'Regression (power w accel)'!$B$18*data_and_analysis!$I357</f>
        <v>9.5647514070972939</v>
      </c>
      <c r="U357">
        <f t="shared" si="54"/>
        <v>0.90056273058897707</v>
      </c>
      <c r="V357">
        <f t="shared" si="55"/>
        <v>1.0881134128023057E-3</v>
      </c>
      <c r="W357">
        <f>$T357-_xlfn.T.INV(0.975,'Regression (power w accel)'!$B$8-2)*SQRT('Regression (power w accel)'!$D$13*(1+1/'Regression (power w accel)'!$B$8+data_and_analysis!$V357))</f>
        <v>9.3259733523496458</v>
      </c>
      <c r="X357">
        <f>$T357+_xlfn.T.INV(0.975,'Regression (power w accel)'!$B$8-2)*SQRT('Regression (power w accel)'!$D$13*(1+1/'Regression (power w accel)'!$B$8+data_and_analysis!$V357))</f>
        <v>9.803529461844942</v>
      </c>
      <c r="Y357">
        <f t="shared" si="56"/>
        <v>187.09729770568234</v>
      </c>
      <c r="Z357">
        <f t="shared" si="57"/>
        <v>301.62511331379113</v>
      </c>
      <c r="AA357">
        <f>EXP('Regression (power w accel)'!$B$17)*(data_and_analysis!$F357^'Regression (power w accel)'!$B$18)/60</f>
        <v>237.55682187885182</v>
      </c>
      <c r="AB357" t="str">
        <f t="shared" si="58"/>
        <v>N</v>
      </c>
      <c r="AC357" s="5">
        <f t="shared" si="59"/>
        <v>-0.2124103352371948</v>
      </c>
      <c r="AD357" s="5">
        <f t="shared" si="60"/>
        <v>0.26969670215411695</v>
      </c>
    </row>
    <row r="358" spans="1:30" x14ac:dyDescent="0.25">
      <c r="A358">
        <v>38009</v>
      </c>
      <c r="B358" t="s">
        <v>284</v>
      </c>
      <c r="C358" t="s">
        <v>553</v>
      </c>
      <c r="D358">
        <v>5640</v>
      </c>
      <c r="E358">
        <v>2946.89</v>
      </c>
      <c r="F358">
        <v>3362.4014000000002</v>
      </c>
      <c r="G358">
        <f t="shared" si="51"/>
        <v>8.6376393444921042</v>
      </c>
      <c r="H358">
        <f t="shared" si="52"/>
        <v>7.9885056559467253</v>
      </c>
      <c r="I358">
        <f t="shared" si="53"/>
        <v>8.1204107000600807</v>
      </c>
      <c r="J358">
        <v>231</v>
      </c>
      <c r="K358">
        <v>232</v>
      </c>
      <c r="L358">
        <v>228327.45</v>
      </c>
      <c r="M358">
        <v>6.03</v>
      </c>
      <c r="N358">
        <v>126.19</v>
      </c>
      <c r="O358">
        <v>93.3</v>
      </c>
      <c r="P358">
        <v>159.91999999999999</v>
      </c>
      <c r="Q358">
        <v>68534</v>
      </c>
      <c r="R358">
        <v>0.04</v>
      </c>
      <c r="S358">
        <v>0.28999999999999998</v>
      </c>
      <c r="T358">
        <f>'Regression (power w accel)'!$B$17+'Regression (power w accel)'!$B$18*data_and_analysis!$I358</f>
        <v>8.6638962114427862</v>
      </c>
      <c r="U358">
        <f t="shared" si="54"/>
        <v>1.4381466667263981E-4</v>
      </c>
      <c r="V358">
        <f t="shared" si="55"/>
        <v>1.7376542738099797E-7</v>
      </c>
      <c r="W358">
        <f>$T358-_xlfn.T.INV(0.975,'Regression (power w accel)'!$B$8-2)*SQRT('Regression (power w accel)'!$D$13*(1+1/'Regression (power w accel)'!$B$8+data_and_analysis!$V358))</f>
        <v>8.4252478092952749</v>
      </c>
      <c r="X358">
        <f>$T358+_xlfn.T.INV(0.975,'Regression (power w accel)'!$B$8-2)*SQRT('Regression (power w accel)'!$D$13*(1+1/'Regression (power w accel)'!$B$8+data_and_analysis!$V358))</f>
        <v>8.9025446135902975</v>
      </c>
      <c r="Y358">
        <f t="shared" si="56"/>
        <v>76.012914012858218</v>
      </c>
      <c r="Z358">
        <f t="shared" si="57"/>
        <v>122.51090560487715</v>
      </c>
      <c r="AA358">
        <f>EXP('Regression (power w accel)'!$B$17)*(data_and_analysis!$F358^'Regression (power w accel)'!$B$18)/60</f>
        <v>96.50083384811208</v>
      </c>
      <c r="AB358" t="str">
        <f t="shared" si="58"/>
        <v>N</v>
      </c>
      <c r="AC358" s="5">
        <f t="shared" si="59"/>
        <v>-0.21230821556942103</v>
      </c>
      <c r="AD358" s="5">
        <f t="shared" si="60"/>
        <v>0.26953209334650663</v>
      </c>
    </row>
    <row r="359" spans="1:30" x14ac:dyDescent="0.25">
      <c r="A359">
        <v>48128</v>
      </c>
      <c r="B359" t="s">
        <v>554</v>
      </c>
      <c r="C359" t="s">
        <v>555</v>
      </c>
      <c r="D359">
        <v>3592</v>
      </c>
      <c r="E359">
        <v>1741.11</v>
      </c>
      <c r="F359">
        <v>2057.3926000000001</v>
      </c>
      <c r="G359">
        <f t="shared" si="51"/>
        <v>8.1864644294220899</v>
      </c>
      <c r="H359">
        <f t="shared" si="52"/>
        <v>7.4622781198515504</v>
      </c>
      <c r="I359">
        <f t="shared" si="53"/>
        <v>7.6291947319178357</v>
      </c>
      <c r="J359">
        <v>137</v>
      </c>
      <c r="K359">
        <v>138</v>
      </c>
      <c r="L359">
        <v>173634.05</v>
      </c>
      <c r="M359">
        <v>6.12</v>
      </c>
      <c r="N359">
        <v>150.01</v>
      </c>
      <c r="O359">
        <v>134.21</v>
      </c>
      <c r="P359">
        <v>164.87</v>
      </c>
      <c r="Q359">
        <v>24257</v>
      </c>
      <c r="R359">
        <v>0.04</v>
      </c>
      <c r="S359">
        <v>0.18</v>
      </c>
      <c r="T359">
        <f>'Regression (power w accel)'!$B$17+'Regression (power w accel)'!$B$18*data_and_analysis!$I359</f>
        <v>8.1916226452995993</v>
      </c>
      <c r="U359">
        <f t="shared" si="54"/>
        <v>0.22965534778928465</v>
      </c>
      <c r="V359">
        <f t="shared" si="55"/>
        <v>2.7748323993806375E-4</v>
      </c>
      <c r="W359">
        <f>$T359-_xlfn.T.INV(0.975,'Regression (power w accel)'!$B$8-2)*SQRT('Regression (power w accel)'!$D$13*(1+1/'Regression (power w accel)'!$B$8+data_and_analysis!$V359))</f>
        <v>7.9529411887721295</v>
      </c>
      <c r="X359">
        <f>$T359+_xlfn.T.INV(0.975,'Regression (power w accel)'!$B$8-2)*SQRT('Regression (power w accel)'!$D$13*(1+1/'Regression (power w accel)'!$B$8+data_and_analysis!$V359))</f>
        <v>8.430304101827069</v>
      </c>
      <c r="Y359">
        <f t="shared" si="56"/>
        <v>47.398786473577019</v>
      </c>
      <c r="Z359">
        <f t="shared" si="57"/>
        <v>76.398230858726208</v>
      </c>
      <c r="AA359">
        <f>EXP('Regression (power w accel)'!$B$17)*(data_and_analysis!$F359^'Regression (power w accel)'!$B$18)/60</f>
        <v>60.176269670292889</v>
      </c>
      <c r="AB359" t="str">
        <f t="shared" si="58"/>
        <v>N</v>
      </c>
      <c r="AC359" s="5">
        <f t="shared" si="59"/>
        <v>-0.21233425180264551</v>
      </c>
      <c r="AD359" s="5">
        <f t="shared" si="60"/>
        <v>0.26957405763623771</v>
      </c>
    </row>
    <row r="360" spans="1:30" x14ac:dyDescent="0.25">
      <c r="A360">
        <v>49040</v>
      </c>
      <c r="B360" t="s">
        <v>556</v>
      </c>
      <c r="C360" t="s">
        <v>557</v>
      </c>
      <c r="D360">
        <v>2408</v>
      </c>
      <c r="E360">
        <v>1259.1500000000001</v>
      </c>
      <c r="F360">
        <v>1468.0347999999999</v>
      </c>
      <c r="G360">
        <f t="shared" si="51"/>
        <v>7.7865518064287116</v>
      </c>
      <c r="H360">
        <f t="shared" si="52"/>
        <v>7.1381921691238119</v>
      </c>
      <c r="I360">
        <f t="shared" si="53"/>
        <v>7.2916799146155551</v>
      </c>
      <c r="J360">
        <v>36</v>
      </c>
      <c r="K360">
        <v>38</v>
      </c>
      <c r="L360">
        <v>98561.64</v>
      </c>
      <c r="M360">
        <v>9.2200000000000006</v>
      </c>
      <c r="N360">
        <v>119</v>
      </c>
      <c r="O360">
        <v>93.73</v>
      </c>
      <c r="P360">
        <v>136.1</v>
      </c>
      <c r="Q360">
        <v>40042</v>
      </c>
      <c r="R360">
        <v>7.0000000000000007E-2</v>
      </c>
      <c r="S360">
        <v>0.18</v>
      </c>
      <c r="T360">
        <f>'Regression (power w accel)'!$B$17+'Regression (power w accel)'!$B$18*data_and_analysis!$I360</f>
        <v>7.8671231649664284</v>
      </c>
      <c r="U360">
        <f t="shared" si="54"/>
        <v>0.66706179396660803</v>
      </c>
      <c r="V360">
        <f t="shared" si="55"/>
        <v>8.0598370388737777E-4</v>
      </c>
      <c r="W360">
        <f>$T360-_xlfn.T.INV(0.975,'Regression (power w accel)'!$B$8-2)*SQRT('Regression (power w accel)'!$D$13*(1+1/'Regression (power w accel)'!$B$8+data_and_analysis!$V360))</f>
        <v>7.6283787255887567</v>
      </c>
      <c r="X360">
        <f>$T360+_xlfn.T.INV(0.975,'Regression (power w accel)'!$B$8-2)*SQRT('Regression (power w accel)'!$D$13*(1+1/'Regression (power w accel)'!$B$8+data_and_analysis!$V360))</f>
        <v>8.1058676043441</v>
      </c>
      <c r="Y360">
        <f t="shared" si="56"/>
        <v>34.261907323415876</v>
      </c>
      <c r="Z360">
        <f t="shared" si="57"/>
        <v>55.2309255636331</v>
      </c>
      <c r="AA360">
        <f>EXP('Regression (power w accel)'!$B$17)*(data_and_analysis!$F360^'Regression (power w accel)'!$B$18)/60</f>
        <v>43.500768419048391</v>
      </c>
      <c r="AB360" t="str">
        <f t="shared" si="58"/>
        <v>N</v>
      </c>
      <c r="AC360" s="5">
        <f t="shared" si="59"/>
        <v>-0.21238385967423382</v>
      </c>
      <c r="AD360" s="5">
        <f t="shared" si="60"/>
        <v>0.26965402154708223</v>
      </c>
    </row>
    <row r="361" spans="1:30" x14ac:dyDescent="0.25">
      <c r="A361">
        <v>34030</v>
      </c>
      <c r="B361" t="s">
        <v>558</v>
      </c>
      <c r="C361" t="s">
        <v>559</v>
      </c>
      <c r="D361">
        <v>2196</v>
      </c>
      <c r="E361">
        <v>912.59</v>
      </c>
      <c r="F361">
        <v>1021.4743</v>
      </c>
      <c r="G361">
        <f t="shared" si="51"/>
        <v>7.6943928026294213</v>
      </c>
      <c r="H361">
        <f t="shared" si="52"/>
        <v>6.8162867107300009</v>
      </c>
      <c r="I361">
        <f t="shared" si="53"/>
        <v>6.9290022548613974</v>
      </c>
      <c r="J361">
        <v>51</v>
      </c>
      <c r="K361">
        <v>53</v>
      </c>
      <c r="L361">
        <v>77963.31</v>
      </c>
      <c r="M361">
        <v>11.84</v>
      </c>
      <c r="N361">
        <v>143.65</v>
      </c>
      <c r="O361">
        <v>114.73</v>
      </c>
      <c r="P361">
        <v>166.18</v>
      </c>
      <c r="Q361">
        <v>19222</v>
      </c>
      <c r="R361">
        <v>0.08</v>
      </c>
      <c r="S361">
        <v>0.19</v>
      </c>
      <c r="T361">
        <f>'Regression (power w accel)'!$B$17+'Regression (power w accel)'!$B$18*data_and_analysis!$I361</f>
        <v>7.5184311784653666</v>
      </c>
      <c r="U361">
        <f t="shared" si="54"/>
        <v>1.3910225018379871</v>
      </c>
      <c r="V361">
        <f t="shared" si="55"/>
        <v>1.6807160571366646E-3</v>
      </c>
      <c r="W361">
        <f>$T361-_xlfn.T.INV(0.975,'Regression (power w accel)'!$B$8-2)*SQRT('Regression (power w accel)'!$D$13*(1+1/'Regression (power w accel)'!$B$8+data_and_analysis!$V361))</f>
        <v>7.2795825313260769</v>
      </c>
      <c r="X361">
        <f>$T361+_xlfn.T.INV(0.975,'Regression (power w accel)'!$B$8-2)*SQRT('Regression (power w accel)'!$D$13*(1+1/'Regression (power w accel)'!$B$8+data_and_analysis!$V361))</f>
        <v>7.7572798256046562</v>
      </c>
      <c r="Y361">
        <f t="shared" si="56"/>
        <v>24.1730401581551</v>
      </c>
      <c r="Z361">
        <f t="shared" si="57"/>
        <v>38.975578722195479</v>
      </c>
      <c r="AA361">
        <f>EXP('Regression (power w accel)'!$B$17)*(data_and_analysis!$F361^'Regression (power w accel)'!$B$18)/60</f>
        <v>30.694596098319433</v>
      </c>
      <c r="AB361" t="str">
        <f t="shared" si="58"/>
        <v>N</v>
      </c>
      <c r="AC361" s="5">
        <f t="shared" si="59"/>
        <v>-0.21246593111291653</v>
      </c>
      <c r="AD361" s="5">
        <f t="shared" si="60"/>
        <v>0.2697863362446864</v>
      </c>
    </row>
    <row r="362" spans="1:30" x14ac:dyDescent="0.25">
      <c r="A362">
        <v>34073</v>
      </c>
      <c r="B362" t="s">
        <v>560</v>
      </c>
      <c r="C362" t="s">
        <v>561</v>
      </c>
      <c r="D362">
        <v>8847</v>
      </c>
      <c r="E362">
        <v>4350.3599999999997</v>
      </c>
      <c r="F362">
        <v>5313.232</v>
      </c>
      <c r="G362">
        <f t="shared" si="51"/>
        <v>9.0878336974833864</v>
      </c>
      <c r="H362">
        <f t="shared" si="52"/>
        <v>8.3780138792791128</v>
      </c>
      <c r="I362">
        <f t="shared" si="53"/>
        <v>8.5779555919760391</v>
      </c>
      <c r="J362">
        <v>234</v>
      </c>
      <c r="K362">
        <v>235</v>
      </c>
      <c r="L362">
        <v>379615.9</v>
      </c>
      <c r="M362">
        <v>4.04</v>
      </c>
      <c r="N362">
        <v>122.44</v>
      </c>
      <c r="O362">
        <v>91.07</v>
      </c>
      <c r="P362">
        <v>145.63999999999999</v>
      </c>
      <c r="Q362">
        <v>120602</v>
      </c>
      <c r="R362">
        <v>0.03</v>
      </c>
      <c r="S362">
        <v>0.17</v>
      </c>
      <c r="T362">
        <f>'Regression (power w accel)'!$B$17+'Regression (power w accel)'!$B$18*data_and_analysis!$I362</f>
        <v>9.1037971344379756</v>
      </c>
      <c r="U362">
        <f t="shared" si="54"/>
        <v>0.2204651513894208</v>
      </c>
      <c r="V362">
        <f t="shared" si="55"/>
        <v>2.663790984615014E-4</v>
      </c>
      <c r="W362">
        <f>$T362-_xlfn.T.INV(0.975,'Regression (power w accel)'!$B$8-2)*SQRT('Regression (power w accel)'!$D$13*(1+1/'Regression (power w accel)'!$B$8+data_and_analysis!$V362))</f>
        <v>8.8651170013997742</v>
      </c>
      <c r="X362">
        <f>$T362+_xlfn.T.INV(0.975,'Regression (power w accel)'!$B$8-2)*SQRT('Regression (power w accel)'!$D$13*(1+1/'Regression (power w accel)'!$B$8+data_and_analysis!$V362))</f>
        <v>9.3424772674761769</v>
      </c>
      <c r="Y362">
        <f t="shared" si="56"/>
        <v>118.01036259100435</v>
      </c>
      <c r="Z362">
        <f t="shared" si="57"/>
        <v>190.21075709233952</v>
      </c>
      <c r="AA362">
        <f>EXP('Regression (power w accel)'!$B$17)*(data_and_analysis!$F362^'Regression (power w accel)'!$B$18)/60</f>
        <v>149.82269658892287</v>
      </c>
      <c r="AB362" t="str">
        <f t="shared" si="58"/>
        <v>N</v>
      </c>
      <c r="AC362" s="5">
        <f t="shared" si="59"/>
        <v>-0.21233320933479019</v>
      </c>
      <c r="AD362" s="5">
        <f t="shared" si="60"/>
        <v>0.26957237736970985</v>
      </c>
    </row>
    <row r="363" spans="1:30" x14ac:dyDescent="0.25">
      <c r="A363">
        <v>45983</v>
      </c>
      <c r="B363" t="s">
        <v>16</v>
      </c>
      <c r="C363" t="s">
        <v>48</v>
      </c>
      <c r="D363">
        <v>4128</v>
      </c>
      <c r="E363">
        <v>2289.39</v>
      </c>
      <c r="F363">
        <v>2420.4167000000002</v>
      </c>
      <c r="G363">
        <f t="shared" si="51"/>
        <v>8.325548307161398</v>
      </c>
      <c r="H363">
        <f t="shared" si="52"/>
        <v>7.7360406855181667</v>
      </c>
      <c r="I363">
        <f t="shared" si="53"/>
        <v>7.7916949944103662</v>
      </c>
      <c r="J363">
        <v>63</v>
      </c>
      <c r="K363">
        <v>64</v>
      </c>
      <c r="L363">
        <v>140978.98000000001</v>
      </c>
      <c r="M363">
        <v>6.04</v>
      </c>
      <c r="N363">
        <v>107.68</v>
      </c>
      <c r="O363">
        <v>81.34</v>
      </c>
      <c r="P363">
        <v>143.58000000000001</v>
      </c>
      <c r="Q363">
        <v>48579</v>
      </c>
      <c r="R363">
        <v>0.04</v>
      </c>
      <c r="S363">
        <v>0.28000000000000003</v>
      </c>
      <c r="T363">
        <f>'Regression (power w accel)'!$B$17+'Regression (power w accel)'!$B$18*data_and_analysis!$I363</f>
        <v>8.3478565290570756</v>
      </c>
      <c r="U363">
        <f t="shared" si="54"/>
        <v>0.10031373133772903</v>
      </c>
      <c r="V363">
        <f t="shared" si="55"/>
        <v>1.2120501198783007E-4</v>
      </c>
      <c r="W363">
        <f>$T363-_xlfn.T.INV(0.975,'Regression (power w accel)'!$B$8-2)*SQRT('Regression (power w accel)'!$D$13*(1+1/'Regression (power w accel)'!$B$8+data_and_analysis!$V363))</f>
        <v>8.1091936998188796</v>
      </c>
      <c r="X363">
        <f>$T363+_xlfn.T.INV(0.975,'Regression (power w accel)'!$B$8-2)*SQRT('Regression (power w accel)'!$D$13*(1+1/'Regression (power w accel)'!$B$8+data_and_analysis!$V363))</f>
        <v>8.5865193582952717</v>
      </c>
      <c r="Y363">
        <f t="shared" si="56"/>
        <v>55.414934741625565</v>
      </c>
      <c r="Z363">
        <f t="shared" si="57"/>
        <v>89.315477762603862</v>
      </c>
      <c r="AA363">
        <f>EXP('Regression (power w accel)'!$B$17)*(data_and_analysis!$F363^'Regression (power w accel)'!$B$18)/60</f>
        <v>70.352053073324029</v>
      </c>
      <c r="AB363" t="str">
        <f t="shared" si="58"/>
        <v>N</v>
      </c>
      <c r="AC363" s="5">
        <f t="shared" si="59"/>
        <v>-0.21231957958825079</v>
      </c>
      <c r="AD363" s="5">
        <f t="shared" si="60"/>
        <v>0.26955040913326739</v>
      </c>
    </row>
    <row r="364" spans="1:30" x14ac:dyDescent="0.25">
      <c r="A364">
        <v>35534</v>
      </c>
      <c r="B364" t="s">
        <v>562</v>
      </c>
      <c r="C364" t="s">
        <v>563</v>
      </c>
      <c r="D364">
        <v>1141</v>
      </c>
      <c r="E364">
        <v>593.66999999999996</v>
      </c>
      <c r="F364">
        <v>588.6644</v>
      </c>
      <c r="G364">
        <f t="shared" si="51"/>
        <v>7.0396603498620758</v>
      </c>
      <c r="H364">
        <f t="shared" si="52"/>
        <v>6.3863236094289215</v>
      </c>
      <c r="I364">
        <f t="shared" si="53"/>
        <v>6.3778562419787566</v>
      </c>
      <c r="J364">
        <v>52</v>
      </c>
      <c r="K364">
        <v>54</v>
      </c>
      <c r="L364">
        <v>38140.29</v>
      </c>
      <c r="M364">
        <v>11.11</v>
      </c>
      <c r="N364">
        <v>138.09</v>
      </c>
      <c r="O364">
        <v>60.33</v>
      </c>
      <c r="P364">
        <v>156.35</v>
      </c>
      <c r="Q364">
        <v>20331</v>
      </c>
      <c r="R364">
        <v>0.08</v>
      </c>
      <c r="S364">
        <v>0.18</v>
      </c>
      <c r="T364">
        <f>'Regression (power w accel)'!$B$17+'Regression (power w accel)'!$B$18*data_and_analysis!$I364</f>
        <v>6.9885386060514563</v>
      </c>
      <c r="U364">
        <f t="shared" si="54"/>
        <v>2.9948454685014845</v>
      </c>
      <c r="V364">
        <f t="shared" si="55"/>
        <v>3.6185502829052538E-3</v>
      </c>
      <c r="W364">
        <f>$T364-_xlfn.T.INV(0.975,'Regression (power w accel)'!$B$8-2)*SQRT('Regression (power w accel)'!$D$13*(1+1/'Regression (power w accel)'!$B$8+data_and_analysis!$V364))</f>
        <v>6.7494592645046989</v>
      </c>
      <c r="X364">
        <f>$T364+_xlfn.T.INV(0.975,'Regression (power w accel)'!$B$8-2)*SQRT('Regression (power w accel)'!$D$13*(1+1/'Regression (power w accel)'!$B$8+data_and_analysis!$V364))</f>
        <v>7.2276179475982136</v>
      </c>
      <c r="Y364">
        <f t="shared" si="56"/>
        <v>14.226617791281351</v>
      </c>
      <c r="Z364">
        <f t="shared" si="57"/>
        <v>22.948977574331654</v>
      </c>
      <c r="AA364">
        <f>EXP('Regression (power w accel)'!$B$17)*(data_and_analysis!$F364^'Regression (power w accel)'!$B$18)/60</f>
        <v>18.068932803314738</v>
      </c>
      <c r="AB364" t="str">
        <f t="shared" si="58"/>
        <v>N</v>
      </c>
      <c r="AC364" s="5">
        <f t="shared" si="59"/>
        <v>-0.21264758986366455</v>
      </c>
      <c r="AD364" s="5">
        <f t="shared" si="60"/>
        <v>0.27007930264269253</v>
      </c>
    </row>
    <row r="365" spans="1:30" x14ac:dyDescent="0.25">
      <c r="A365">
        <v>54794</v>
      </c>
      <c r="B365" t="s">
        <v>16</v>
      </c>
      <c r="C365" t="s">
        <v>395</v>
      </c>
      <c r="D365">
        <v>3872</v>
      </c>
      <c r="E365">
        <v>2198.4299999999998</v>
      </c>
      <c r="F365">
        <v>2288.9067</v>
      </c>
      <c r="G365">
        <f t="shared" si="51"/>
        <v>8.2615264483964683</v>
      </c>
      <c r="H365">
        <f t="shared" si="52"/>
        <v>7.6954987482231303</v>
      </c>
      <c r="I365">
        <f t="shared" si="53"/>
        <v>7.7358295589645749</v>
      </c>
      <c r="J365">
        <v>63</v>
      </c>
      <c r="K365">
        <v>64</v>
      </c>
      <c r="L365">
        <v>128987.59</v>
      </c>
      <c r="M365">
        <v>6.04</v>
      </c>
      <c r="N365">
        <v>105.46</v>
      </c>
      <c r="O365">
        <v>72.63</v>
      </c>
      <c r="P365">
        <v>144.51</v>
      </c>
      <c r="Q365">
        <v>43669</v>
      </c>
      <c r="R365">
        <v>0.04</v>
      </c>
      <c r="S365">
        <v>0.28000000000000003</v>
      </c>
      <c r="T365">
        <f>'Regression (power w accel)'!$B$17+'Regression (power w accel)'!$B$18*data_and_analysis!$I365</f>
        <v>8.2941453915264525</v>
      </c>
      <c r="U365">
        <f t="shared" si="54"/>
        <v>0.13882246292094397</v>
      </c>
      <c r="V365">
        <f t="shared" si="55"/>
        <v>1.6773355011453635E-4</v>
      </c>
      <c r="W365">
        <f>$T365-_xlfn.T.INV(0.975,'Regression (power w accel)'!$B$8-2)*SQRT('Regression (power w accel)'!$D$13*(1+1/'Regression (power w accel)'!$B$8+data_and_analysis!$V365))</f>
        <v>8.0554770162547342</v>
      </c>
      <c r="X365">
        <f>$T365+_xlfn.T.INV(0.975,'Regression (power w accel)'!$B$8-2)*SQRT('Regression (power w accel)'!$D$13*(1+1/'Regression (power w accel)'!$B$8+data_and_analysis!$V365))</f>
        <v>8.5328137667981707</v>
      </c>
      <c r="Y365">
        <f t="shared" si="56"/>
        <v>52.516765109117188</v>
      </c>
      <c r="Z365">
        <f t="shared" si="57"/>
        <v>84.645267858413817</v>
      </c>
      <c r="AA365">
        <f>EXP('Regression (power w accel)'!$B$17)*(data_and_analysis!$F365^'Regression (power w accel)'!$B$18)/60</f>
        <v>66.673050400582639</v>
      </c>
      <c r="AB365" t="str">
        <f t="shared" si="58"/>
        <v>N</v>
      </c>
      <c r="AC365" s="5">
        <f t="shared" si="59"/>
        <v>-0.21232394807815397</v>
      </c>
      <c r="AD365" s="5">
        <f t="shared" si="60"/>
        <v>0.26955745012191795</v>
      </c>
    </row>
    <row r="366" spans="1:30" x14ac:dyDescent="0.25">
      <c r="A366">
        <v>56004</v>
      </c>
      <c r="B366" t="s">
        <v>564</v>
      </c>
      <c r="C366" t="s">
        <v>565</v>
      </c>
      <c r="D366">
        <v>5499</v>
      </c>
      <c r="E366">
        <v>2292.6</v>
      </c>
      <c r="F366">
        <v>2826.9101999999998</v>
      </c>
      <c r="G366">
        <f t="shared" si="51"/>
        <v>8.6123215365078138</v>
      </c>
      <c r="H366">
        <f t="shared" si="52"/>
        <v>7.7374418236809088</v>
      </c>
      <c r="I366">
        <f t="shared" si="53"/>
        <v>7.9469395920670305</v>
      </c>
      <c r="J366">
        <v>66</v>
      </c>
      <c r="K366">
        <v>68</v>
      </c>
      <c r="L366">
        <v>221218.2</v>
      </c>
      <c r="M366">
        <v>11.17</v>
      </c>
      <c r="N366">
        <v>138.88999999999999</v>
      </c>
      <c r="O366">
        <v>121.32</v>
      </c>
      <c r="P366">
        <v>156.46</v>
      </c>
      <c r="Q366">
        <v>90780</v>
      </c>
      <c r="R366">
        <v>0.08</v>
      </c>
      <c r="S366">
        <v>0.19</v>
      </c>
      <c r="T366">
        <f>'Regression (power w accel)'!$B$17+'Regression (power w accel)'!$B$18*data_and_analysis!$I366</f>
        <v>8.4971145428734047</v>
      </c>
      <c r="U366">
        <f t="shared" si="54"/>
        <v>2.6075413410580936E-2</v>
      </c>
      <c r="V366">
        <f t="shared" si="55"/>
        <v>3.150586418101269E-5</v>
      </c>
      <c r="W366">
        <f>$T366-_xlfn.T.INV(0.975,'Regression (power w accel)'!$B$8-2)*SQRT('Regression (power w accel)'!$D$13*(1+1/'Regression (power w accel)'!$B$8+data_and_analysis!$V366))</f>
        <v>8.2584624058130576</v>
      </c>
      <c r="X366">
        <f>$T366+_xlfn.T.INV(0.975,'Regression (power w accel)'!$B$8-2)*SQRT('Regression (power w accel)'!$D$13*(1+1/'Regression (power w accel)'!$B$8+data_and_analysis!$V366))</f>
        <v>8.7357666799337519</v>
      </c>
      <c r="Y366">
        <f t="shared" si="56"/>
        <v>64.335903073773991</v>
      </c>
      <c r="Z366">
        <f t="shared" si="57"/>
        <v>103.69170458858939</v>
      </c>
      <c r="AA366">
        <f>EXP('Regression (power w accel)'!$B$17)*(data_and_analysis!$F366^'Regression (power w accel)'!$B$18)/60</f>
        <v>81.676798761740812</v>
      </c>
      <c r="AB366" t="str">
        <f t="shared" si="58"/>
        <v>N</v>
      </c>
      <c r="AC366" s="5">
        <f t="shared" si="59"/>
        <v>-0.2123111575240835</v>
      </c>
      <c r="AD366" s="5">
        <f t="shared" si="60"/>
        <v>0.26953683494707237</v>
      </c>
    </row>
    <row r="367" spans="1:30" x14ac:dyDescent="0.25">
      <c r="A367">
        <v>53561</v>
      </c>
      <c r="B367" t="s">
        <v>494</v>
      </c>
      <c r="C367" t="s">
        <v>566</v>
      </c>
      <c r="D367">
        <v>3572</v>
      </c>
      <c r="E367">
        <v>2191.9499999999998</v>
      </c>
      <c r="F367">
        <v>2349.732</v>
      </c>
      <c r="G367">
        <f t="shared" si="51"/>
        <v>8.1808809419963904</v>
      </c>
      <c r="H367">
        <f t="shared" si="52"/>
        <v>7.6925468375887709</v>
      </c>
      <c r="I367">
        <f t="shared" si="53"/>
        <v>7.7620565580816665</v>
      </c>
      <c r="J367">
        <v>71</v>
      </c>
      <c r="K367">
        <v>72</v>
      </c>
      <c r="L367">
        <v>138054.94</v>
      </c>
      <c r="M367">
        <v>6.02</v>
      </c>
      <c r="N367">
        <v>106.74</v>
      </c>
      <c r="O367">
        <v>77.790000000000006</v>
      </c>
      <c r="P367">
        <v>167.13</v>
      </c>
      <c r="Q367">
        <v>13573</v>
      </c>
      <c r="R367">
        <v>0.04</v>
      </c>
      <c r="S367">
        <v>0.28000000000000003</v>
      </c>
      <c r="T367">
        <f>'Regression (power w accel)'!$B$17+'Regression (power w accel)'!$B$18*data_and_analysis!$I367</f>
        <v>8.3193610180646296</v>
      </c>
      <c r="U367">
        <f t="shared" si="54"/>
        <v>0.11996654269468435</v>
      </c>
      <c r="V367">
        <f t="shared" si="55"/>
        <v>1.4495070666341463E-4</v>
      </c>
      <c r="W367">
        <f>$T367-_xlfn.T.INV(0.975,'Regression (power w accel)'!$B$8-2)*SQRT('Regression (power w accel)'!$D$13*(1+1/'Regression (power w accel)'!$B$8+data_and_analysis!$V367))</f>
        <v>8.0806953584093772</v>
      </c>
      <c r="X367">
        <f>$T367+_xlfn.T.INV(0.975,'Regression (power w accel)'!$B$8-2)*SQRT('Regression (power w accel)'!$D$13*(1+1/'Regression (power w accel)'!$B$8+data_and_analysis!$V367))</f>
        <v>8.5580266777198819</v>
      </c>
      <c r="Y367">
        <f t="shared" si="56"/>
        <v>53.857991533623235</v>
      </c>
      <c r="Z367">
        <f t="shared" si="57"/>
        <v>86.806553111928835</v>
      </c>
      <c r="AA367">
        <f>EXP('Regression (power w accel)'!$B$17)*(data_and_analysis!$F367^'Regression (power w accel)'!$B$18)/60</f>
        <v>68.375628717879223</v>
      </c>
      <c r="AB367" t="str">
        <f t="shared" si="58"/>
        <v>N</v>
      </c>
      <c r="AC367" s="5">
        <f t="shared" si="59"/>
        <v>-0.21232180904919182</v>
      </c>
      <c r="AD367" s="5">
        <f t="shared" si="60"/>
        <v>0.26955400249548556</v>
      </c>
    </row>
    <row r="368" spans="1:30" x14ac:dyDescent="0.25">
      <c r="A368">
        <v>50774</v>
      </c>
      <c r="B368" t="s">
        <v>567</v>
      </c>
      <c r="C368" t="s">
        <v>568</v>
      </c>
      <c r="D368">
        <v>17625</v>
      </c>
      <c r="E368">
        <v>10036.219999999999</v>
      </c>
      <c r="F368">
        <v>11322.098</v>
      </c>
      <c r="G368">
        <f t="shared" si="51"/>
        <v>9.7770736276804691</v>
      </c>
      <c r="H368">
        <f t="shared" si="52"/>
        <v>9.2139558283301461</v>
      </c>
      <c r="I368">
        <f t="shared" si="53"/>
        <v>9.3345116702736828</v>
      </c>
      <c r="J368">
        <v>602</v>
      </c>
      <c r="K368">
        <v>604</v>
      </c>
      <c r="L368">
        <v>689187.06</v>
      </c>
      <c r="M368">
        <v>7.14</v>
      </c>
      <c r="N368">
        <v>104.61</v>
      </c>
      <c r="O368">
        <v>68.81</v>
      </c>
      <c r="P368">
        <v>133.96</v>
      </c>
      <c r="Q368">
        <v>191756</v>
      </c>
      <c r="R368">
        <v>0.05</v>
      </c>
      <c r="S368">
        <v>0.2</v>
      </c>
      <c r="T368">
        <f>'Regression (power w accel)'!$B$17+'Regression (power w accel)'!$B$18*data_and_analysis!$I368</f>
        <v>9.8311786941951418</v>
      </c>
      <c r="U368">
        <f t="shared" si="54"/>
        <v>1.5033046466737987</v>
      </c>
      <c r="V368">
        <f t="shared" si="55"/>
        <v>1.8163820176124591E-3</v>
      </c>
      <c r="W368">
        <f>$T368-_xlfn.T.INV(0.975,'Regression (power w accel)'!$B$8-2)*SQRT('Regression (power w accel)'!$D$13*(1+1/'Regression (power w accel)'!$B$8+data_and_analysis!$V368))</f>
        <v>9.5923138891031758</v>
      </c>
      <c r="X368">
        <f>$T368+_xlfn.T.INV(0.975,'Regression (power w accel)'!$B$8-2)*SQRT('Regression (power w accel)'!$D$13*(1+1/'Regression (power w accel)'!$B$8+data_and_analysis!$V368))</f>
        <v>10.070043499287108</v>
      </c>
      <c r="Y368">
        <f t="shared" si="56"/>
        <v>244.19554710353074</v>
      </c>
      <c r="Z368">
        <f t="shared" si="57"/>
        <v>393.74320666038659</v>
      </c>
      <c r="AA368">
        <f>EXP('Regression (power w accel)'!$B$17)*(data_and_analysis!$F368^'Regression (power w accel)'!$B$18)/60</f>
        <v>310.08117932040261</v>
      </c>
      <c r="AB368" t="str">
        <f t="shared" si="58"/>
        <v>N</v>
      </c>
      <c r="AC368" s="5">
        <f t="shared" si="59"/>
        <v>-0.21247865594832879</v>
      </c>
      <c r="AD368" s="5">
        <f t="shared" si="60"/>
        <v>0.26980685355797474</v>
      </c>
    </row>
    <row r="369" spans="1:30" x14ac:dyDescent="0.25">
      <c r="A369">
        <v>46525</v>
      </c>
      <c r="B369" t="s">
        <v>281</v>
      </c>
      <c r="C369" t="s">
        <v>569</v>
      </c>
      <c r="D369">
        <v>27475</v>
      </c>
      <c r="E369">
        <v>14060.07</v>
      </c>
      <c r="F369">
        <v>17082.62</v>
      </c>
      <c r="G369">
        <f t="shared" si="51"/>
        <v>10.221031779271822</v>
      </c>
      <c r="H369">
        <f t="shared" si="52"/>
        <v>9.5510941440151349</v>
      </c>
      <c r="I369">
        <f t="shared" si="53"/>
        <v>9.7458168513631733</v>
      </c>
      <c r="J369">
        <v>231</v>
      </c>
      <c r="K369">
        <v>232</v>
      </c>
      <c r="L369">
        <v>1212605.3999999999</v>
      </c>
      <c r="M369">
        <v>6.07</v>
      </c>
      <c r="N369">
        <v>122.8</v>
      </c>
      <c r="O369">
        <v>115.26</v>
      </c>
      <c r="P369">
        <v>152.08000000000001</v>
      </c>
      <c r="Q369">
        <v>285524</v>
      </c>
      <c r="R369">
        <v>0.04</v>
      </c>
      <c r="S369">
        <v>0.28999999999999998</v>
      </c>
      <c r="T369">
        <f>'Regression (power w accel)'!$B$17+'Regression (power w accel)'!$B$18*data_and_analysis!$I369</f>
        <v>10.22662301450285</v>
      </c>
      <c r="U369">
        <f t="shared" si="54"/>
        <v>2.6810736074152008</v>
      </c>
      <c r="V369">
        <f t="shared" si="55"/>
        <v>3.2394324724395293E-3</v>
      </c>
      <c r="W369">
        <f>$T369-_xlfn.T.INV(0.975,'Regression (power w accel)'!$B$8-2)*SQRT('Regression (power w accel)'!$D$13*(1+1/'Regression (power w accel)'!$B$8+data_and_analysis!$V369))</f>
        <v>9.9875887884824408</v>
      </c>
      <c r="X369">
        <f>$T369+_xlfn.T.INV(0.975,'Regression (power w accel)'!$B$8-2)*SQRT('Regression (power w accel)'!$D$13*(1+1/'Regression (power w accel)'!$B$8+data_and_analysis!$V369))</f>
        <v>10.46565724052326</v>
      </c>
      <c r="Y369">
        <f t="shared" si="56"/>
        <v>362.57966884090547</v>
      </c>
      <c r="Z369">
        <f t="shared" si="57"/>
        <v>584.82501235228119</v>
      </c>
      <c r="AA369">
        <f>EXP('Regression (power w accel)'!$B$17)*(data_and_analysis!$F369^'Regression (power w accel)'!$B$18)/60</f>
        <v>460.48415750009093</v>
      </c>
      <c r="AB369" t="str">
        <f t="shared" si="58"/>
        <v>N</v>
      </c>
      <c r="AC369" s="5">
        <f t="shared" si="59"/>
        <v>-0.21261206724395534</v>
      </c>
      <c r="AD369" s="5">
        <f t="shared" si="60"/>
        <v>0.27002200363899753</v>
      </c>
    </row>
    <row r="370" spans="1:30" x14ac:dyDescent="0.25">
      <c r="A370">
        <v>46656</v>
      </c>
      <c r="B370" t="s">
        <v>570</v>
      </c>
      <c r="C370" t="s">
        <v>571</v>
      </c>
      <c r="D370">
        <v>2853</v>
      </c>
      <c r="E370">
        <v>1612.55</v>
      </c>
      <c r="F370">
        <v>1642.2689</v>
      </c>
      <c r="G370">
        <f t="shared" si="51"/>
        <v>7.9561263512135003</v>
      </c>
      <c r="H370">
        <f t="shared" si="52"/>
        <v>7.3855720559411351</v>
      </c>
      <c r="I370">
        <f t="shared" si="53"/>
        <v>7.4038340403073635</v>
      </c>
      <c r="J370">
        <v>8</v>
      </c>
      <c r="K370">
        <v>10</v>
      </c>
      <c r="L370">
        <v>78160.42</v>
      </c>
      <c r="M370">
        <v>11.97</v>
      </c>
      <c r="N370">
        <v>97.23</v>
      </c>
      <c r="O370">
        <v>61.48</v>
      </c>
      <c r="P370">
        <v>147.37</v>
      </c>
      <c r="Q370">
        <v>21725</v>
      </c>
      <c r="R370">
        <v>0.08</v>
      </c>
      <c r="S370">
        <v>0.15</v>
      </c>
      <c r="T370">
        <f>'Regression (power w accel)'!$B$17+'Regression (power w accel)'!$B$18*data_and_analysis!$I370</f>
        <v>7.9749523731626963</v>
      </c>
      <c r="U370">
        <f t="shared" si="54"/>
        <v>0.49643915482626816</v>
      </c>
      <c r="V370">
        <f t="shared" si="55"/>
        <v>5.9982729093554469E-4</v>
      </c>
      <c r="W370">
        <f>$T370-_xlfn.T.INV(0.975,'Regression (power w accel)'!$B$8-2)*SQRT('Regression (power w accel)'!$D$13*(1+1/'Regression (power w accel)'!$B$8+data_and_analysis!$V370))</f>
        <v>7.7362325000335854</v>
      </c>
      <c r="X370">
        <f>$T370+_xlfn.T.INV(0.975,'Regression (power w accel)'!$B$8-2)*SQRT('Regression (power w accel)'!$D$13*(1+1/'Regression (power w accel)'!$B$8+data_and_analysis!$V370))</f>
        <v>8.2136722462918073</v>
      </c>
      <c r="Y370">
        <f t="shared" si="56"/>
        <v>38.163819672544861</v>
      </c>
      <c r="Z370">
        <f t="shared" si="57"/>
        <v>61.517868914736816</v>
      </c>
      <c r="AA370">
        <f>EXP('Regression (power w accel)'!$B$17)*(data_and_analysis!$F370^'Regression (power w accel)'!$B$18)/60</f>
        <v>48.453656785646928</v>
      </c>
      <c r="AB370" t="str">
        <f t="shared" si="58"/>
        <v>N</v>
      </c>
      <c r="AC370" s="5">
        <f t="shared" si="59"/>
        <v>-0.21236451066269471</v>
      </c>
      <c r="AD370" s="5">
        <f t="shared" si="60"/>
        <v>0.26962283129391806</v>
      </c>
    </row>
    <row r="371" spans="1:30" x14ac:dyDescent="0.25">
      <c r="A371">
        <v>35184</v>
      </c>
      <c r="B371" t="s">
        <v>572</v>
      </c>
      <c r="C371" t="s">
        <v>573</v>
      </c>
      <c r="D371">
        <v>7353</v>
      </c>
      <c r="E371">
        <v>4332.84</v>
      </c>
      <c r="F371">
        <v>4910.1625999999997</v>
      </c>
      <c r="G371">
        <f t="shared" si="51"/>
        <v>8.9028636721962222</v>
      </c>
      <c r="H371">
        <f t="shared" si="52"/>
        <v>8.3739784951407525</v>
      </c>
      <c r="I371">
        <f t="shared" si="53"/>
        <v>8.4990623363298532</v>
      </c>
      <c r="J371">
        <v>16</v>
      </c>
      <c r="K371">
        <v>18</v>
      </c>
      <c r="L371">
        <v>289507.59999999998</v>
      </c>
      <c r="M371">
        <v>11.43</v>
      </c>
      <c r="N371">
        <v>104.87</v>
      </c>
      <c r="O371">
        <v>98.05</v>
      </c>
      <c r="P371">
        <v>124.45</v>
      </c>
      <c r="Q371">
        <v>86734</v>
      </c>
      <c r="R371">
        <v>0.08</v>
      </c>
      <c r="S371">
        <v>0.22</v>
      </c>
      <c r="T371">
        <f>'Regression (power w accel)'!$B$17+'Regression (power w accel)'!$B$18*data_and_analysis!$I371</f>
        <v>9.0279461816898738</v>
      </c>
      <c r="U371">
        <f t="shared" si="54"/>
        <v>0.15260266564007105</v>
      </c>
      <c r="V371">
        <f t="shared" si="55"/>
        <v>1.8438361001653838E-4</v>
      </c>
      <c r="W371">
        <f>$T371-_xlfn.T.INV(0.975,'Regression (power w accel)'!$B$8-2)*SQRT('Regression (power w accel)'!$D$13*(1+1/'Regression (power w accel)'!$B$8+data_and_analysis!$V371))</f>
        <v>8.7892758218225229</v>
      </c>
      <c r="X371">
        <f>$T371+_xlfn.T.INV(0.975,'Regression (power w accel)'!$B$8-2)*SQRT('Regression (power w accel)'!$D$13*(1+1/'Regression (power w accel)'!$B$8+data_and_analysis!$V371))</f>
        <v>9.2666165415572248</v>
      </c>
      <c r="Y371">
        <f t="shared" si="56"/>
        <v>109.39128878245543</v>
      </c>
      <c r="Z371">
        <f t="shared" si="57"/>
        <v>176.31496673014146</v>
      </c>
      <c r="AA371">
        <f>EXP('Regression (power w accel)'!$B$17)*(data_and_analysis!$F371^'Regression (power w accel)'!$B$18)/60</f>
        <v>138.87880127019361</v>
      </c>
      <c r="AB371" t="str">
        <f t="shared" si="58"/>
        <v>N</v>
      </c>
      <c r="AC371" s="5">
        <f t="shared" si="59"/>
        <v>-0.21232551129505486</v>
      </c>
      <c r="AD371" s="5">
        <f t="shared" si="60"/>
        <v>0.26955996968259022</v>
      </c>
    </row>
    <row r="372" spans="1:30" x14ac:dyDescent="0.25">
      <c r="A372">
        <v>43985</v>
      </c>
      <c r="B372" t="s">
        <v>16</v>
      </c>
      <c r="C372" t="s">
        <v>148</v>
      </c>
      <c r="D372">
        <v>3774</v>
      </c>
      <c r="E372">
        <v>2054.96</v>
      </c>
      <c r="F372">
        <v>2307.0216999999998</v>
      </c>
      <c r="G372">
        <f t="shared" si="51"/>
        <v>8.2358907259284955</v>
      </c>
      <c r="H372">
        <f t="shared" si="52"/>
        <v>7.6280116620207004</v>
      </c>
      <c r="I372">
        <f t="shared" si="53"/>
        <v>7.7437126642846961</v>
      </c>
      <c r="J372">
        <v>63</v>
      </c>
      <c r="K372">
        <v>64</v>
      </c>
      <c r="L372">
        <v>142162.95000000001</v>
      </c>
      <c r="M372">
        <v>4.04</v>
      </c>
      <c r="N372">
        <v>101.32</v>
      </c>
      <c r="O372">
        <v>72.739999999999995</v>
      </c>
      <c r="P372">
        <v>139.53</v>
      </c>
      <c r="Q372">
        <v>48586</v>
      </c>
      <c r="R372">
        <v>0.03</v>
      </c>
      <c r="S372">
        <v>0.28000000000000003</v>
      </c>
      <c r="T372">
        <f>'Regression (power w accel)'!$B$17+'Regression (power w accel)'!$B$18*data_and_analysis!$I372</f>
        <v>8.3017245064235041</v>
      </c>
      <c r="U372">
        <f t="shared" si="54"/>
        <v>0.13301029172996079</v>
      </c>
      <c r="V372">
        <f t="shared" si="55"/>
        <v>1.6071093945611416E-4</v>
      </c>
      <c r="W372">
        <f>$T372-_xlfn.T.INV(0.975,'Regression (power w accel)'!$B$8-2)*SQRT('Regression (power w accel)'!$D$13*(1+1/'Regression (power w accel)'!$B$8+data_and_analysis!$V372))</f>
        <v>8.0630569682133277</v>
      </c>
      <c r="X372">
        <f>$T372+_xlfn.T.INV(0.975,'Regression (power w accel)'!$B$8-2)*SQRT('Regression (power w accel)'!$D$13*(1+1/'Regression (power w accel)'!$B$8+data_and_analysis!$V372))</f>
        <v>8.5403920446336805</v>
      </c>
      <c r="Y372">
        <f t="shared" si="56"/>
        <v>52.916352177847031</v>
      </c>
      <c r="Z372">
        <f t="shared" si="57"/>
        <v>85.289169968630006</v>
      </c>
      <c r="AA372">
        <f>EXP('Regression (power w accel)'!$B$17)*(data_and_analysis!$F372^'Regression (power w accel)'!$B$18)/60</f>
        <v>67.180292906597842</v>
      </c>
      <c r="AB372" t="str">
        <f t="shared" si="58"/>
        <v>N</v>
      </c>
      <c r="AC372" s="5">
        <f t="shared" si="59"/>
        <v>-0.21232328874454692</v>
      </c>
      <c r="AD372" s="5">
        <f t="shared" si="60"/>
        <v>0.26955638742464716</v>
      </c>
    </row>
    <row r="373" spans="1:30" x14ac:dyDescent="0.25">
      <c r="A373">
        <v>42019</v>
      </c>
      <c r="B373" t="s">
        <v>16</v>
      </c>
      <c r="C373" t="s">
        <v>574</v>
      </c>
      <c r="D373">
        <v>4126</v>
      </c>
      <c r="E373">
        <v>2289.39</v>
      </c>
      <c r="F373">
        <v>2420.4167000000002</v>
      </c>
      <c r="G373">
        <f t="shared" si="51"/>
        <v>8.325063693631197</v>
      </c>
      <c r="H373">
        <f t="shared" si="52"/>
        <v>7.7360406855181667</v>
      </c>
      <c r="I373">
        <f t="shared" si="53"/>
        <v>7.7916949944103662</v>
      </c>
      <c r="J373">
        <v>63</v>
      </c>
      <c r="K373">
        <v>64</v>
      </c>
      <c r="L373">
        <v>140978.98000000001</v>
      </c>
      <c r="M373">
        <v>6.04</v>
      </c>
      <c r="N373">
        <v>107.68</v>
      </c>
      <c r="O373">
        <v>81.34</v>
      </c>
      <c r="P373">
        <v>143.58000000000001</v>
      </c>
      <c r="Q373">
        <v>48579</v>
      </c>
      <c r="R373">
        <v>0.04</v>
      </c>
      <c r="S373">
        <v>0.28000000000000003</v>
      </c>
      <c r="T373">
        <f>'Regression (power w accel)'!$B$17+'Regression (power w accel)'!$B$18*data_and_analysis!$I373</f>
        <v>8.3478565290570756</v>
      </c>
      <c r="U373">
        <f t="shared" si="54"/>
        <v>0.10031373133772903</v>
      </c>
      <c r="V373">
        <f t="shared" si="55"/>
        <v>1.2120501198783007E-4</v>
      </c>
      <c r="W373">
        <f>$T373-_xlfn.T.INV(0.975,'Regression (power w accel)'!$B$8-2)*SQRT('Regression (power w accel)'!$D$13*(1+1/'Regression (power w accel)'!$B$8+data_and_analysis!$V373))</f>
        <v>8.1091936998188796</v>
      </c>
      <c r="X373">
        <f>$T373+_xlfn.T.INV(0.975,'Regression (power w accel)'!$B$8-2)*SQRT('Regression (power w accel)'!$D$13*(1+1/'Regression (power w accel)'!$B$8+data_and_analysis!$V373))</f>
        <v>8.5865193582952717</v>
      </c>
      <c r="Y373">
        <f t="shared" si="56"/>
        <v>55.414934741625565</v>
      </c>
      <c r="Z373">
        <f t="shared" si="57"/>
        <v>89.315477762603862</v>
      </c>
      <c r="AA373">
        <f>EXP('Regression (power w accel)'!$B$17)*(data_and_analysis!$F373^'Regression (power w accel)'!$B$18)/60</f>
        <v>70.352053073324029</v>
      </c>
      <c r="AB373" t="str">
        <f t="shared" si="58"/>
        <v>N</v>
      </c>
      <c r="AC373" s="5">
        <f t="shared" si="59"/>
        <v>-0.21231957958825079</v>
      </c>
      <c r="AD373" s="5">
        <f t="shared" si="60"/>
        <v>0.26955040913326739</v>
      </c>
    </row>
    <row r="374" spans="1:30" x14ac:dyDescent="0.25">
      <c r="A374">
        <v>42283</v>
      </c>
      <c r="B374" t="s">
        <v>575</v>
      </c>
      <c r="C374" t="s">
        <v>576</v>
      </c>
      <c r="D374">
        <v>4862</v>
      </c>
      <c r="E374">
        <v>2347.5500000000002</v>
      </c>
      <c r="F374">
        <v>2844.3198000000002</v>
      </c>
      <c r="G374">
        <f t="shared" si="51"/>
        <v>8.4892051548760694</v>
      </c>
      <c r="H374">
        <f t="shared" si="52"/>
        <v>7.7611275101101178</v>
      </c>
      <c r="I374">
        <f t="shared" si="53"/>
        <v>7.9530792318587968</v>
      </c>
      <c r="J374">
        <v>77</v>
      </c>
      <c r="K374">
        <v>78</v>
      </c>
      <c r="L374">
        <v>220129.78</v>
      </c>
      <c r="M374">
        <v>6.09</v>
      </c>
      <c r="N374">
        <v>145.44999999999999</v>
      </c>
      <c r="O374">
        <v>138.86000000000001</v>
      </c>
      <c r="P374">
        <v>156.13999999999999</v>
      </c>
      <c r="Q374">
        <v>51653</v>
      </c>
      <c r="R374">
        <v>0.04</v>
      </c>
      <c r="S374">
        <v>0.19</v>
      </c>
      <c r="T374">
        <f>'Regression (power w accel)'!$B$17+'Regression (power w accel)'!$B$18*data_and_analysis!$I374</f>
        <v>8.5030174242277283</v>
      </c>
      <c r="U374">
        <f t="shared" si="54"/>
        <v>2.4130264853791564E-2</v>
      </c>
      <c r="V374">
        <f t="shared" si="55"/>
        <v>2.9155620091796024E-5</v>
      </c>
      <c r="W374">
        <f>$T374-_xlfn.T.INV(0.975,'Regression (power w accel)'!$B$8-2)*SQRT('Regression (power w accel)'!$D$13*(1+1/'Regression (power w accel)'!$B$8+data_and_analysis!$V374))</f>
        <v>8.2643655673239511</v>
      </c>
      <c r="X374">
        <f>$T374+_xlfn.T.INV(0.975,'Regression (power w accel)'!$B$8-2)*SQRT('Regression (power w accel)'!$D$13*(1+1/'Regression (power w accel)'!$B$8+data_and_analysis!$V374))</f>
        <v>8.7416692811315055</v>
      </c>
      <c r="Y374">
        <f t="shared" si="56"/>
        <v>64.716811476342642</v>
      </c>
      <c r="Z374">
        <f t="shared" si="57"/>
        <v>104.30556527342088</v>
      </c>
      <c r="AA374">
        <f>EXP('Regression (power w accel)'!$B$17)*(data_and_analysis!$F374^'Regression (power w accel)'!$B$18)/60</f>
        <v>82.160352991776506</v>
      </c>
      <c r="AB374" t="str">
        <f t="shared" si="58"/>
        <v>N</v>
      </c>
      <c r="AC374" s="5">
        <f t="shared" si="59"/>
        <v>-0.21231093684784683</v>
      </c>
      <c r="AD374" s="5">
        <f t="shared" si="60"/>
        <v>0.26953647927803948</v>
      </c>
    </row>
    <row r="375" spans="1:30" x14ac:dyDescent="0.25">
      <c r="A375">
        <v>35035</v>
      </c>
      <c r="B375" t="s">
        <v>577</v>
      </c>
      <c r="C375" t="s">
        <v>578</v>
      </c>
      <c r="D375">
        <v>35798</v>
      </c>
      <c r="E375">
        <v>18148.3</v>
      </c>
      <c r="F375">
        <v>23406.657999999999</v>
      </c>
      <c r="G375">
        <f t="shared" si="51"/>
        <v>10.485647304906445</v>
      </c>
      <c r="H375">
        <f t="shared" si="52"/>
        <v>9.8063321713944127</v>
      </c>
      <c r="I375">
        <f t="shared" si="53"/>
        <v>10.060775790789362</v>
      </c>
      <c r="J375">
        <v>1050</v>
      </c>
      <c r="K375">
        <v>1051</v>
      </c>
      <c r="L375">
        <v>1880002.2</v>
      </c>
      <c r="M375">
        <v>4.03</v>
      </c>
      <c r="N375">
        <v>127.24</v>
      </c>
      <c r="O375">
        <v>96.36</v>
      </c>
      <c r="P375">
        <v>161.1</v>
      </c>
      <c r="Q375">
        <v>268136</v>
      </c>
      <c r="R375">
        <v>0.03</v>
      </c>
      <c r="S375">
        <v>0.16</v>
      </c>
      <c r="T375">
        <f>'Regression (power w accel)'!$B$17+'Regression (power w accel)'!$B$18*data_and_analysis!$I375</f>
        <v>10.529436422776273</v>
      </c>
      <c r="U375">
        <f t="shared" si="54"/>
        <v>3.8116992846565032</v>
      </c>
      <c r="V375">
        <f t="shared" si="55"/>
        <v>4.6055216103503957E-3</v>
      </c>
      <c r="W375">
        <f>$T375-_xlfn.T.INV(0.975,'Regression (power w accel)'!$B$8-2)*SQRT('Regression (power w accel)'!$D$13*(1+1/'Regression (power w accel)'!$B$8+data_and_analysis!$V375))</f>
        <v>10.290239670233767</v>
      </c>
      <c r="X375">
        <f>$T375+_xlfn.T.INV(0.975,'Regression (power w accel)'!$B$8-2)*SQRT('Regression (power w accel)'!$D$13*(1+1/'Regression (power w accel)'!$B$8+data_and_analysis!$V375))</f>
        <v>10.768633175318779</v>
      </c>
      <c r="Y375">
        <f t="shared" si="56"/>
        <v>490.7305052723562</v>
      </c>
      <c r="Z375">
        <f t="shared" si="57"/>
        <v>791.7839887185238</v>
      </c>
      <c r="AA375">
        <f>EXP('Regression (power w accel)'!$B$17)*(data_and_analysis!$F375^'Regression (power w accel)'!$B$18)/60</f>
        <v>623.33984057687405</v>
      </c>
      <c r="AB375" t="str">
        <f t="shared" si="58"/>
        <v>N</v>
      </c>
      <c r="AC375" s="5">
        <f t="shared" si="59"/>
        <v>-0.21274002826739527</v>
      </c>
      <c r="AD375" s="5">
        <f t="shared" si="60"/>
        <v>0.27022843267287711</v>
      </c>
    </row>
    <row r="376" spans="1:30" x14ac:dyDescent="0.25">
      <c r="A376">
        <v>54332</v>
      </c>
      <c r="B376" t="s">
        <v>579</v>
      </c>
      <c r="C376" t="s">
        <v>580</v>
      </c>
      <c r="D376">
        <v>5858</v>
      </c>
      <c r="E376">
        <v>2179.69</v>
      </c>
      <c r="F376">
        <v>2671.25</v>
      </c>
      <c r="G376">
        <f t="shared" si="51"/>
        <v>8.6755635273876788</v>
      </c>
      <c r="H376">
        <f t="shared" si="52"/>
        <v>7.6869379438366332</v>
      </c>
      <c r="I376">
        <f t="shared" si="53"/>
        <v>7.8903018066333575</v>
      </c>
      <c r="J376">
        <v>81</v>
      </c>
      <c r="K376">
        <v>82</v>
      </c>
      <c r="L376">
        <v>208831.05</v>
      </c>
      <c r="M376">
        <v>6.05</v>
      </c>
      <c r="N376">
        <v>139.22</v>
      </c>
      <c r="O376">
        <v>113.37</v>
      </c>
      <c r="P376">
        <v>160.22</v>
      </c>
      <c r="Q376">
        <v>126463</v>
      </c>
      <c r="R376">
        <v>0.04</v>
      </c>
      <c r="S376">
        <v>0.18</v>
      </c>
      <c r="T376">
        <f>'Regression (power w accel)'!$B$17+'Regression (power w accel)'!$B$18*data_and_analysis!$I376</f>
        <v>8.4426608389224214</v>
      </c>
      <c r="U376">
        <f t="shared" si="54"/>
        <v>4.7574859106646432E-2</v>
      </c>
      <c r="V376">
        <f t="shared" si="55"/>
        <v>5.7482772213175948E-5</v>
      </c>
      <c r="W376">
        <f>$T376-_xlfn.T.INV(0.975,'Regression (power w accel)'!$B$8-2)*SQRT('Regression (power w accel)'!$D$13*(1+1/'Regression (power w accel)'!$B$8+data_and_analysis!$V376))</f>
        <v>8.2040056053539434</v>
      </c>
      <c r="X376">
        <f>$T376+_xlfn.T.INV(0.975,'Regression (power w accel)'!$B$8-2)*SQRT('Regression (power w accel)'!$D$13*(1+1/'Regression (power w accel)'!$B$8+data_and_analysis!$V376))</f>
        <v>8.6813160724908993</v>
      </c>
      <c r="Y376">
        <f t="shared" si="56"/>
        <v>60.926062761852577</v>
      </c>
      <c r="Z376">
        <f t="shared" si="57"/>
        <v>98.196592019140255</v>
      </c>
      <c r="AA376">
        <f>EXP('Regression (power w accel)'!$B$17)*(data_and_analysis!$F376^'Regression (power w accel)'!$B$18)/60</f>
        <v>77.348120393182015</v>
      </c>
      <c r="AB376" t="str">
        <f t="shared" si="58"/>
        <v>N</v>
      </c>
      <c r="AC376" s="5">
        <f t="shared" si="59"/>
        <v>-0.21231359660521226</v>
      </c>
      <c r="AD376" s="5">
        <f t="shared" si="60"/>
        <v>0.26954076608429084</v>
      </c>
    </row>
    <row r="377" spans="1:30" x14ac:dyDescent="0.25">
      <c r="A377">
        <v>51479</v>
      </c>
      <c r="B377" t="s">
        <v>581</v>
      </c>
      <c r="C377" t="s">
        <v>582</v>
      </c>
      <c r="D377">
        <v>2806</v>
      </c>
      <c r="E377">
        <v>1578.33</v>
      </c>
      <c r="F377">
        <v>1647.3994</v>
      </c>
      <c r="G377">
        <f t="shared" si="51"/>
        <v>7.9395152606624064</v>
      </c>
      <c r="H377">
        <f t="shared" si="52"/>
        <v>7.3641226050174202</v>
      </c>
      <c r="I377">
        <f t="shared" si="53"/>
        <v>7.406953202296811</v>
      </c>
      <c r="J377">
        <v>104</v>
      </c>
      <c r="K377">
        <v>105</v>
      </c>
      <c r="L377">
        <v>112509.81</v>
      </c>
      <c r="M377">
        <v>6.02</v>
      </c>
      <c r="N377">
        <v>125.66</v>
      </c>
      <c r="O377">
        <v>87.3</v>
      </c>
      <c r="P377">
        <v>152.99</v>
      </c>
      <c r="Q377">
        <v>11610</v>
      </c>
      <c r="R377">
        <v>0.04</v>
      </c>
      <c r="S377">
        <v>0.28999999999999998</v>
      </c>
      <c r="T377">
        <f>'Regression (power w accel)'!$B$17+'Regression (power w accel)'!$B$18*data_and_analysis!$I377</f>
        <v>7.9779512531903674</v>
      </c>
      <c r="U377">
        <f t="shared" si="54"/>
        <v>0.49205345833704661</v>
      </c>
      <c r="V377">
        <f t="shared" si="55"/>
        <v>5.9452823178918082E-4</v>
      </c>
      <c r="W377">
        <f>$T377-_xlfn.T.INV(0.975,'Regression (power w accel)'!$B$8-2)*SQRT('Regression (power w accel)'!$D$13*(1+1/'Regression (power w accel)'!$B$8+data_and_analysis!$V377))</f>
        <v>7.7392320115471875</v>
      </c>
      <c r="X377">
        <f>$T377+_xlfn.T.INV(0.975,'Regression (power w accel)'!$B$8-2)*SQRT('Regression (power w accel)'!$D$13*(1+1/'Regression (power w accel)'!$B$8+data_and_analysis!$V377))</f>
        <v>8.2166704948335472</v>
      </c>
      <c r="Y377">
        <f t="shared" si="56"/>
        <v>38.278464342103362</v>
      </c>
      <c r="Z377">
        <f t="shared" si="57"/>
        <v>61.702591559321007</v>
      </c>
      <c r="AA377">
        <f>EXP('Regression (power w accel)'!$B$17)*(data_and_analysis!$F377^'Regression (power w accel)'!$B$18)/60</f>
        <v>48.599181585895423</v>
      </c>
      <c r="AB377" t="str">
        <f t="shared" si="58"/>
        <v>N</v>
      </c>
      <c r="AC377" s="5">
        <f t="shared" si="59"/>
        <v>-0.21236401328180729</v>
      </c>
      <c r="AD377" s="5">
        <f t="shared" si="60"/>
        <v>0.26962202954521541</v>
      </c>
    </row>
    <row r="378" spans="1:30" x14ac:dyDescent="0.25">
      <c r="A378">
        <v>38142</v>
      </c>
      <c r="B378" t="s">
        <v>583</v>
      </c>
      <c r="C378" t="s">
        <v>584</v>
      </c>
      <c r="D378">
        <v>5012</v>
      </c>
      <c r="E378">
        <v>2333.42</v>
      </c>
      <c r="F378">
        <v>2762.4225999999999</v>
      </c>
      <c r="G378">
        <f t="shared" si="51"/>
        <v>8.5195903160159592</v>
      </c>
      <c r="H378">
        <f t="shared" si="52"/>
        <v>7.7550902815367051</v>
      </c>
      <c r="I378">
        <f t="shared" si="53"/>
        <v>7.9238633273339465</v>
      </c>
      <c r="J378">
        <v>190</v>
      </c>
      <c r="K378">
        <v>191</v>
      </c>
      <c r="L378">
        <v>216736.62</v>
      </c>
      <c r="M378">
        <v>6.09</v>
      </c>
      <c r="N378">
        <v>140.65</v>
      </c>
      <c r="O378">
        <v>134.21</v>
      </c>
      <c r="P378">
        <v>144.03</v>
      </c>
      <c r="Q378">
        <v>129110</v>
      </c>
      <c r="R378">
        <v>0.04</v>
      </c>
      <c r="S378">
        <v>0.2</v>
      </c>
      <c r="T378">
        <f>'Regression (power w accel)'!$B$17+'Regression (power w accel)'!$B$18*data_and_analysis!$I378</f>
        <v>8.4749281512543071</v>
      </c>
      <c r="U378">
        <f t="shared" si="54"/>
        <v>3.4060583989022397E-2</v>
      </c>
      <c r="V378">
        <f t="shared" si="55"/>
        <v>4.1154021843759799E-5</v>
      </c>
      <c r="W378">
        <f>$T378-_xlfn.T.INV(0.975,'Regression (power w accel)'!$B$8-2)*SQRT('Regression (power w accel)'!$D$13*(1+1/'Regression (power w accel)'!$B$8+data_and_analysis!$V378))</f>
        <v>8.2362748641063348</v>
      </c>
      <c r="X378">
        <f>$T378+_xlfn.T.INV(0.975,'Regression (power w accel)'!$B$8-2)*SQRT('Regression (power w accel)'!$D$13*(1+1/'Regression (power w accel)'!$B$8+data_and_analysis!$V378))</f>
        <v>8.7135814384022794</v>
      </c>
      <c r="Y378">
        <f t="shared" si="56"/>
        <v>62.924166932809683</v>
      </c>
      <c r="Z378">
        <f t="shared" si="57"/>
        <v>101.41660916147075</v>
      </c>
      <c r="AA378">
        <f>EXP('Regression (power w accel)'!$B$17)*(data_and_analysis!$F378^'Regression (power w accel)'!$B$18)/60</f>
        <v>79.884639603843198</v>
      </c>
      <c r="AB378" t="str">
        <f t="shared" si="58"/>
        <v>N</v>
      </c>
      <c r="AC378" s="5">
        <f t="shared" si="59"/>
        <v>-0.2123120634347527</v>
      </c>
      <c r="AD378" s="5">
        <f t="shared" si="60"/>
        <v>0.26953829502651544</v>
      </c>
    </row>
    <row r="379" spans="1:30" x14ac:dyDescent="0.25">
      <c r="A379">
        <v>56330</v>
      </c>
      <c r="B379" t="s">
        <v>16</v>
      </c>
      <c r="C379" t="s">
        <v>585</v>
      </c>
      <c r="D379">
        <v>3888</v>
      </c>
      <c r="E379">
        <v>2198.61</v>
      </c>
      <c r="F379">
        <v>2288.1794</v>
      </c>
      <c r="G379">
        <f t="shared" si="51"/>
        <v>8.2656501655803289</v>
      </c>
      <c r="H379">
        <f t="shared" si="52"/>
        <v>7.6955806214833693</v>
      </c>
      <c r="I379">
        <f t="shared" si="53"/>
        <v>7.7355117585167656</v>
      </c>
      <c r="J379">
        <v>63</v>
      </c>
      <c r="K379">
        <v>64</v>
      </c>
      <c r="L379">
        <v>128985.49</v>
      </c>
      <c r="M379">
        <v>6.04</v>
      </c>
      <c r="N379">
        <v>105.45</v>
      </c>
      <c r="O379">
        <v>72.650000000000006</v>
      </c>
      <c r="P379">
        <v>144.46</v>
      </c>
      <c r="Q379">
        <v>43669</v>
      </c>
      <c r="R379">
        <v>0.04</v>
      </c>
      <c r="S379">
        <v>0.28000000000000003</v>
      </c>
      <c r="T379">
        <f>'Regression (power w accel)'!$B$17+'Regression (power w accel)'!$B$18*data_and_analysis!$I379</f>
        <v>8.293839846184806</v>
      </c>
      <c r="U379">
        <f t="shared" si="54"/>
        <v>0.13905938173487098</v>
      </c>
      <c r="V379">
        <f t="shared" si="55"/>
        <v>1.6801980950594E-4</v>
      </c>
      <c r="W379">
        <f>$T379-_xlfn.T.INV(0.975,'Regression (power w accel)'!$B$8-2)*SQRT('Regression (power w accel)'!$D$13*(1+1/'Regression (power w accel)'!$B$8+data_and_analysis!$V379))</f>
        <v>8.055171436792401</v>
      </c>
      <c r="X379">
        <f>$T379+_xlfn.T.INV(0.975,'Regression (power w accel)'!$B$8-2)*SQRT('Regression (power w accel)'!$D$13*(1+1/'Regression (power w accel)'!$B$8+data_and_analysis!$V379))</f>
        <v>8.5325082555772109</v>
      </c>
      <c r="Y379">
        <f t="shared" si="56"/>
        <v>52.500719515998384</v>
      </c>
      <c r="Z379">
        <f t="shared" si="57"/>
        <v>84.619411729151849</v>
      </c>
      <c r="AA379">
        <f>EXP('Regression (power w accel)'!$B$17)*(data_and_analysis!$F379^'Regression (power w accel)'!$B$18)/60</f>
        <v>66.652681872532213</v>
      </c>
      <c r="AB379" t="str">
        <f t="shared" si="58"/>
        <v>N</v>
      </c>
      <c r="AC379" s="5">
        <f t="shared" si="59"/>
        <v>-0.21232397495420058</v>
      </c>
      <c r="AD379" s="5">
        <f t="shared" si="60"/>
        <v>0.26955749344009194</v>
      </c>
    </row>
    <row r="380" spans="1:30" x14ac:dyDescent="0.25">
      <c r="A380">
        <v>52298</v>
      </c>
      <c r="B380" t="s">
        <v>232</v>
      </c>
      <c r="C380" t="s">
        <v>586</v>
      </c>
      <c r="D380">
        <v>16303</v>
      </c>
      <c r="E380">
        <v>7072.07</v>
      </c>
      <c r="F380">
        <v>8520.3670000000002</v>
      </c>
      <c r="G380">
        <f t="shared" si="51"/>
        <v>9.6991044189396547</v>
      </c>
      <c r="H380">
        <f t="shared" si="52"/>
        <v>8.8639085024585373</v>
      </c>
      <c r="I380">
        <f t="shared" si="53"/>
        <v>9.0502146940130253</v>
      </c>
      <c r="J380">
        <v>153</v>
      </c>
      <c r="K380">
        <v>154</v>
      </c>
      <c r="L380">
        <v>578457.30000000005</v>
      </c>
      <c r="M380">
        <v>6.07</v>
      </c>
      <c r="N380">
        <v>121.78</v>
      </c>
      <c r="O380">
        <v>116.06</v>
      </c>
      <c r="P380">
        <v>132.63</v>
      </c>
      <c r="Q380">
        <v>196864</v>
      </c>
      <c r="R380">
        <v>0.04</v>
      </c>
      <c r="S380">
        <v>0.28999999999999998</v>
      </c>
      <c r="T380">
        <f>'Regression (power w accel)'!$B$17+'Regression (power w accel)'!$B$18*data_and_analysis!$I380</f>
        <v>9.5578448542344159</v>
      </c>
      <c r="U380">
        <f t="shared" si="54"/>
        <v>0.88698021276318773</v>
      </c>
      <c r="V380">
        <f t="shared" si="55"/>
        <v>1.0717022075371245E-3</v>
      </c>
      <c r="W380">
        <f>$T380-_xlfn.T.INV(0.975,'Regression (power w accel)'!$B$8-2)*SQRT('Regression (power w accel)'!$D$13*(1+1/'Regression (power w accel)'!$B$8+data_and_analysis!$V380))</f>
        <v>9.3190687547298552</v>
      </c>
      <c r="X380">
        <f>$T380+_xlfn.T.INV(0.975,'Regression (power w accel)'!$B$8-2)*SQRT('Regression (power w accel)'!$D$13*(1+1/'Regression (power w accel)'!$B$8+data_and_analysis!$V380))</f>
        <v>9.7966209537389766</v>
      </c>
      <c r="Y380">
        <f t="shared" si="56"/>
        <v>185.80991569116409</v>
      </c>
      <c r="Z380">
        <f t="shared" si="57"/>
        <v>299.54851513041871</v>
      </c>
      <c r="AA380">
        <f>EXP('Regression (power w accel)'!$B$17)*(data_and_analysis!$F380^'Regression (power w accel)'!$B$18)/60</f>
        <v>235.92177589573305</v>
      </c>
      <c r="AB380" t="str">
        <f t="shared" si="58"/>
        <v>N</v>
      </c>
      <c r="AC380" s="5">
        <f t="shared" si="59"/>
        <v>-0.21240879530644163</v>
      </c>
      <c r="AD380" s="5">
        <f t="shared" si="60"/>
        <v>0.26969421959084378</v>
      </c>
    </row>
    <row r="381" spans="1:30" x14ac:dyDescent="0.25">
      <c r="A381">
        <v>37091</v>
      </c>
      <c r="B381" t="s">
        <v>22</v>
      </c>
      <c r="C381" t="s">
        <v>587</v>
      </c>
      <c r="D381">
        <v>4015</v>
      </c>
      <c r="E381">
        <v>2214.36</v>
      </c>
      <c r="F381">
        <v>2532.0054</v>
      </c>
      <c r="G381">
        <f t="shared" si="51"/>
        <v>8.2977926263808612</v>
      </c>
      <c r="H381">
        <f t="shared" si="52"/>
        <v>7.7027187016763872</v>
      </c>
      <c r="I381">
        <f t="shared" si="53"/>
        <v>7.8367669159632145</v>
      </c>
      <c r="J381">
        <v>167</v>
      </c>
      <c r="K381">
        <v>168</v>
      </c>
      <c r="L381">
        <v>163987.19</v>
      </c>
      <c r="M381">
        <v>4.09</v>
      </c>
      <c r="N381">
        <v>115.16</v>
      </c>
      <c r="O381">
        <v>58.71</v>
      </c>
      <c r="P381">
        <v>159.56</v>
      </c>
      <c r="Q381">
        <v>47025</v>
      </c>
      <c r="R381">
        <v>0.03</v>
      </c>
      <c r="S381">
        <v>0.28999999999999998</v>
      </c>
      <c r="T381">
        <f>'Regression (power w accel)'!$B$17+'Regression (power w accel)'!$B$18*data_and_analysis!$I381</f>
        <v>8.3911903750743235</v>
      </c>
      <c r="U381">
        <f t="shared" si="54"/>
        <v>7.3794542236106944E-2</v>
      </c>
      <c r="V381">
        <f t="shared" si="55"/>
        <v>8.9162951642690442E-5</v>
      </c>
      <c r="W381">
        <f>$T381-_xlfn.T.INV(0.975,'Regression (power w accel)'!$B$8-2)*SQRT('Regression (power w accel)'!$D$13*(1+1/'Regression (power w accel)'!$B$8+data_and_analysis!$V381))</f>
        <v>8.1525313652088105</v>
      </c>
      <c r="X381">
        <f>$T381+_xlfn.T.INV(0.975,'Regression (power w accel)'!$B$8-2)*SQRT('Regression (power w accel)'!$D$13*(1+1/'Regression (power w accel)'!$B$8+data_and_analysis!$V381))</f>
        <v>8.6298493849398366</v>
      </c>
      <c r="Y381">
        <f t="shared" si="56"/>
        <v>57.869287474280227</v>
      </c>
      <c r="Z381">
        <f t="shared" si="57"/>
        <v>93.270588533594761</v>
      </c>
      <c r="AA381">
        <f>EXP('Regression (power w accel)'!$B$17)*(data_and_analysis!$F381^'Regression (power w accel)'!$B$18)/60</f>
        <v>73.467696988172349</v>
      </c>
      <c r="AB381" t="str">
        <f t="shared" si="58"/>
        <v>N</v>
      </c>
      <c r="AC381" s="5">
        <f t="shared" si="59"/>
        <v>-0.21231657113742558</v>
      </c>
      <c r="AD381" s="5">
        <f t="shared" si="60"/>
        <v>0.26954556025637366</v>
      </c>
    </row>
    <row r="382" spans="1:30" x14ac:dyDescent="0.25">
      <c r="A382">
        <v>54992</v>
      </c>
      <c r="B382" t="s">
        <v>588</v>
      </c>
      <c r="C382" t="s">
        <v>589</v>
      </c>
      <c r="D382">
        <v>13669</v>
      </c>
      <c r="E382">
        <v>7534.9</v>
      </c>
      <c r="F382">
        <v>8136.9340000000002</v>
      </c>
      <c r="G382">
        <f t="shared" si="51"/>
        <v>9.5228857741526536</v>
      </c>
      <c r="H382">
        <f t="shared" si="52"/>
        <v>8.9273008395723981</v>
      </c>
      <c r="I382">
        <f t="shared" si="53"/>
        <v>9.004168729566306</v>
      </c>
      <c r="J382">
        <v>804</v>
      </c>
      <c r="K382">
        <v>805</v>
      </c>
      <c r="L382">
        <v>612024.80000000005</v>
      </c>
      <c r="M382">
        <v>6.07</v>
      </c>
      <c r="N382">
        <v>130.21</v>
      </c>
      <c r="O382">
        <v>96.39</v>
      </c>
      <c r="P382">
        <v>143.16</v>
      </c>
      <c r="Q382">
        <v>63205</v>
      </c>
      <c r="R382">
        <v>0.04</v>
      </c>
      <c r="S382">
        <v>0.3</v>
      </c>
      <c r="T382">
        <f>'Regression (power w accel)'!$B$17+'Regression (power w accel)'!$B$18*data_and_analysis!$I382</f>
        <v>9.5135745266267886</v>
      </c>
      <c r="U382">
        <f t="shared" si="54"/>
        <v>0.80236860854562997</v>
      </c>
      <c r="V382">
        <f t="shared" si="55"/>
        <v>9.694694387352978E-4</v>
      </c>
      <c r="W382">
        <f>$T382-_xlfn.T.INV(0.975,'Regression (power w accel)'!$B$8-2)*SQRT('Regression (power w accel)'!$D$13*(1+1/'Regression (power w accel)'!$B$8+data_and_analysis!$V382))</f>
        <v>9.2748106075701742</v>
      </c>
      <c r="X382">
        <f>$T382+_xlfn.T.INV(0.975,'Regression (power w accel)'!$B$8-2)*SQRT('Regression (power w accel)'!$D$13*(1+1/'Regression (power w accel)'!$B$8+data_and_analysis!$V382))</f>
        <v>9.752338445683403</v>
      </c>
      <c r="Y382">
        <f t="shared" si="56"/>
        <v>177.76563854005778</v>
      </c>
      <c r="Z382">
        <f t="shared" si="57"/>
        <v>286.57316634433147</v>
      </c>
      <c r="AA382">
        <f>EXP('Regression (power w accel)'!$B$17)*(data_and_analysis!$F382^'Regression (power w accel)'!$B$18)/60</f>
        <v>225.7052544883399</v>
      </c>
      <c r="AB382" t="str">
        <f t="shared" si="58"/>
        <v>N</v>
      </c>
      <c r="AC382" s="5">
        <f t="shared" si="59"/>
        <v>-0.21239920203434484</v>
      </c>
      <c r="AD382" s="5">
        <f t="shared" si="60"/>
        <v>0.26967875424068183</v>
      </c>
    </row>
    <row r="383" spans="1:30" x14ac:dyDescent="0.25">
      <c r="A383">
        <v>47023</v>
      </c>
      <c r="B383" t="s">
        <v>16</v>
      </c>
      <c r="C383" t="s">
        <v>110</v>
      </c>
      <c r="D383">
        <v>4122</v>
      </c>
      <c r="E383">
        <v>2289.39</v>
      </c>
      <c r="F383">
        <v>2420.4167000000002</v>
      </c>
      <c r="G383">
        <f t="shared" si="51"/>
        <v>8.3240937614504045</v>
      </c>
      <c r="H383">
        <f t="shared" si="52"/>
        <v>7.7360406855181667</v>
      </c>
      <c r="I383">
        <f t="shared" si="53"/>
        <v>7.7916949944103662</v>
      </c>
      <c r="J383">
        <v>63</v>
      </c>
      <c r="K383">
        <v>64</v>
      </c>
      <c r="L383">
        <v>140978.98000000001</v>
      </c>
      <c r="M383">
        <v>6.04</v>
      </c>
      <c r="N383">
        <v>107.68</v>
      </c>
      <c r="O383">
        <v>81.34</v>
      </c>
      <c r="P383">
        <v>143.58000000000001</v>
      </c>
      <c r="Q383">
        <v>48579</v>
      </c>
      <c r="R383">
        <v>0.04</v>
      </c>
      <c r="S383">
        <v>0.28000000000000003</v>
      </c>
      <c r="T383">
        <f>'Regression (power w accel)'!$B$17+'Regression (power w accel)'!$B$18*data_and_analysis!$I383</f>
        <v>8.3478565290570756</v>
      </c>
      <c r="U383">
        <f t="shared" si="54"/>
        <v>0.10031373133772903</v>
      </c>
      <c r="V383">
        <f t="shared" si="55"/>
        <v>1.2120501198783007E-4</v>
      </c>
      <c r="W383">
        <f>$T383-_xlfn.T.INV(0.975,'Regression (power w accel)'!$B$8-2)*SQRT('Regression (power w accel)'!$D$13*(1+1/'Regression (power w accel)'!$B$8+data_and_analysis!$V383))</f>
        <v>8.1091936998188796</v>
      </c>
      <c r="X383">
        <f>$T383+_xlfn.T.INV(0.975,'Regression (power w accel)'!$B$8-2)*SQRT('Regression (power w accel)'!$D$13*(1+1/'Regression (power w accel)'!$B$8+data_and_analysis!$V383))</f>
        <v>8.5865193582952717</v>
      </c>
      <c r="Y383">
        <f t="shared" si="56"/>
        <v>55.414934741625565</v>
      </c>
      <c r="Z383">
        <f t="shared" si="57"/>
        <v>89.315477762603862</v>
      </c>
      <c r="AA383">
        <f>EXP('Regression (power w accel)'!$B$17)*(data_and_analysis!$F383^'Regression (power w accel)'!$B$18)/60</f>
        <v>70.352053073324029</v>
      </c>
      <c r="AB383" t="str">
        <f t="shared" si="58"/>
        <v>N</v>
      </c>
      <c r="AC383" s="5">
        <f t="shared" si="59"/>
        <v>-0.21231957958825079</v>
      </c>
      <c r="AD383" s="5">
        <f t="shared" si="60"/>
        <v>0.26955040913326739</v>
      </c>
    </row>
    <row r="384" spans="1:30" x14ac:dyDescent="0.25">
      <c r="A384">
        <v>50849</v>
      </c>
      <c r="B384" t="s">
        <v>590</v>
      </c>
      <c r="C384" t="s">
        <v>591</v>
      </c>
      <c r="D384">
        <v>35020</v>
      </c>
      <c r="E384">
        <v>19996.59</v>
      </c>
      <c r="F384">
        <v>26378.059000000001</v>
      </c>
      <c r="G384">
        <f t="shared" si="51"/>
        <v>10.463674605839843</v>
      </c>
      <c r="H384">
        <f t="shared" si="52"/>
        <v>9.9033170379993507</v>
      </c>
      <c r="I384">
        <f t="shared" si="53"/>
        <v>10.180287845095741</v>
      </c>
      <c r="J384">
        <v>380</v>
      </c>
      <c r="K384">
        <v>381</v>
      </c>
      <c r="L384">
        <v>2096657.6</v>
      </c>
      <c r="M384">
        <v>4.16</v>
      </c>
      <c r="N384">
        <v>122.37</v>
      </c>
      <c r="O384">
        <v>111.39</v>
      </c>
      <c r="P384">
        <v>142.37</v>
      </c>
      <c r="Q384">
        <v>268597</v>
      </c>
      <c r="R384">
        <v>0.03</v>
      </c>
      <c r="S384">
        <v>0.17</v>
      </c>
      <c r="T384">
        <f>'Regression (power w accel)'!$B$17+'Regression (power w accel)'!$B$18*data_and_analysis!$I384</f>
        <v>10.64433982116911</v>
      </c>
      <c r="U384">
        <f t="shared" si="54"/>
        <v>4.2926428948877557</v>
      </c>
      <c r="V384">
        <f t="shared" si="55"/>
        <v>5.1866262633843193E-3</v>
      </c>
      <c r="W384">
        <f>$T384-_xlfn.T.INV(0.975,'Regression (power w accel)'!$B$8-2)*SQRT('Regression (power w accel)'!$D$13*(1+1/'Regression (power w accel)'!$B$8+data_and_analysis!$V384))</f>
        <v>10.405073966842593</v>
      </c>
      <c r="X384">
        <f>$T384+_xlfn.T.INV(0.975,'Regression (power w accel)'!$B$8-2)*SQRT('Regression (power w accel)'!$D$13*(1+1/'Regression (power w accel)'!$B$8+data_and_analysis!$V384))</f>
        <v>10.883605675495627</v>
      </c>
      <c r="Y384">
        <f t="shared" si="56"/>
        <v>550.44630049527302</v>
      </c>
      <c r="Z384">
        <f t="shared" si="57"/>
        <v>888.25699799184133</v>
      </c>
      <c r="AA384">
        <f>EXP('Regression (power w accel)'!$B$17)*(data_and_analysis!$F384^'Regression (power w accel)'!$B$18)/60</f>
        <v>699.24085867006249</v>
      </c>
      <c r="AB384" t="str">
        <f t="shared" si="58"/>
        <v>N</v>
      </c>
      <c r="AC384" s="5">
        <f t="shared" si="59"/>
        <v>-0.21279442745635999</v>
      </c>
      <c r="AD384" s="5">
        <f t="shared" si="60"/>
        <v>0.27031621075645168</v>
      </c>
    </row>
    <row r="385" spans="1:30" x14ac:dyDescent="0.25">
      <c r="A385">
        <v>57093</v>
      </c>
      <c r="B385" t="s">
        <v>450</v>
      </c>
      <c r="C385" t="s">
        <v>592</v>
      </c>
      <c r="D385">
        <v>16656</v>
      </c>
      <c r="E385">
        <v>6449.4</v>
      </c>
      <c r="F385">
        <v>8834.5030000000006</v>
      </c>
      <c r="G385">
        <f t="shared" si="51"/>
        <v>9.7205257908547509</v>
      </c>
      <c r="H385">
        <f t="shared" si="52"/>
        <v>8.7717423822070728</v>
      </c>
      <c r="I385">
        <f t="shared" si="53"/>
        <v>9.0864201296344387</v>
      </c>
      <c r="J385">
        <v>322</v>
      </c>
      <c r="K385">
        <v>324</v>
      </c>
      <c r="L385">
        <v>845639.1</v>
      </c>
      <c r="M385">
        <v>9.0299999999999994</v>
      </c>
      <c r="N385">
        <v>166.37</v>
      </c>
      <c r="O385">
        <v>164.25</v>
      </c>
      <c r="P385">
        <v>171.83</v>
      </c>
      <c r="Q385">
        <v>228851</v>
      </c>
      <c r="R385">
        <v>0.06</v>
      </c>
      <c r="S385">
        <v>0.2</v>
      </c>
      <c r="T385">
        <f>'Regression (power w accel)'!$B$17+'Regression (power w accel)'!$B$18*data_and_analysis!$I385</f>
        <v>9.5926541261303591</v>
      </c>
      <c r="U385">
        <f t="shared" si="54"/>
        <v>0.9564873347209748</v>
      </c>
      <c r="V385">
        <f t="shared" si="55"/>
        <v>1.1556848431921553E-3</v>
      </c>
      <c r="W385">
        <f>$T385-_xlfn.T.INV(0.975,'Regression (power w accel)'!$B$8-2)*SQRT('Regression (power w accel)'!$D$13*(1+1/'Regression (power w accel)'!$B$8+data_and_analysis!$V385))</f>
        <v>9.3538680210413752</v>
      </c>
      <c r="X385">
        <f>$T385+_xlfn.T.INV(0.975,'Regression (power w accel)'!$B$8-2)*SQRT('Regression (power w accel)'!$D$13*(1+1/'Regression (power w accel)'!$B$8+data_and_analysis!$V385))</f>
        <v>9.831440231219343</v>
      </c>
      <c r="Y385">
        <f t="shared" si="56"/>
        <v>192.38978779209882</v>
      </c>
      <c r="Z385">
        <f t="shared" si="57"/>
        <v>310.16228763525413</v>
      </c>
      <c r="AA385">
        <f>EXP('Regression (power w accel)'!$B$17)*(data_and_analysis!$F385^'Regression (power w accel)'!$B$18)/60</f>
        <v>244.27864560632077</v>
      </c>
      <c r="AB385" t="str">
        <f t="shared" si="58"/>
        <v>N</v>
      </c>
      <c r="AC385" s="5">
        <f t="shared" si="59"/>
        <v>-0.21241667557730767</v>
      </c>
      <c r="AD385" s="5">
        <f t="shared" si="60"/>
        <v>0.26970692368710519</v>
      </c>
    </row>
    <row r="386" spans="1:30" x14ac:dyDescent="0.25">
      <c r="A386">
        <v>40448</v>
      </c>
      <c r="B386" t="s">
        <v>593</v>
      </c>
      <c r="C386" t="s">
        <v>594</v>
      </c>
      <c r="D386">
        <v>5377</v>
      </c>
      <c r="E386">
        <v>2340.2399999999998</v>
      </c>
      <c r="F386">
        <v>2777.4580000000001</v>
      </c>
      <c r="G386">
        <f t="shared" si="51"/>
        <v>8.589885876809678</v>
      </c>
      <c r="H386">
        <f t="shared" si="52"/>
        <v>7.7580087671949736</v>
      </c>
      <c r="I386">
        <f t="shared" si="53"/>
        <v>7.9292913998873029</v>
      </c>
      <c r="J386">
        <v>254</v>
      </c>
      <c r="K386">
        <v>255</v>
      </c>
      <c r="L386">
        <v>212487.81</v>
      </c>
      <c r="M386">
        <v>6.1</v>
      </c>
      <c r="N386">
        <v>132.76</v>
      </c>
      <c r="O386">
        <v>93.78</v>
      </c>
      <c r="P386">
        <v>154.99</v>
      </c>
      <c r="Q386">
        <v>116098</v>
      </c>
      <c r="R386">
        <v>0.04</v>
      </c>
      <c r="S386">
        <v>0.2</v>
      </c>
      <c r="T386">
        <f>'Regression (power w accel)'!$B$17+'Regression (power w accel)'!$B$18*data_and_analysis!$I386</f>
        <v>8.4801469050170439</v>
      </c>
      <c r="U386">
        <f t="shared" si="54"/>
        <v>3.2086491042735484E-2</v>
      </c>
      <c r="V386">
        <f t="shared" si="55"/>
        <v>3.8768805422946591E-5</v>
      </c>
      <c r="W386">
        <f>$T386-_xlfn.T.INV(0.975,'Regression (power w accel)'!$B$8-2)*SQRT('Regression (power w accel)'!$D$13*(1+1/'Regression (power w accel)'!$B$8+data_and_analysis!$V386))</f>
        <v>8.2414939021930849</v>
      </c>
      <c r="X386">
        <f>$T386+_xlfn.T.INV(0.975,'Regression (power w accel)'!$B$8-2)*SQRT('Regression (power w accel)'!$D$13*(1+1/'Regression (power w accel)'!$B$8+data_and_analysis!$V386))</f>
        <v>8.718799907841003</v>
      </c>
      <c r="Y386">
        <f t="shared" si="56"/>
        <v>63.253429024929112</v>
      </c>
      <c r="Z386">
        <f t="shared" si="57"/>
        <v>101.94723195218913</v>
      </c>
      <c r="AA386">
        <f>EXP('Regression (power w accel)'!$B$17)*(data_and_analysis!$F386^'Regression (power w accel)'!$B$18)/60</f>
        <v>80.302627606920609</v>
      </c>
      <c r="AB386" t="str">
        <f t="shared" si="58"/>
        <v>N</v>
      </c>
      <c r="AC386" s="5">
        <f t="shared" si="59"/>
        <v>-0.21231183947612406</v>
      </c>
      <c r="AD386" s="5">
        <f t="shared" si="60"/>
        <v>0.26953793406634619</v>
      </c>
    </row>
    <row r="387" spans="1:30" x14ac:dyDescent="0.25">
      <c r="A387">
        <v>42745</v>
      </c>
      <c r="B387" t="s">
        <v>16</v>
      </c>
      <c r="C387" t="s">
        <v>595</v>
      </c>
      <c r="D387">
        <v>4127</v>
      </c>
      <c r="E387">
        <v>2289.39</v>
      </c>
      <c r="F387">
        <v>2420.4167000000002</v>
      </c>
      <c r="G387">
        <f t="shared" ref="G387:G450" si="61">LN(D387)</f>
        <v>8.325306029752582</v>
      </c>
      <c r="H387">
        <f t="shared" ref="H387:H450" si="62">LN(E387)</f>
        <v>7.7360406855181667</v>
      </c>
      <c r="I387">
        <f t="shared" ref="I387:I450" si="63">LN(F387)</f>
        <v>7.7916949944103662</v>
      </c>
      <c r="J387">
        <v>63</v>
      </c>
      <c r="K387">
        <v>64</v>
      </c>
      <c r="L387">
        <v>140978.98000000001</v>
      </c>
      <c r="M387">
        <v>6.04</v>
      </c>
      <c r="N387">
        <v>107.68</v>
      </c>
      <c r="O387">
        <v>81.34</v>
      </c>
      <c r="P387">
        <v>143.58000000000001</v>
      </c>
      <c r="Q387">
        <v>48579</v>
      </c>
      <c r="R387">
        <v>0.04</v>
      </c>
      <c r="S387">
        <v>0.28000000000000003</v>
      </c>
      <c r="T387">
        <f>'Regression (power w accel)'!$B$17+'Regression (power w accel)'!$B$18*data_and_analysis!$I387</f>
        <v>8.3478565290570756</v>
      </c>
      <c r="U387">
        <f t="shared" ref="U387:U450" si="64">($I387-AVERAGE($I$2:$I$1001))^2</f>
        <v>0.10031373133772903</v>
      </c>
      <c r="V387">
        <f t="shared" ref="V387:V450" si="65">$U387/SUM($U$2:$U$1001)</f>
        <v>1.2120501198783007E-4</v>
      </c>
      <c r="W387">
        <f>$T387-_xlfn.T.INV(0.975,'Regression (power w accel)'!$B$8-2)*SQRT('Regression (power w accel)'!$D$13*(1+1/'Regression (power w accel)'!$B$8+data_and_analysis!$V387))</f>
        <v>8.1091936998188796</v>
      </c>
      <c r="X387">
        <f>$T387+_xlfn.T.INV(0.975,'Regression (power w accel)'!$B$8-2)*SQRT('Regression (power w accel)'!$D$13*(1+1/'Regression (power w accel)'!$B$8+data_and_analysis!$V387))</f>
        <v>8.5865193582952717</v>
      </c>
      <c r="Y387">
        <f t="shared" ref="Y387:Y450" si="66">EXP(W387)/60</f>
        <v>55.414934741625565</v>
      </c>
      <c r="Z387">
        <f t="shared" ref="Z387:Z450" si="67">EXP(X387)/60</f>
        <v>89.315477762603862</v>
      </c>
      <c r="AA387">
        <f>EXP('Regression (power w accel)'!$B$17)*(data_and_analysis!$F387^'Regression (power w accel)'!$B$18)/60</f>
        <v>70.352053073324029</v>
      </c>
      <c r="AB387" t="str">
        <f t="shared" ref="AB387:AB450" si="68">IF(OR(D387/60&lt;Y387,D387/60&gt;Z387),"Y","N")</f>
        <v>N</v>
      </c>
      <c r="AC387" s="5">
        <f t="shared" ref="AC387:AC450" si="69">(Y387-$AA387)/$AA387</f>
        <v>-0.21231957958825079</v>
      </c>
      <c r="AD387" s="5">
        <f t="shared" ref="AD387:AD450" si="70">(Z387-$AA387)/$AA387</f>
        <v>0.26955040913326739</v>
      </c>
    </row>
    <row r="388" spans="1:30" x14ac:dyDescent="0.25">
      <c r="A388">
        <v>55927</v>
      </c>
      <c r="B388" t="s">
        <v>596</v>
      </c>
      <c r="C388" t="s">
        <v>597</v>
      </c>
      <c r="D388">
        <v>2056</v>
      </c>
      <c r="E388">
        <v>1066.32</v>
      </c>
      <c r="F388">
        <v>1144.3954000000001</v>
      </c>
      <c r="G388">
        <f t="shared" si="61"/>
        <v>7.6285176265750554</v>
      </c>
      <c r="H388">
        <f t="shared" si="62"/>
        <v>6.9719687472957625</v>
      </c>
      <c r="I388">
        <f t="shared" si="63"/>
        <v>7.0426317415943007</v>
      </c>
      <c r="J388">
        <v>91</v>
      </c>
      <c r="K388">
        <v>93</v>
      </c>
      <c r="L388">
        <v>84733.64</v>
      </c>
      <c r="M388">
        <v>9.02</v>
      </c>
      <c r="N388">
        <v>147.32</v>
      </c>
      <c r="O388">
        <v>110.74</v>
      </c>
      <c r="P388">
        <v>171.31</v>
      </c>
      <c r="Q388">
        <v>17184</v>
      </c>
      <c r="R388">
        <v>0.06</v>
      </c>
      <c r="S388">
        <v>0.19</v>
      </c>
      <c r="T388">
        <f>'Regression (power w accel)'!$B$17+'Regression (power w accel)'!$B$18*data_and_analysis!$I388</f>
        <v>7.6276788544342971</v>
      </c>
      <c r="U388">
        <f t="shared" si="64"/>
        <v>1.1359012540311426</v>
      </c>
      <c r="V388">
        <f t="shared" si="65"/>
        <v>1.372463403323271E-3</v>
      </c>
      <c r="W388">
        <f>$T388-_xlfn.T.INV(0.975,'Regression (power w accel)'!$B$8-2)*SQRT('Regression (power w accel)'!$D$13*(1+1/'Regression (power w accel)'!$B$8+data_and_analysis!$V388))</f>
        <v>7.3888669245608796</v>
      </c>
      <c r="X388">
        <f>$T388+_xlfn.T.INV(0.975,'Regression (power w accel)'!$B$8-2)*SQRT('Regression (power w accel)'!$D$13*(1+1/'Regression (power w accel)'!$B$8+data_and_analysis!$V388))</f>
        <v>7.8664907843077145</v>
      </c>
      <c r="Y388">
        <f t="shared" si="66"/>
        <v>26.964531717730868</v>
      </c>
      <c r="Z388">
        <f t="shared" si="67"/>
        <v>43.473268070721652</v>
      </c>
      <c r="AA388">
        <f>EXP('Regression (power w accel)'!$B$17)*(data_and_analysis!$F388^'Regression (power w accel)'!$B$18)/60</f>
        <v>34.237936791903664</v>
      </c>
      <c r="AB388" t="str">
        <f t="shared" si="68"/>
        <v>N</v>
      </c>
      <c r="AC388" s="5">
        <f t="shared" si="69"/>
        <v>-0.21243701448425939</v>
      </c>
      <c r="AD388" s="5">
        <f t="shared" si="70"/>
        <v>0.2697397140181032</v>
      </c>
    </row>
    <row r="389" spans="1:30" x14ac:dyDescent="0.25">
      <c r="A389">
        <v>34619</v>
      </c>
      <c r="B389" t="s">
        <v>598</v>
      </c>
      <c r="C389" t="s">
        <v>599</v>
      </c>
      <c r="D389">
        <v>22876</v>
      </c>
      <c r="E389">
        <v>12682.05</v>
      </c>
      <c r="F389">
        <v>16001.741</v>
      </c>
      <c r="G389">
        <f t="shared" si="61"/>
        <v>10.037843605035206</v>
      </c>
      <c r="H389">
        <f t="shared" si="62"/>
        <v>9.4479428868480095</v>
      </c>
      <c r="I389">
        <f t="shared" si="63"/>
        <v>9.6804528078022685</v>
      </c>
      <c r="J389">
        <v>113</v>
      </c>
      <c r="K389">
        <v>114</v>
      </c>
      <c r="L389">
        <v>1144569</v>
      </c>
      <c r="M389">
        <v>4.0599999999999996</v>
      </c>
      <c r="N389">
        <v>112.38</v>
      </c>
      <c r="O389">
        <v>102.66</v>
      </c>
      <c r="P389">
        <v>143.63</v>
      </c>
      <c r="Q389">
        <v>223916</v>
      </c>
      <c r="R389">
        <v>0.03</v>
      </c>
      <c r="S389">
        <v>0.18</v>
      </c>
      <c r="T389">
        <f>'Regression (power w accel)'!$B$17+'Regression (power w accel)'!$B$18*data_and_analysis!$I389</f>
        <v>10.163779556732544</v>
      </c>
      <c r="U389">
        <f t="shared" si="64"/>
        <v>2.4712921014408309</v>
      </c>
      <c r="V389">
        <f t="shared" si="65"/>
        <v>2.9859619893125061E-3</v>
      </c>
      <c r="W389">
        <f>$T389-_xlfn.T.INV(0.975,'Regression (power w accel)'!$B$8-2)*SQRT('Regression (power w accel)'!$D$13*(1+1/'Regression (power w accel)'!$B$8+data_and_analysis!$V389))</f>
        <v>9.9247754987887884</v>
      </c>
      <c r="X389">
        <f>$T389+_xlfn.T.INV(0.975,'Regression (power w accel)'!$B$8-2)*SQRT('Regression (power w accel)'!$D$13*(1+1/'Regression (power w accel)'!$B$8+data_and_analysis!$V389))</f>
        <v>10.4027836146763</v>
      </c>
      <c r="Y389">
        <f t="shared" si="66"/>
        <v>340.50538368027009</v>
      </c>
      <c r="Z389">
        <f t="shared" si="67"/>
        <v>549.18702725858077</v>
      </c>
      <c r="AA389">
        <f>EXP('Regression (power w accel)'!$B$17)*(data_and_analysis!$F389^'Regression (power w accel)'!$B$18)/60</f>
        <v>432.43628366374389</v>
      </c>
      <c r="AB389" t="str">
        <f t="shared" si="68"/>
        <v>N</v>
      </c>
      <c r="AC389" s="5">
        <f t="shared" si="69"/>
        <v>-0.21258831290613422</v>
      </c>
      <c r="AD389" s="5">
        <f t="shared" si="70"/>
        <v>0.26998369009576573</v>
      </c>
    </row>
    <row r="390" spans="1:30" x14ac:dyDescent="0.25">
      <c r="A390">
        <v>55393</v>
      </c>
      <c r="B390" t="s">
        <v>600</v>
      </c>
      <c r="C390" t="s">
        <v>601</v>
      </c>
      <c r="D390">
        <v>7808</v>
      </c>
      <c r="E390">
        <v>4227.3900000000003</v>
      </c>
      <c r="F390">
        <v>4692.3706000000002</v>
      </c>
      <c r="G390">
        <f t="shared" si="61"/>
        <v>8.9629041280929282</v>
      </c>
      <c r="H390">
        <f t="shared" si="62"/>
        <v>8.3493400603277603</v>
      </c>
      <c r="I390">
        <f t="shared" si="63"/>
        <v>8.4536931921614222</v>
      </c>
      <c r="J390">
        <v>95</v>
      </c>
      <c r="K390">
        <v>96</v>
      </c>
      <c r="L390">
        <v>311937.03000000003</v>
      </c>
      <c r="M390">
        <v>6.13</v>
      </c>
      <c r="N390">
        <v>116.7</v>
      </c>
      <c r="O390">
        <v>93.31</v>
      </c>
      <c r="P390">
        <v>152.37</v>
      </c>
      <c r="Q390">
        <v>39219</v>
      </c>
      <c r="R390">
        <v>0.04</v>
      </c>
      <c r="S390">
        <v>0.28000000000000003</v>
      </c>
      <c r="T390">
        <f>'Regression (power w accel)'!$B$17+'Regression (power w accel)'!$B$18*data_and_analysis!$I390</f>
        <v>8.9843265746353165</v>
      </c>
      <c r="U390">
        <f t="shared" si="64"/>
        <v>0.11921466499833971</v>
      </c>
      <c r="V390">
        <f t="shared" si="65"/>
        <v>1.4404224334554623E-4</v>
      </c>
      <c r="W390">
        <f>$T390-_xlfn.T.INV(0.975,'Regression (power w accel)'!$B$8-2)*SQRT('Regression (power w accel)'!$D$13*(1+1/'Regression (power w accel)'!$B$8+data_and_analysis!$V390))</f>
        <v>8.7456610232656047</v>
      </c>
      <c r="X390">
        <f>$T390+_xlfn.T.INV(0.975,'Regression (power w accel)'!$B$8-2)*SQRT('Regression (power w accel)'!$D$13*(1+1/'Regression (power w accel)'!$B$8+data_and_analysis!$V390))</f>
        <v>9.2229921260050283</v>
      </c>
      <c r="Y390">
        <f t="shared" si="66"/>
        <v>104.72275830267745</v>
      </c>
      <c r="Z390">
        <f t="shared" si="67"/>
        <v>168.78868767670778</v>
      </c>
      <c r="AA390">
        <f>EXP('Regression (power w accel)'!$B$17)*(data_and_analysis!$F390^'Regression (power w accel)'!$B$18)/60</f>
        <v>132.95118255883992</v>
      </c>
      <c r="AB390" t="str">
        <f t="shared" si="68"/>
        <v>N</v>
      </c>
      <c r="AC390" s="5">
        <f t="shared" si="69"/>
        <v>-0.21232172375502922</v>
      </c>
      <c r="AD390" s="5">
        <f t="shared" si="70"/>
        <v>0.26955386502115042</v>
      </c>
    </row>
    <row r="391" spans="1:30" x14ac:dyDescent="0.25">
      <c r="A391">
        <v>55181</v>
      </c>
      <c r="B391" t="s">
        <v>602</v>
      </c>
      <c r="C391" t="s">
        <v>603</v>
      </c>
      <c r="D391">
        <v>27446</v>
      </c>
      <c r="E391">
        <v>7949.6</v>
      </c>
      <c r="F391">
        <v>10633.804</v>
      </c>
      <c r="G391">
        <f t="shared" si="61"/>
        <v>10.219975716829579</v>
      </c>
      <c r="H391">
        <f t="shared" si="62"/>
        <v>8.9808768919171538</v>
      </c>
      <c r="I391">
        <f t="shared" si="63"/>
        <v>9.271793262448119</v>
      </c>
      <c r="J391">
        <v>366</v>
      </c>
      <c r="K391">
        <v>367</v>
      </c>
      <c r="L391">
        <v>842103.4</v>
      </c>
      <c r="M391">
        <v>4.49</v>
      </c>
      <c r="N391">
        <v>129.43</v>
      </c>
      <c r="O391">
        <v>103.88</v>
      </c>
      <c r="P391">
        <v>157.6</v>
      </c>
      <c r="Q391">
        <v>380457</v>
      </c>
      <c r="R391">
        <v>0.03</v>
      </c>
      <c r="S391">
        <v>0.17</v>
      </c>
      <c r="T391">
        <f>'Regression (power w accel)'!$B$17+'Regression (power w accel)'!$B$18*data_and_analysis!$I391</f>
        <v>9.7708788504448982</v>
      </c>
      <c r="U391">
        <f t="shared" si="64"/>
        <v>1.3534410129464274</v>
      </c>
      <c r="V391">
        <f t="shared" si="65"/>
        <v>1.6353078687373482E-3</v>
      </c>
      <c r="W391">
        <f>$T391-_xlfn.T.INV(0.975,'Regression (power w accel)'!$B$8-2)*SQRT('Regression (power w accel)'!$D$13*(1+1/'Regression (power w accel)'!$B$8+data_and_analysis!$V391))</f>
        <v>9.5320356117107909</v>
      </c>
      <c r="X391">
        <f>$T391+_xlfn.T.INV(0.975,'Regression (power w accel)'!$B$8-2)*SQRT('Regression (power w accel)'!$D$13*(1+1/'Regression (power w accel)'!$B$8+data_and_analysis!$V391))</f>
        <v>10.009722089179006</v>
      </c>
      <c r="Y391">
        <f t="shared" si="66"/>
        <v>229.91071766354014</v>
      </c>
      <c r="Z391">
        <f t="shared" si="67"/>
        <v>370.69422335285037</v>
      </c>
      <c r="AA391">
        <f>EXP('Regression (power w accel)'!$B$17)*(data_and_analysis!$F391^'Regression (power w accel)'!$B$18)/60</f>
        <v>291.93590893342059</v>
      </c>
      <c r="AB391" t="str">
        <f t="shared" si="68"/>
        <v>Y</v>
      </c>
      <c r="AC391" s="5">
        <f t="shared" si="69"/>
        <v>-0.21246167179805903</v>
      </c>
      <c r="AD391" s="5">
        <f t="shared" si="70"/>
        <v>0.26977946874425623</v>
      </c>
    </row>
    <row r="392" spans="1:30" x14ac:dyDescent="0.25">
      <c r="A392">
        <v>56543</v>
      </c>
      <c r="B392" t="s">
        <v>604</v>
      </c>
      <c r="C392" t="s">
        <v>605</v>
      </c>
      <c r="D392">
        <v>15969</v>
      </c>
      <c r="E392">
        <v>7515.66</v>
      </c>
      <c r="F392">
        <v>9549.2630000000008</v>
      </c>
      <c r="G392">
        <f t="shared" si="61"/>
        <v>9.6784046218408673</v>
      </c>
      <c r="H392">
        <f t="shared" si="62"/>
        <v>8.9247441226820392</v>
      </c>
      <c r="I392">
        <f t="shared" si="63"/>
        <v>9.1642192577219355</v>
      </c>
      <c r="J392">
        <v>325</v>
      </c>
      <c r="K392">
        <v>326</v>
      </c>
      <c r="L392">
        <v>818126.06</v>
      </c>
      <c r="M392">
        <v>6.07</v>
      </c>
      <c r="N392">
        <v>151.78</v>
      </c>
      <c r="O392">
        <v>139.22999999999999</v>
      </c>
      <c r="P392">
        <v>165.06</v>
      </c>
      <c r="Q392">
        <v>308381</v>
      </c>
      <c r="R392">
        <v>0.04</v>
      </c>
      <c r="S392">
        <v>0.19</v>
      </c>
      <c r="T392">
        <f>'Regression (power w accel)'!$B$17+'Regression (power w accel)'!$B$18*data_and_analysis!$I392</f>
        <v>9.667453143360337</v>
      </c>
      <c r="U392">
        <f t="shared" si="64"/>
        <v>1.1147153988654837</v>
      </c>
      <c r="V392">
        <f t="shared" si="65"/>
        <v>1.3468653940070694E-3</v>
      </c>
      <c r="W392">
        <f>$T392-_xlfn.T.INV(0.975,'Regression (power w accel)'!$B$8-2)*SQRT('Regression (power w accel)'!$D$13*(1+1/'Regression (power w accel)'!$B$8+data_and_analysis!$V392))</f>
        <v>9.4286442628269889</v>
      </c>
      <c r="X392">
        <f>$T392+_xlfn.T.INV(0.975,'Regression (power w accel)'!$B$8-2)*SQRT('Regression (power w accel)'!$D$13*(1+1/'Regression (power w accel)'!$B$8+data_and_analysis!$V392))</f>
        <v>9.9062620238936852</v>
      </c>
      <c r="Y392">
        <f t="shared" si="66"/>
        <v>207.32750662988735</v>
      </c>
      <c r="Z392">
        <f t="shared" si="67"/>
        <v>334.25944125506277</v>
      </c>
      <c r="AA392">
        <f>EXP('Regression (power w accel)'!$B$17)*(data_and_analysis!$F392^'Regression (power w accel)'!$B$18)/60</f>
        <v>263.25116623276614</v>
      </c>
      <c r="AB392" t="str">
        <f t="shared" si="68"/>
        <v>N</v>
      </c>
      <c r="AC392" s="5">
        <f t="shared" si="69"/>
        <v>-0.21243461293322896</v>
      </c>
      <c r="AD392" s="5">
        <f t="shared" si="70"/>
        <v>0.26973584215581881</v>
      </c>
    </row>
    <row r="393" spans="1:30" x14ac:dyDescent="0.25">
      <c r="A393">
        <v>49911</v>
      </c>
      <c r="B393" t="s">
        <v>545</v>
      </c>
      <c r="C393" t="s">
        <v>606</v>
      </c>
      <c r="D393">
        <v>9115</v>
      </c>
      <c r="E393">
        <v>5503.84</v>
      </c>
      <c r="F393">
        <v>6818.5069999999996</v>
      </c>
      <c r="G393">
        <f t="shared" si="61"/>
        <v>9.1176766871127626</v>
      </c>
      <c r="H393">
        <f t="shared" si="62"/>
        <v>8.6132013094232036</v>
      </c>
      <c r="I393">
        <f t="shared" si="63"/>
        <v>8.8273958119161193</v>
      </c>
      <c r="J393">
        <v>84</v>
      </c>
      <c r="K393">
        <v>85</v>
      </c>
      <c r="L393">
        <v>506297.8</v>
      </c>
      <c r="M393">
        <v>6.25</v>
      </c>
      <c r="N393">
        <v>129.19999999999999</v>
      </c>
      <c r="O393">
        <v>124.7</v>
      </c>
      <c r="P393">
        <v>148.25</v>
      </c>
      <c r="Q393">
        <v>58675</v>
      </c>
      <c r="R393">
        <v>0.04</v>
      </c>
      <c r="S393">
        <v>0.28999999999999998</v>
      </c>
      <c r="T393">
        <f>'Regression (power w accel)'!$B$17+'Regression (power w accel)'!$B$18*data_and_analysis!$I393</f>
        <v>9.343618373670429</v>
      </c>
      <c r="U393">
        <f t="shared" si="64"/>
        <v>0.51692848322983254</v>
      </c>
      <c r="V393">
        <f t="shared" si="65"/>
        <v>6.2458371522222233E-4</v>
      </c>
      <c r="W393">
        <f>$T393-_xlfn.T.INV(0.975,'Regression (power w accel)'!$B$8-2)*SQRT('Regression (power w accel)'!$D$13*(1+1/'Regression (power w accel)'!$B$8+data_and_analysis!$V393))</f>
        <v>9.1048955503541347</v>
      </c>
      <c r="X393">
        <f>$T393+_xlfn.T.INV(0.975,'Regression (power w accel)'!$B$8-2)*SQRT('Regression (power w accel)'!$D$13*(1+1/'Regression (power w accel)'!$B$8+data_and_analysis!$V393))</f>
        <v>9.5823411969867234</v>
      </c>
      <c r="Y393">
        <f t="shared" si="66"/>
        <v>149.9873546384139</v>
      </c>
      <c r="Z393">
        <f t="shared" si="67"/>
        <v>241.77236301352545</v>
      </c>
      <c r="AA393">
        <f>EXP('Regression (power w accel)'!$B$17)*(data_and_analysis!$F393^'Regression (power w accel)'!$B$18)/60</f>
        <v>190.42793165152264</v>
      </c>
      <c r="AB393" t="str">
        <f t="shared" si="68"/>
        <v>N</v>
      </c>
      <c r="AC393" s="5">
        <f t="shared" si="69"/>
        <v>-0.212366834331393</v>
      </c>
      <c r="AD393" s="5">
        <f t="shared" si="70"/>
        <v>0.26962657692444808</v>
      </c>
    </row>
    <row r="394" spans="1:30" x14ac:dyDescent="0.25">
      <c r="A394">
        <v>53845</v>
      </c>
      <c r="B394" t="s">
        <v>607</v>
      </c>
      <c r="C394" t="s">
        <v>608</v>
      </c>
      <c r="D394">
        <v>4893</v>
      </c>
      <c r="E394">
        <v>3049.4</v>
      </c>
      <c r="F394">
        <v>3424.8827999999999</v>
      </c>
      <c r="G394">
        <f t="shared" si="61"/>
        <v>8.4955608912891236</v>
      </c>
      <c r="H394">
        <f t="shared" si="62"/>
        <v>8.0227001289378066</v>
      </c>
      <c r="I394">
        <f t="shared" si="63"/>
        <v>8.1388225311327407</v>
      </c>
      <c r="J394">
        <v>71</v>
      </c>
      <c r="K394">
        <v>72</v>
      </c>
      <c r="L394">
        <v>193421.66</v>
      </c>
      <c r="M394">
        <v>6.02</v>
      </c>
      <c r="N394">
        <v>104.04</v>
      </c>
      <c r="O394">
        <v>79.53</v>
      </c>
      <c r="P394">
        <v>167</v>
      </c>
      <c r="Q394">
        <v>17180</v>
      </c>
      <c r="R394">
        <v>0.04</v>
      </c>
      <c r="S394">
        <v>0.28000000000000003</v>
      </c>
      <c r="T394">
        <f>'Regression (power w accel)'!$B$17+'Regression (power w accel)'!$B$18*data_and_analysis!$I394</f>
        <v>8.6815980405441433</v>
      </c>
      <c r="U394">
        <f t="shared" si="64"/>
        <v>9.2440968381714414E-4</v>
      </c>
      <c r="V394">
        <f t="shared" si="65"/>
        <v>1.1169267189504154E-6</v>
      </c>
      <c r="W394">
        <f>$T394-_xlfn.T.INV(0.975,'Regression (power w accel)'!$B$8-2)*SQRT('Regression (power w accel)'!$D$13*(1+1/'Regression (power w accel)'!$B$8+data_and_analysis!$V394))</f>
        <v>8.4429495259671388</v>
      </c>
      <c r="X394">
        <f>$T394+_xlfn.T.INV(0.975,'Regression (power w accel)'!$B$8-2)*SQRT('Regression (power w accel)'!$D$13*(1+1/'Regression (power w accel)'!$B$8+data_and_analysis!$V394))</f>
        <v>8.9202465551211478</v>
      </c>
      <c r="Y394">
        <f t="shared" si="66"/>
        <v>77.370453016887183</v>
      </c>
      <c r="Z394">
        <f t="shared" si="67"/>
        <v>124.69889518946233</v>
      </c>
      <c r="AA394">
        <f>EXP('Regression (power w accel)'!$B$17)*(data_and_analysis!$F394^'Regression (power w accel)'!$B$18)/60</f>
        <v>98.224284225002293</v>
      </c>
      <c r="AB394" t="str">
        <f t="shared" si="68"/>
        <v>N</v>
      </c>
      <c r="AC394" s="5">
        <f t="shared" si="69"/>
        <v>-0.21230830412920348</v>
      </c>
      <c r="AD394" s="5">
        <f t="shared" si="70"/>
        <v>0.26953223607936577</v>
      </c>
    </row>
    <row r="395" spans="1:30" x14ac:dyDescent="0.25">
      <c r="A395">
        <v>46772</v>
      </c>
      <c r="B395" t="s">
        <v>609</v>
      </c>
      <c r="C395" t="s">
        <v>610</v>
      </c>
      <c r="D395">
        <v>7867</v>
      </c>
      <c r="E395">
        <v>3498.79</v>
      </c>
      <c r="F395">
        <v>4394.768</v>
      </c>
      <c r="G395">
        <f t="shared" si="61"/>
        <v>8.9704320743292421</v>
      </c>
      <c r="H395">
        <f t="shared" si="62"/>
        <v>8.1601724734188306</v>
      </c>
      <c r="I395">
        <f t="shared" si="63"/>
        <v>8.3881700214677331</v>
      </c>
      <c r="J395">
        <v>194</v>
      </c>
      <c r="K395">
        <v>195</v>
      </c>
      <c r="L395">
        <v>312205.59999999998</v>
      </c>
      <c r="M395">
        <v>4.1399999999999997</v>
      </c>
      <c r="N395">
        <v>123.13</v>
      </c>
      <c r="O395">
        <v>96.15</v>
      </c>
      <c r="P395">
        <v>145.97</v>
      </c>
      <c r="Q395">
        <v>185718</v>
      </c>
      <c r="R395">
        <v>0.03</v>
      </c>
      <c r="S395">
        <v>0.16</v>
      </c>
      <c r="T395">
        <f>'Regression (power w accel)'!$B$17+'Regression (power w accel)'!$B$18*data_and_analysis!$I395</f>
        <v>8.9213301260354267</v>
      </c>
      <c r="U395">
        <f t="shared" si="64"/>
        <v>7.8260955855853923E-2</v>
      </c>
      <c r="V395">
        <f t="shared" si="65"/>
        <v>9.4559538023287299E-5</v>
      </c>
      <c r="W395">
        <f>$T395-_xlfn.T.INV(0.975,'Regression (power w accel)'!$B$8-2)*SQRT('Regression (power w accel)'!$D$13*(1+1/'Regression (power w accel)'!$B$8+data_and_analysis!$V395))</f>
        <v>8.6826704728994279</v>
      </c>
      <c r="X395">
        <f>$T395+_xlfn.T.INV(0.975,'Regression (power w accel)'!$B$8-2)*SQRT('Regression (power w accel)'!$D$13*(1+1/'Regression (power w accel)'!$B$8+data_and_analysis!$V395))</f>
        <v>9.1599897791714255</v>
      </c>
      <c r="Y395">
        <f t="shared" si="66"/>
        <v>98.329679630099747</v>
      </c>
      <c r="Z395">
        <f t="shared" si="67"/>
        <v>158.48266479371856</v>
      </c>
      <c r="AA395">
        <f>EXP('Regression (power w accel)'!$B$17)*(data_and_analysis!$F395^'Regression (power w accel)'!$B$18)/60</f>
        <v>124.83408851788376</v>
      </c>
      <c r="AB395" t="str">
        <f t="shared" si="68"/>
        <v>N</v>
      </c>
      <c r="AC395" s="5">
        <f t="shared" si="69"/>
        <v>-0.21231707783076401</v>
      </c>
      <c r="AD395" s="5">
        <f t="shared" si="70"/>
        <v>0.2695463769178264</v>
      </c>
    </row>
    <row r="396" spans="1:30" x14ac:dyDescent="0.25">
      <c r="A396">
        <v>55472</v>
      </c>
      <c r="B396" t="s">
        <v>611</v>
      </c>
      <c r="C396" t="s">
        <v>612</v>
      </c>
      <c r="D396">
        <v>1693</v>
      </c>
      <c r="E396">
        <v>835.84</v>
      </c>
      <c r="F396">
        <v>888.10490000000004</v>
      </c>
      <c r="G396">
        <f t="shared" si="61"/>
        <v>7.4342573821331355</v>
      </c>
      <c r="H396">
        <f t="shared" si="62"/>
        <v>6.728437207207957</v>
      </c>
      <c r="I396">
        <f t="shared" si="63"/>
        <v>6.7890898666459272</v>
      </c>
      <c r="J396">
        <v>20</v>
      </c>
      <c r="K396">
        <v>22</v>
      </c>
      <c r="L396">
        <v>60991.57</v>
      </c>
      <c r="M396">
        <v>11.07</v>
      </c>
      <c r="N396">
        <v>138.26</v>
      </c>
      <c r="O396">
        <v>122.64</v>
      </c>
      <c r="P396">
        <v>157.24</v>
      </c>
      <c r="Q396">
        <v>9863</v>
      </c>
      <c r="R396">
        <v>0.08</v>
      </c>
      <c r="S396">
        <v>0.18</v>
      </c>
      <c r="T396">
        <f>'Regression (power w accel)'!$B$17+'Regression (power w accel)'!$B$18*data_and_analysis!$I396</f>
        <v>7.3839141293148067</v>
      </c>
      <c r="U396">
        <f t="shared" si="64"/>
        <v>1.7406278442773928</v>
      </c>
      <c r="V396">
        <f t="shared" si="65"/>
        <v>2.103130009407228E-3</v>
      </c>
      <c r="W396">
        <f>$T396-_xlfn.T.INV(0.975,'Regression (power w accel)'!$B$8-2)*SQRT('Regression (power w accel)'!$D$13*(1+1/'Regression (power w accel)'!$B$8+data_and_analysis!$V396))</f>
        <v>7.1450151758439562</v>
      </c>
      <c r="X396">
        <f>$T396+_xlfn.T.INV(0.975,'Regression (power w accel)'!$B$8-2)*SQRT('Regression (power w accel)'!$D$13*(1+1/'Regression (power w accel)'!$B$8+data_and_analysis!$V396))</f>
        <v>7.6228130827856573</v>
      </c>
      <c r="Y396">
        <f t="shared" si="66"/>
        <v>21.129509409226191</v>
      </c>
      <c r="Z396">
        <f t="shared" si="67"/>
        <v>34.071747457317706</v>
      </c>
      <c r="AA396">
        <f>EXP('Regression (power w accel)'!$B$17)*(data_and_analysis!$F396^'Regression (power w accel)'!$B$18)/60</f>
        <v>26.831312090320385</v>
      </c>
      <c r="AB396" t="str">
        <f t="shared" si="68"/>
        <v>N</v>
      </c>
      <c r="AC396" s="5">
        <f t="shared" si="69"/>
        <v>-0.21250554806640132</v>
      </c>
      <c r="AD396" s="5">
        <f t="shared" si="70"/>
        <v>0.26985021614389731</v>
      </c>
    </row>
    <row r="397" spans="1:30" x14ac:dyDescent="0.25">
      <c r="A397">
        <v>53401</v>
      </c>
      <c r="B397" t="s">
        <v>613</v>
      </c>
      <c r="C397" t="s">
        <v>614</v>
      </c>
      <c r="D397">
        <v>27369</v>
      </c>
      <c r="E397">
        <v>16842.11</v>
      </c>
      <c r="F397">
        <v>17129.516</v>
      </c>
      <c r="G397">
        <f t="shared" si="61"/>
        <v>10.217166265013583</v>
      </c>
      <c r="H397">
        <f t="shared" si="62"/>
        <v>9.7316375768594288</v>
      </c>
      <c r="I397">
        <f t="shared" si="63"/>
        <v>9.7485583363947725</v>
      </c>
      <c r="J397">
        <v>737</v>
      </c>
      <c r="K397">
        <v>738</v>
      </c>
      <c r="L397">
        <v>960107.8</v>
      </c>
      <c r="M397">
        <v>6.04</v>
      </c>
      <c r="N397">
        <v>94.52</v>
      </c>
      <c r="O397">
        <v>51.99</v>
      </c>
      <c r="P397">
        <v>148.07</v>
      </c>
      <c r="Q397">
        <v>260706</v>
      </c>
      <c r="R397">
        <v>0.04</v>
      </c>
      <c r="S397">
        <v>0.3</v>
      </c>
      <c r="T397">
        <f>'Regression (power w accel)'!$B$17+'Regression (power w accel)'!$B$18*data_and_analysis!$I397</f>
        <v>10.229258781652884</v>
      </c>
      <c r="U397">
        <f t="shared" si="64"/>
        <v>2.6900589297099273</v>
      </c>
      <c r="V397">
        <f t="shared" si="65"/>
        <v>3.2502890728463097E-3</v>
      </c>
      <c r="W397">
        <f>$T397-_xlfn.T.INV(0.975,'Regression (power w accel)'!$B$8-2)*SQRT('Regression (power w accel)'!$D$13*(1+1/'Regression (power w accel)'!$B$8+data_and_analysis!$V397))</f>
        <v>9.9902232635640811</v>
      </c>
      <c r="X397">
        <f>$T397+_xlfn.T.INV(0.975,'Regression (power w accel)'!$B$8-2)*SQRT('Regression (power w accel)'!$D$13*(1+1/'Regression (power w accel)'!$B$8+data_and_analysis!$V397))</f>
        <v>10.468294299741688</v>
      </c>
      <c r="Y397">
        <f t="shared" si="66"/>
        <v>363.53613528388848</v>
      </c>
      <c r="Z397">
        <f t="shared" si="67"/>
        <v>586.36926579124997</v>
      </c>
      <c r="AA397">
        <f>EXP('Regression (power w accel)'!$B$17)*(data_and_analysis!$F397^'Regression (power w accel)'!$B$18)/60</f>
        <v>461.6994874753513</v>
      </c>
      <c r="AB397" t="str">
        <f t="shared" si="68"/>
        <v>N</v>
      </c>
      <c r="AC397" s="5">
        <f t="shared" si="69"/>
        <v>-0.21261308460235936</v>
      </c>
      <c r="AD397" s="5">
        <f t="shared" si="70"/>
        <v>0.27002364459534817</v>
      </c>
    </row>
    <row r="398" spans="1:30" x14ac:dyDescent="0.25">
      <c r="A398">
        <v>35748</v>
      </c>
      <c r="B398" t="s">
        <v>615</v>
      </c>
      <c r="C398" t="s">
        <v>616</v>
      </c>
      <c r="D398">
        <v>1663</v>
      </c>
      <c r="E398">
        <v>894.2</v>
      </c>
      <c r="F398">
        <v>902.06744000000003</v>
      </c>
      <c r="G398">
        <f t="shared" si="61"/>
        <v>7.4163784791929279</v>
      </c>
      <c r="H398">
        <f t="shared" si="62"/>
        <v>6.7959294637998804</v>
      </c>
      <c r="I398">
        <f t="shared" si="63"/>
        <v>6.8046892844517322</v>
      </c>
      <c r="J398">
        <v>10</v>
      </c>
      <c r="K398">
        <v>12</v>
      </c>
      <c r="L398">
        <v>50283.91</v>
      </c>
      <c r="M398">
        <v>11.13</v>
      </c>
      <c r="N398">
        <v>112.99</v>
      </c>
      <c r="O398">
        <v>79.55</v>
      </c>
      <c r="P398">
        <v>147.74</v>
      </c>
      <c r="Q398">
        <v>11179</v>
      </c>
      <c r="R398">
        <v>0.08</v>
      </c>
      <c r="S398">
        <v>0.18</v>
      </c>
      <c r="T398">
        <f>'Regression (power w accel)'!$B$17+'Regression (power w accel)'!$B$18*data_and_analysis!$I398</f>
        <v>7.3989119981845173</v>
      </c>
      <c r="U398">
        <f t="shared" si="64"/>
        <v>1.6997096713107089</v>
      </c>
      <c r="V398">
        <f t="shared" si="65"/>
        <v>2.0536902410045379E-3</v>
      </c>
      <c r="W398">
        <f>$T398-_xlfn.T.INV(0.975,'Regression (power w accel)'!$B$8-2)*SQRT('Regression (power w accel)'!$D$13*(1+1/'Regression (power w accel)'!$B$8+data_and_analysis!$V398))</f>
        <v>7.1600189320716634</v>
      </c>
      <c r="X398">
        <f>$T398+_xlfn.T.INV(0.975,'Regression (power w accel)'!$B$8-2)*SQRT('Regression (power w accel)'!$D$13*(1+1/'Regression (power w accel)'!$B$8+data_and_analysis!$V398))</f>
        <v>7.6378050642973712</v>
      </c>
      <c r="Y398">
        <f t="shared" si="66"/>
        <v>21.448921617108624</v>
      </c>
      <c r="Z398">
        <f t="shared" si="67"/>
        <v>34.586398646466314</v>
      </c>
      <c r="AA398">
        <f>EXP('Regression (power w accel)'!$B$17)*(data_and_analysis!$F398^'Regression (power w accel)'!$B$18)/60</f>
        <v>27.236757398525395</v>
      </c>
      <c r="AB398" t="str">
        <f t="shared" si="68"/>
        <v>N</v>
      </c>
      <c r="AC398" s="5">
        <f t="shared" si="69"/>
        <v>-0.21250091179099484</v>
      </c>
      <c r="AD398" s="5">
        <f t="shared" si="70"/>
        <v>0.26984274010307963</v>
      </c>
    </row>
    <row r="399" spans="1:30" x14ac:dyDescent="0.25">
      <c r="A399">
        <v>41484</v>
      </c>
      <c r="B399" t="s">
        <v>16</v>
      </c>
      <c r="C399" t="s">
        <v>17</v>
      </c>
      <c r="D399">
        <v>4138</v>
      </c>
      <c r="E399">
        <v>2289.39</v>
      </c>
      <c r="F399">
        <v>2420.4167000000002</v>
      </c>
      <c r="G399">
        <f t="shared" si="61"/>
        <v>8.3279678583054881</v>
      </c>
      <c r="H399">
        <f t="shared" si="62"/>
        <v>7.7360406855181667</v>
      </c>
      <c r="I399">
        <f t="shared" si="63"/>
        <v>7.7916949944103662</v>
      </c>
      <c r="J399">
        <v>63</v>
      </c>
      <c r="K399">
        <v>64</v>
      </c>
      <c r="L399">
        <v>140978.98000000001</v>
      </c>
      <c r="M399">
        <v>6.04</v>
      </c>
      <c r="N399">
        <v>107.68</v>
      </c>
      <c r="O399">
        <v>81.34</v>
      </c>
      <c r="P399">
        <v>143.58000000000001</v>
      </c>
      <c r="Q399">
        <v>48579</v>
      </c>
      <c r="R399">
        <v>0.04</v>
      </c>
      <c r="S399">
        <v>0.28000000000000003</v>
      </c>
      <c r="T399">
        <f>'Regression (power w accel)'!$B$17+'Regression (power w accel)'!$B$18*data_and_analysis!$I399</f>
        <v>8.3478565290570756</v>
      </c>
      <c r="U399">
        <f t="shared" si="64"/>
        <v>0.10031373133772903</v>
      </c>
      <c r="V399">
        <f t="shared" si="65"/>
        <v>1.2120501198783007E-4</v>
      </c>
      <c r="W399">
        <f>$T399-_xlfn.T.INV(0.975,'Regression (power w accel)'!$B$8-2)*SQRT('Regression (power w accel)'!$D$13*(1+1/'Regression (power w accel)'!$B$8+data_and_analysis!$V399))</f>
        <v>8.1091936998188796</v>
      </c>
      <c r="X399">
        <f>$T399+_xlfn.T.INV(0.975,'Regression (power w accel)'!$B$8-2)*SQRT('Regression (power w accel)'!$D$13*(1+1/'Regression (power w accel)'!$B$8+data_and_analysis!$V399))</f>
        <v>8.5865193582952717</v>
      </c>
      <c r="Y399">
        <f t="shared" si="66"/>
        <v>55.414934741625565</v>
      </c>
      <c r="Z399">
        <f t="shared" si="67"/>
        <v>89.315477762603862</v>
      </c>
      <c r="AA399">
        <f>EXP('Regression (power w accel)'!$B$17)*(data_and_analysis!$F399^'Regression (power w accel)'!$B$18)/60</f>
        <v>70.352053073324029</v>
      </c>
      <c r="AB399" t="str">
        <f t="shared" si="68"/>
        <v>N</v>
      </c>
      <c r="AC399" s="5">
        <f t="shared" si="69"/>
        <v>-0.21231957958825079</v>
      </c>
      <c r="AD399" s="5">
        <f t="shared" si="70"/>
        <v>0.26955040913326739</v>
      </c>
    </row>
    <row r="400" spans="1:30" x14ac:dyDescent="0.25">
      <c r="A400">
        <v>42743</v>
      </c>
      <c r="B400" t="s">
        <v>16</v>
      </c>
      <c r="C400" t="s">
        <v>595</v>
      </c>
      <c r="D400">
        <v>4125</v>
      </c>
      <c r="E400">
        <v>2289.39</v>
      </c>
      <c r="F400">
        <v>2420.4167000000002</v>
      </c>
      <c r="G400">
        <f t="shared" si="61"/>
        <v>8.3248212987687822</v>
      </c>
      <c r="H400">
        <f t="shared" si="62"/>
        <v>7.7360406855181667</v>
      </c>
      <c r="I400">
        <f t="shared" si="63"/>
        <v>7.7916949944103662</v>
      </c>
      <c r="J400">
        <v>63</v>
      </c>
      <c r="K400">
        <v>64</v>
      </c>
      <c r="L400">
        <v>140978.98000000001</v>
      </c>
      <c r="M400">
        <v>6.04</v>
      </c>
      <c r="N400">
        <v>107.68</v>
      </c>
      <c r="O400">
        <v>81.34</v>
      </c>
      <c r="P400">
        <v>143.58000000000001</v>
      </c>
      <c r="Q400">
        <v>48579</v>
      </c>
      <c r="R400">
        <v>0.04</v>
      </c>
      <c r="S400">
        <v>0.28000000000000003</v>
      </c>
      <c r="T400">
        <f>'Regression (power w accel)'!$B$17+'Regression (power w accel)'!$B$18*data_and_analysis!$I400</f>
        <v>8.3478565290570756</v>
      </c>
      <c r="U400">
        <f t="shared" si="64"/>
        <v>0.10031373133772903</v>
      </c>
      <c r="V400">
        <f t="shared" si="65"/>
        <v>1.2120501198783007E-4</v>
      </c>
      <c r="W400">
        <f>$T400-_xlfn.T.INV(0.975,'Regression (power w accel)'!$B$8-2)*SQRT('Regression (power w accel)'!$D$13*(1+1/'Regression (power w accel)'!$B$8+data_and_analysis!$V400))</f>
        <v>8.1091936998188796</v>
      </c>
      <c r="X400">
        <f>$T400+_xlfn.T.INV(0.975,'Regression (power w accel)'!$B$8-2)*SQRT('Regression (power w accel)'!$D$13*(1+1/'Regression (power w accel)'!$B$8+data_and_analysis!$V400))</f>
        <v>8.5865193582952717</v>
      </c>
      <c r="Y400">
        <f t="shared" si="66"/>
        <v>55.414934741625565</v>
      </c>
      <c r="Z400">
        <f t="shared" si="67"/>
        <v>89.315477762603862</v>
      </c>
      <c r="AA400">
        <f>EXP('Regression (power w accel)'!$B$17)*(data_and_analysis!$F400^'Regression (power w accel)'!$B$18)/60</f>
        <v>70.352053073324029</v>
      </c>
      <c r="AB400" t="str">
        <f t="shared" si="68"/>
        <v>N</v>
      </c>
      <c r="AC400" s="5">
        <f t="shared" si="69"/>
        <v>-0.21231957958825079</v>
      </c>
      <c r="AD400" s="5">
        <f t="shared" si="70"/>
        <v>0.26955040913326739</v>
      </c>
    </row>
    <row r="401" spans="1:30" x14ac:dyDescent="0.25">
      <c r="A401">
        <v>57237</v>
      </c>
      <c r="B401" t="s">
        <v>115</v>
      </c>
      <c r="C401" t="s">
        <v>617</v>
      </c>
      <c r="D401">
        <v>42042</v>
      </c>
      <c r="E401">
        <v>19429.669999999998</v>
      </c>
      <c r="F401">
        <v>22980.594000000001</v>
      </c>
      <c r="G401">
        <f t="shared" si="61"/>
        <v>10.646424397598588</v>
      </c>
      <c r="H401">
        <f t="shared" si="62"/>
        <v>9.8745565581819648</v>
      </c>
      <c r="I401">
        <f t="shared" si="63"/>
        <v>10.042405399632647</v>
      </c>
      <c r="J401">
        <v>345</v>
      </c>
      <c r="K401">
        <v>346</v>
      </c>
      <c r="L401">
        <v>1712433.2</v>
      </c>
      <c r="M401">
        <v>6.07</v>
      </c>
      <c r="N401">
        <v>133.04</v>
      </c>
      <c r="O401">
        <v>99.75</v>
      </c>
      <c r="P401">
        <v>162.26</v>
      </c>
      <c r="Q401">
        <v>574963</v>
      </c>
      <c r="R401">
        <v>0.04</v>
      </c>
      <c r="S401">
        <v>0.28999999999999998</v>
      </c>
      <c r="T401">
        <f>'Regression (power w accel)'!$B$17+'Regression (power w accel)'!$B$18*data_and_analysis!$I401</f>
        <v>10.511774435573702</v>
      </c>
      <c r="U401">
        <f t="shared" si="64"/>
        <v>3.7403056189447543</v>
      </c>
      <c r="V401">
        <f t="shared" si="65"/>
        <v>4.51925954041189E-3</v>
      </c>
      <c r="W401">
        <f>$T401-_xlfn.T.INV(0.975,'Regression (power w accel)'!$B$8-2)*SQRT('Regression (power w accel)'!$D$13*(1+1/'Regression (power w accel)'!$B$8+data_and_analysis!$V401))</f>
        <v>10.27258794254602</v>
      </c>
      <c r="X401">
        <f>$T401+_xlfn.T.INV(0.975,'Regression (power w accel)'!$B$8-2)*SQRT('Regression (power w accel)'!$D$13*(1+1/'Regression (power w accel)'!$B$8+data_and_analysis!$V401))</f>
        <v>10.750960928601385</v>
      </c>
      <c r="Y401">
        <f t="shared" si="66"/>
        <v>482.14426792992566</v>
      </c>
      <c r="Z401">
        <f t="shared" si="67"/>
        <v>777.91430195253554</v>
      </c>
      <c r="AA401">
        <f>EXP('Regression (power w accel)'!$B$17)*(data_and_analysis!$F401^'Regression (power w accel)'!$B$18)/60</f>
        <v>612.42707453796027</v>
      </c>
      <c r="AB401" t="str">
        <f t="shared" si="68"/>
        <v>N</v>
      </c>
      <c r="AC401" s="5">
        <f t="shared" si="69"/>
        <v>-0.21273195132061271</v>
      </c>
      <c r="AD401" s="5">
        <f t="shared" si="70"/>
        <v>0.2702154008122935</v>
      </c>
    </row>
    <row r="402" spans="1:30" x14ac:dyDescent="0.25">
      <c r="A402">
        <v>50885</v>
      </c>
      <c r="B402" t="s">
        <v>618</v>
      </c>
      <c r="C402" t="s">
        <v>619</v>
      </c>
      <c r="D402">
        <v>6774</v>
      </c>
      <c r="E402">
        <v>3621.52</v>
      </c>
      <c r="F402">
        <v>4312.8212999999996</v>
      </c>
      <c r="G402">
        <f t="shared" si="61"/>
        <v>8.8208470333777171</v>
      </c>
      <c r="H402">
        <f t="shared" si="62"/>
        <v>8.1946491061936513</v>
      </c>
      <c r="I402">
        <f t="shared" si="63"/>
        <v>8.3693475629121306</v>
      </c>
      <c r="J402">
        <v>229</v>
      </c>
      <c r="K402">
        <v>230</v>
      </c>
      <c r="L402">
        <v>302457.46999999997</v>
      </c>
      <c r="M402">
        <v>4.04</v>
      </c>
      <c r="N402">
        <v>118.99</v>
      </c>
      <c r="O402">
        <v>70.41</v>
      </c>
      <c r="P402">
        <v>166.57</v>
      </c>
      <c r="Q402">
        <v>49310</v>
      </c>
      <c r="R402">
        <v>0.03</v>
      </c>
      <c r="S402">
        <v>0.28999999999999998</v>
      </c>
      <c r="T402">
        <f>'Regression (power w accel)'!$B$17+'Regression (power w accel)'!$B$18*data_and_analysis!$I402</f>
        <v>8.903233504178333</v>
      </c>
      <c r="U402">
        <f t="shared" si="64"/>
        <v>6.8084015132455794E-2</v>
      </c>
      <c r="V402">
        <f t="shared" si="65"/>
        <v>8.2263153411433305E-5</v>
      </c>
      <c r="W402">
        <f>$T402-_xlfn.T.INV(0.975,'Regression (power w accel)'!$B$8-2)*SQRT('Regression (power w accel)'!$D$13*(1+1/'Regression (power w accel)'!$B$8+data_and_analysis!$V402))</f>
        <v>8.6645753167679587</v>
      </c>
      <c r="X402">
        <f>$T402+_xlfn.T.INV(0.975,'Regression (power w accel)'!$B$8-2)*SQRT('Regression (power w accel)'!$D$13*(1+1/'Regression (power w accel)'!$B$8+data_and_analysis!$V402))</f>
        <v>9.1418916915887074</v>
      </c>
      <c r="Y402">
        <f t="shared" si="66"/>
        <v>96.566390335622245</v>
      </c>
      <c r="Z402">
        <f t="shared" si="67"/>
        <v>155.64023054196025</v>
      </c>
      <c r="AA402">
        <f>EXP('Regression (power w accel)'!$B$17)*(data_and_analysis!$F402^'Regression (power w accel)'!$B$18)/60</f>
        <v>122.59533129137165</v>
      </c>
      <c r="AB402" t="str">
        <f t="shared" si="68"/>
        <v>N</v>
      </c>
      <c r="AC402" s="5">
        <f t="shared" si="69"/>
        <v>-0.21231592330287491</v>
      </c>
      <c r="AD402" s="5">
        <f t="shared" si="70"/>
        <v>0.26954451611253427</v>
      </c>
    </row>
    <row r="403" spans="1:30" x14ac:dyDescent="0.25">
      <c r="A403">
        <v>56084</v>
      </c>
      <c r="B403" t="s">
        <v>620</v>
      </c>
      <c r="C403" t="s">
        <v>621</v>
      </c>
      <c r="D403">
        <v>5843</v>
      </c>
      <c r="E403">
        <v>3053.99</v>
      </c>
      <c r="F403">
        <v>3385.1448</v>
      </c>
      <c r="G403">
        <f t="shared" si="61"/>
        <v>8.6729996425544371</v>
      </c>
      <c r="H403">
        <f t="shared" si="62"/>
        <v>8.0242042113789793</v>
      </c>
      <c r="I403">
        <f t="shared" si="63"/>
        <v>8.1271519613886323</v>
      </c>
      <c r="J403">
        <v>204</v>
      </c>
      <c r="K403">
        <v>205</v>
      </c>
      <c r="L403">
        <v>222953.05</v>
      </c>
      <c r="M403">
        <v>6.07</v>
      </c>
      <c r="N403">
        <v>122.26</v>
      </c>
      <c r="O403">
        <v>90.4</v>
      </c>
      <c r="P403">
        <v>144.44999999999999</v>
      </c>
      <c r="Q403">
        <v>25970</v>
      </c>
      <c r="R403">
        <v>0.04</v>
      </c>
      <c r="S403">
        <v>0.28999999999999998</v>
      </c>
      <c r="T403">
        <f>'Regression (power w accel)'!$B$17+'Regression (power w accel)'!$B$18*data_and_analysis!$I403</f>
        <v>8.6703775144427269</v>
      </c>
      <c r="U403">
        <f t="shared" si="64"/>
        <v>3.5094539430343378E-4</v>
      </c>
      <c r="V403">
        <f t="shared" si="65"/>
        <v>4.2403308257384187E-7</v>
      </c>
      <c r="W403">
        <f>$T403-_xlfn.T.INV(0.975,'Regression (power w accel)'!$B$8-2)*SQRT('Regression (power w accel)'!$D$13*(1+1/'Regression (power w accel)'!$B$8+data_and_analysis!$V403))</f>
        <v>8.4317290824620663</v>
      </c>
      <c r="X403">
        <f>$T403+_xlfn.T.INV(0.975,'Regression (power w accel)'!$B$8-2)*SQRT('Regression (power w accel)'!$D$13*(1+1/'Regression (power w accel)'!$B$8+data_and_analysis!$V403))</f>
        <v>8.9090259464233874</v>
      </c>
      <c r="Y403">
        <f t="shared" si="66"/>
        <v>76.507174461074968</v>
      </c>
      <c r="Z403">
        <f t="shared" si="67"/>
        <v>123.30751832722987</v>
      </c>
      <c r="AA403">
        <f>EXP('Regression (power w accel)'!$B$17)*(data_and_analysis!$F403^'Regression (power w accel)'!$B$18)/60</f>
        <v>97.128316247238402</v>
      </c>
      <c r="AB403" t="str">
        <f t="shared" si="68"/>
        <v>N</v>
      </c>
      <c r="AC403" s="5">
        <f t="shared" si="69"/>
        <v>-0.21230823906874577</v>
      </c>
      <c r="AD403" s="5">
        <f t="shared" si="70"/>
        <v>0.26953213122065017</v>
      </c>
    </row>
    <row r="404" spans="1:30" x14ac:dyDescent="0.25">
      <c r="A404">
        <v>34209</v>
      </c>
      <c r="B404" t="s">
        <v>16</v>
      </c>
      <c r="C404" t="s">
        <v>622</v>
      </c>
      <c r="D404">
        <v>4217</v>
      </c>
      <c r="E404">
        <v>2289.39</v>
      </c>
      <c r="F404">
        <v>2420.4167000000002</v>
      </c>
      <c r="G404">
        <f t="shared" si="61"/>
        <v>8.3468792537465593</v>
      </c>
      <c r="H404">
        <f t="shared" si="62"/>
        <v>7.7360406855181667</v>
      </c>
      <c r="I404">
        <f t="shared" si="63"/>
        <v>7.7916949944103662</v>
      </c>
      <c r="J404">
        <v>63</v>
      </c>
      <c r="K404">
        <v>64</v>
      </c>
      <c r="L404">
        <v>140978.98000000001</v>
      </c>
      <c r="M404">
        <v>6.04</v>
      </c>
      <c r="N404">
        <v>107.68</v>
      </c>
      <c r="O404">
        <v>81.34</v>
      </c>
      <c r="P404">
        <v>143.58000000000001</v>
      </c>
      <c r="Q404">
        <v>48575</v>
      </c>
      <c r="R404">
        <v>0.04</v>
      </c>
      <c r="S404">
        <v>0.28000000000000003</v>
      </c>
      <c r="T404">
        <f>'Regression (power w accel)'!$B$17+'Regression (power w accel)'!$B$18*data_and_analysis!$I404</f>
        <v>8.3478565290570756</v>
      </c>
      <c r="U404">
        <f t="shared" si="64"/>
        <v>0.10031373133772903</v>
      </c>
      <c r="V404">
        <f t="shared" si="65"/>
        <v>1.2120501198783007E-4</v>
      </c>
      <c r="W404">
        <f>$T404-_xlfn.T.INV(0.975,'Regression (power w accel)'!$B$8-2)*SQRT('Regression (power w accel)'!$D$13*(1+1/'Regression (power w accel)'!$B$8+data_and_analysis!$V404))</f>
        <v>8.1091936998188796</v>
      </c>
      <c r="X404">
        <f>$T404+_xlfn.T.INV(0.975,'Regression (power w accel)'!$B$8-2)*SQRT('Regression (power w accel)'!$D$13*(1+1/'Regression (power w accel)'!$B$8+data_and_analysis!$V404))</f>
        <v>8.5865193582952717</v>
      </c>
      <c r="Y404">
        <f t="shared" si="66"/>
        <v>55.414934741625565</v>
      </c>
      <c r="Z404">
        <f t="shared" si="67"/>
        <v>89.315477762603862</v>
      </c>
      <c r="AA404">
        <f>EXP('Regression (power w accel)'!$B$17)*(data_and_analysis!$F404^'Regression (power w accel)'!$B$18)/60</f>
        <v>70.352053073324029</v>
      </c>
      <c r="AB404" t="str">
        <f t="shared" si="68"/>
        <v>N</v>
      </c>
      <c r="AC404" s="5">
        <f t="shared" si="69"/>
        <v>-0.21231957958825079</v>
      </c>
      <c r="AD404" s="5">
        <f t="shared" si="70"/>
        <v>0.26955040913326739</v>
      </c>
    </row>
    <row r="405" spans="1:30" x14ac:dyDescent="0.25">
      <c r="A405">
        <v>41869</v>
      </c>
      <c r="B405" t="s">
        <v>16</v>
      </c>
      <c r="C405" t="s">
        <v>623</v>
      </c>
      <c r="D405">
        <v>4125</v>
      </c>
      <c r="E405">
        <v>2289.39</v>
      </c>
      <c r="F405">
        <v>2420.4167000000002</v>
      </c>
      <c r="G405">
        <f t="shared" si="61"/>
        <v>8.3248212987687822</v>
      </c>
      <c r="H405">
        <f t="shared" si="62"/>
        <v>7.7360406855181667</v>
      </c>
      <c r="I405">
        <f t="shared" si="63"/>
        <v>7.7916949944103662</v>
      </c>
      <c r="J405">
        <v>63</v>
      </c>
      <c r="K405">
        <v>64</v>
      </c>
      <c r="L405">
        <v>140978.98000000001</v>
      </c>
      <c r="M405">
        <v>6.04</v>
      </c>
      <c r="N405">
        <v>107.68</v>
      </c>
      <c r="O405">
        <v>81.34</v>
      </c>
      <c r="P405">
        <v>143.58000000000001</v>
      </c>
      <c r="Q405">
        <v>48579</v>
      </c>
      <c r="R405">
        <v>0.04</v>
      </c>
      <c r="S405">
        <v>0.28000000000000003</v>
      </c>
      <c r="T405">
        <f>'Regression (power w accel)'!$B$17+'Regression (power w accel)'!$B$18*data_and_analysis!$I405</f>
        <v>8.3478565290570756</v>
      </c>
      <c r="U405">
        <f t="shared" si="64"/>
        <v>0.10031373133772903</v>
      </c>
      <c r="V405">
        <f t="shared" si="65"/>
        <v>1.2120501198783007E-4</v>
      </c>
      <c r="W405">
        <f>$T405-_xlfn.T.INV(0.975,'Regression (power w accel)'!$B$8-2)*SQRT('Regression (power w accel)'!$D$13*(1+1/'Regression (power w accel)'!$B$8+data_and_analysis!$V405))</f>
        <v>8.1091936998188796</v>
      </c>
      <c r="X405">
        <f>$T405+_xlfn.T.INV(0.975,'Regression (power w accel)'!$B$8-2)*SQRT('Regression (power w accel)'!$D$13*(1+1/'Regression (power w accel)'!$B$8+data_and_analysis!$V405))</f>
        <v>8.5865193582952717</v>
      </c>
      <c r="Y405">
        <f t="shared" si="66"/>
        <v>55.414934741625565</v>
      </c>
      <c r="Z405">
        <f t="shared" si="67"/>
        <v>89.315477762603862</v>
      </c>
      <c r="AA405">
        <f>EXP('Regression (power w accel)'!$B$17)*(data_and_analysis!$F405^'Regression (power w accel)'!$B$18)/60</f>
        <v>70.352053073324029</v>
      </c>
      <c r="AB405" t="str">
        <f t="shared" si="68"/>
        <v>N</v>
      </c>
      <c r="AC405" s="5">
        <f t="shared" si="69"/>
        <v>-0.21231957958825079</v>
      </c>
      <c r="AD405" s="5">
        <f t="shared" si="70"/>
        <v>0.26955040913326739</v>
      </c>
    </row>
    <row r="406" spans="1:30" x14ac:dyDescent="0.25">
      <c r="A406">
        <v>50452</v>
      </c>
      <c r="B406" t="s">
        <v>624</v>
      </c>
      <c r="C406" t="s">
        <v>625</v>
      </c>
      <c r="D406">
        <v>3142</v>
      </c>
      <c r="E406">
        <v>1602.29</v>
      </c>
      <c r="F406">
        <v>1901.3751999999999</v>
      </c>
      <c r="G406">
        <f t="shared" si="61"/>
        <v>8.0526148188155666</v>
      </c>
      <c r="H406">
        <f t="shared" si="62"/>
        <v>7.3791891349658378</v>
      </c>
      <c r="I406">
        <f t="shared" si="63"/>
        <v>7.5503326928189374</v>
      </c>
      <c r="J406">
        <v>55</v>
      </c>
      <c r="K406">
        <v>57</v>
      </c>
      <c r="L406">
        <v>133781.45000000001</v>
      </c>
      <c r="M406">
        <v>9.07</v>
      </c>
      <c r="N406">
        <v>120.61</v>
      </c>
      <c r="O406">
        <v>96.43</v>
      </c>
      <c r="P406">
        <v>157.43</v>
      </c>
      <c r="Q406">
        <v>22161</v>
      </c>
      <c r="R406">
        <v>0.06</v>
      </c>
      <c r="S406">
        <v>0.19</v>
      </c>
      <c r="T406">
        <f>'Regression (power w accel)'!$B$17+'Regression (power w accel)'!$B$18*data_and_analysis!$I406</f>
        <v>8.1158017053179101</v>
      </c>
      <c r="U406">
        <f t="shared" si="64"/>
        <v>0.31145968420551234</v>
      </c>
      <c r="V406">
        <f t="shared" si="65"/>
        <v>3.7632410094246536E-4</v>
      </c>
      <c r="W406">
        <f>$T406-_xlfn.T.INV(0.975,'Regression (power w accel)'!$B$8-2)*SQRT('Regression (power w accel)'!$D$13*(1+1/'Regression (power w accel)'!$B$8+data_and_analysis!$V406))</f>
        <v>7.8771084683904586</v>
      </c>
      <c r="X406">
        <f>$T406+_xlfn.T.INV(0.975,'Regression (power w accel)'!$B$8-2)*SQRT('Regression (power w accel)'!$D$13*(1+1/'Regression (power w accel)'!$B$8+data_and_analysis!$V406))</f>
        <v>8.3544949422453616</v>
      </c>
      <c r="Y406">
        <f t="shared" si="66"/>
        <v>43.937312677150842</v>
      </c>
      <c r="Z406">
        <f t="shared" si="67"/>
        <v>70.820632661929508</v>
      </c>
      <c r="AA406">
        <f>EXP('Regression (power w accel)'!$B$17)*(data_and_analysis!$F406^'Regression (power w accel)'!$B$18)/60</f>
        <v>55.782329471445017</v>
      </c>
      <c r="AB406" t="str">
        <f t="shared" si="68"/>
        <v>N</v>
      </c>
      <c r="AC406" s="5">
        <f t="shared" si="69"/>
        <v>-0.21234353076555615</v>
      </c>
      <c r="AD406" s="5">
        <f t="shared" si="70"/>
        <v>0.26958901381453781</v>
      </c>
    </row>
    <row r="407" spans="1:30" x14ac:dyDescent="0.25">
      <c r="A407">
        <v>47426</v>
      </c>
      <c r="B407" t="s">
        <v>393</v>
      </c>
      <c r="C407" t="s">
        <v>626</v>
      </c>
      <c r="D407">
        <v>3048</v>
      </c>
      <c r="E407">
        <v>1411.86</v>
      </c>
      <c r="F407">
        <v>1665.2555</v>
      </c>
      <c r="G407">
        <f t="shared" si="61"/>
        <v>8.0222409168065365</v>
      </c>
      <c r="H407">
        <f t="shared" si="62"/>
        <v>7.2526632629958439</v>
      </c>
      <c r="I407">
        <f t="shared" si="63"/>
        <v>7.4177338440952205</v>
      </c>
      <c r="J407">
        <v>92</v>
      </c>
      <c r="K407">
        <v>93</v>
      </c>
      <c r="L407">
        <v>134768.69</v>
      </c>
      <c r="M407">
        <v>6.04</v>
      </c>
      <c r="N407">
        <v>141.08000000000001</v>
      </c>
      <c r="O407">
        <v>123.54</v>
      </c>
      <c r="P407">
        <v>161.44</v>
      </c>
      <c r="Q407">
        <v>41516</v>
      </c>
      <c r="R407">
        <v>0.04</v>
      </c>
      <c r="S407">
        <v>0.19</v>
      </c>
      <c r="T407">
        <f>'Regression (power w accel)'!$B$17+'Regression (power w accel)'!$B$18*data_and_analysis!$I407</f>
        <v>7.9883161689863718</v>
      </c>
      <c r="U407">
        <f t="shared" si="64"/>
        <v>0.47704518997961753</v>
      </c>
      <c r="V407">
        <f t="shared" si="65"/>
        <v>5.7639434999732099E-4</v>
      </c>
      <c r="W407">
        <f>$T407-_xlfn.T.INV(0.975,'Regression (power w accel)'!$B$8-2)*SQRT('Regression (power w accel)'!$D$13*(1+1/'Regression (power w accel)'!$B$8+data_and_analysis!$V407))</f>
        <v>7.7495990883604406</v>
      </c>
      <c r="X407">
        <f>$T407+_xlfn.T.INV(0.975,'Regression (power w accel)'!$B$8-2)*SQRT('Regression (power w accel)'!$D$13*(1+1/'Regression (power w accel)'!$B$8+data_and_analysis!$V407))</f>
        <v>8.2270332496123029</v>
      </c>
      <c r="Y407">
        <f t="shared" si="66"/>
        <v>38.677364262606027</v>
      </c>
      <c r="Z407">
        <f t="shared" si="67"/>
        <v>62.345324877003797</v>
      </c>
      <c r="AA407">
        <f>EXP('Regression (power w accel)'!$B$17)*(data_and_analysis!$F407^'Regression (power w accel)'!$B$18)/60</f>
        <v>49.105527594542636</v>
      </c>
      <c r="AB407" t="str">
        <f t="shared" si="68"/>
        <v>N</v>
      </c>
      <c r="AC407" s="5">
        <f t="shared" si="69"/>
        <v>-0.21236231118501511</v>
      </c>
      <c r="AD407" s="5">
        <f t="shared" si="70"/>
        <v>0.26961928587307493</v>
      </c>
    </row>
    <row r="408" spans="1:30" x14ac:dyDescent="0.25">
      <c r="A408">
        <v>38928</v>
      </c>
      <c r="B408" t="s">
        <v>16</v>
      </c>
      <c r="C408" t="s">
        <v>542</v>
      </c>
      <c r="D408">
        <v>4148</v>
      </c>
      <c r="E408">
        <v>2289.39</v>
      </c>
      <c r="F408">
        <v>2420.4167000000002</v>
      </c>
      <c r="G408">
        <f t="shared" si="61"/>
        <v>8.3303815693494183</v>
      </c>
      <c r="H408">
        <f t="shared" si="62"/>
        <v>7.7360406855181667</v>
      </c>
      <c r="I408">
        <f t="shared" si="63"/>
        <v>7.7916949944103662</v>
      </c>
      <c r="J408">
        <v>63</v>
      </c>
      <c r="K408">
        <v>64</v>
      </c>
      <c r="L408">
        <v>140978.98000000001</v>
      </c>
      <c r="M408">
        <v>6.04</v>
      </c>
      <c r="N408">
        <v>107.68</v>
      </c>
      <c r="O408">
        <v>81.34</v>
      </c>
      <c r="P408">
        <v>143.58000000000001</v>
      </c>
      <c r="Q408">
        <v>48579</v>
      </c>
      <c r="R408">
        <v>0.04</v>
      </c>
      <c r="S408">
        <v>0.28000000000000003</v>
      </c>
      <c r="T408">
        <f>'Regression (power w accel)'!$B$17+'Regression (power w accel)'!$B$18*data_and_analysis!$I408</f>
        <v>8.3478565290570756</v>
      </c>
      <c r="U408">
        <f t="shared" si="64"/>
        <v>0.10031373133772903</v>
      </c>
      <c r="V408">
        <f t="shared" si="65"/>
        <v>1.2120501198783007E-4</v>
      </c>
      <c r="W408">
        <f>$T408-_xlfn.T.INV(0.975,'Regression (power w accel)'!$B$8-2)*SQRT('Regression (power w accel)'!$D$13*(1+1/'Regression (power w accel)'!$B$8+data_and_analysis!$V408))</f>
        <v>8.1091936998188796</v>
      </c>
      <c r="X408">
        <f>$T408+_xlfn.T.INV(0.975,'Regression (power w accel)'!$B$8-2)*SQRT('Regression (power w accel)'!$D$13*(1+1/'Regression (power w accel)'!$B$8+data_and_analysis!$V408))</f>
        <v>8.5865193582952717</v>
      </c>
      <c r="Y408">
        <f t="shared" si="66"/>
        <v>55.414934741625565</v>
      </c>
      <c r="Z408">
        <f t="shared" si="67"/>
        <v>89.315477762603862</v>
      </c>
      <c r="AA408">
        <f>EXP('Regression (power w accel)'!$B$17)*(data_and_analysis!$F408^'Regression (power w accel)'!$B$18)/60</f>
        <v>70.352053073324029</v>
      </c>
      <c r="AB408" t="str">
        <f t="shared" si="68"/>
        <v>N</v>
      </c>
      <c r="AC408" s="5">
        <f t="shared" si="69"/>
        <v>-0.21231957958825079</v>
      </c>
      <c r="AD408" s="5">
        <f t="shared" si="70"/>
        <v>0.26955040913326739</v>
      </c>
    </row>
    <row r="409" spans="1:30" x14ac:dyDescent="0.25">
      <c r="A409">
        <v>57068</v>
      </c>
      <c r="B409" t="s">
        <v>627</v>
      </c>
      <c r="C409" t="s">
        <v>628</v>
      </c>
      <c r="D409">
        <v>13263</v>
      </c>
      <c r="E409">
        <v>5083.6400000000003</v>
      </c>
      <c r="F409">
        <v>6635.3076000000001</v>
      </c>
      <c r="G409">
        <f t="shared" si="61"/>
        <v>9.4927334824943532</v>
      </c>
      <c r="H409">
        <f t="shared" si="62"/>
        <v>8.533782819416647</v>
      </c>
      <c r="I409">
        <f t="shared" si="63"/>
        <v>8.8001603059027094</v>
      </c>
      <c r="J409">
        <v>376</v>
      </c>
      <c r="K409">
        <v>377</v>
      </c>
      <c r="L409">
        <v>629708.25</v>
      </c>
      <c r="M409">
        <v>6.08</v>
      </c>
      <c r="N409">
        <v>159.05000000000001</v>
      </c>
      <c r="O409">
        <v>141.33000000000001</v>
      </c>
      <c r="P409">
        <v>174.28</v>
      </c>
      <c r="Q409">
        <v>196362</v>
      </c>
      <c r="R409">
        <v>0.04</v>
      </c>
      <c r="S409">
        <v>0.16</v>
      </c>
      <c r="T409">
        <f>'Regression (power w accel)'!$B$17+'Regression (power w accel)'!$B$18*data_and_analysis!$I409</f>
        <v>9.3174331305495404</v>
      </c>
      <c r="U409">
        <f t="shared" si="64"/>
        <v>0.47850683011530132</v>
      </c>
      <c r="V409">
        <f t="shared" si="65"/>
        <v>5.781603904765751E-4</v>
      </c>
      <c r="W409">
        <f>$T409-_xlfn.T.INV(0.975,'Regression (power w accel)'!$B$8-2)*SQRT('Regression (power w accel)'!$D$13*(1+1/'Regression (power w accel)'!$B$8+data_and_analysis!$V409))</f>
        <v>9.0787158394634577</v>
      </c>
      <c r="X409">
        <f>$T409+_xlfn.T.INV(0.975,'Regression (power w accel)'!$B$8-2)*SQRT('Regression (power w accel)'!$D$13*(1+1/'Regression (power w accel)'!$B$8+data_and_analysis!$V409))</f>
        <v>9.556150421635623</v>
      </c>
      <c r="Y409">
        <f t="shared" si="66"/>
        <v>146.11168240166251</v>
      </c>
      <c r="Z409">
        <f t="shared" si="67"/>
        <v>235.52236083440388</v>
      </c>
      <c r="AA409">
        <f>EXP('Regression (power w accel)'!$B$17)*(data_and_analysis!$F409^'Regression (power w accel)'!$B$18)/60</f>
        <v>185.5062489101814</v>
      </c>
      <c r="AB409" t="str">
        <f t="shared" si="68"/>
        <v>N</v>
      </c>
      <c r="AC409" s="5">
        <f t="shared" si="69"/>
        <v>-0.21236247695134514</v>
      </c>
      <c r="AD409" s="5">
        <f t="shared" si="70"/>
        <v>0.26961955307737012</v>
      </c>
    </row>
    <row r="410" spans="1:30" x14ac:dyDescent="0.25">
      <c r="A410">
        <v>39089</v>
      </c>
      <c r="B410" t="s">
        <v>629</v>
      </c>
      <c r="C410" t="s">
        <v>630</v>
      </c>
      <c r="D410">
        <v>4357</v>
      </c>
      <c r="E410">
        <v>2121.83</v>
      </c>
      <c r="F410">
        <v>2452.7379999999998</v>
      </c>
      <c r="G410">
        <f t="shared" si="61"/>
        <v>8.3795390261174418</v>
      </c>
      <c r="H410">
        <f t="shared" si="62"/>
        <v>7.6600342028638542</v>
      </c>
      <c r="I410">
        <f t="shared" si="63"/>
        <v>7.8049602305638937</v>
      </c>
      <c r="J410">
        <v>55</v>
      </c>
      <c r="K410">
        <v>57</v>
      </c>
      <c r="L410">
        <v>189048.38</v>
      </c>
      <c r="M410">
        <v>11.08</v>
      </c>
      <c r="N410">
        <v>137.77000000000001</v>
      </c>
      <c r="O410">
        <v>124.5</v>
      </c>
      <c r="P410">
        <v>168.48</v>
      </c>
      <c r="Q410">
        <v>36955</v>
      </c>
      <c r="R410">
        <v>0.08</v>
      </c>
      <c r="S410">
        <v>0.19</v>
      </c>
      <c r="T410">
        <f>'Regression (power w accel)'!$B$17+'Regression (power w accel)'!$B$18*data_and_analysis!$I410</f>
        <v>8.3606102276138454</v>
      </c>
      <c r="U410">
        <f t="shared" si="64"/>
        <v>9.2086875629829923E-2</v>
      </c>
      <c r="V410">
        <f t="shared" si="65"/>
        <v>1.1126483598798641E-4</v>
      </c>
      <c r="W410">
        <f>$T410-_xlfn.T.INV(0.975,'Regression (power w accel)'!$B$8-2)*SQRT('Regression (power w accel)'!$D$13*(1+1/'Regression (power w accel)'!$B$8+data_and_analysis!$V410))</f>
        <v>8.1219485832253984</v>
      </c>
      <c r="X410">
        <f>$T410+_xlfn.T.INV(0.975,'Regression (power w accel)'!$B$8-2)*SQRT('Regression (power w accel)'!$D$13*(1+1/'Regression (power w accel)'!$B$8+data_and_analysis!$V410))</f>
        <v>8.5992718720022925</v>
      </c>
      <c r="Y410">
        <f t="shared" si="66"/>
        <v>56.126272645485379</v>
      </c>
      <c r="Z410">
        <f t="shared" si="67"/>
        <v>90.461768124060143</v>
      </c>
      <c r="AA410">
        <f>EXP('Regression (power w accel)'!$B$17)*(data_and_analysis!$F410^'Regression (power w accel)'!$B$18)/60</f>
        <v>71.255047973625537</v>
      </c>
      <c r="AB410" t="str">
        <f t="shared" si="68"/>
        <v>N</v>
      </c>
      <c r="AC410" s="5">
        <f t="shared" si="69"/>
        <v>-0.2123186463047495</v>
      </c>
      <c r="AD410" s="5">
        <f t="shared" si="70"/>
        <v>0.26954890490767497</v>
      </c>
    </row>
    <row r="411" spans="1:30" x14ac:dyDescent="0.25">
      <c r="A411">
        <v>55375</v>
      </c>
      <c r="B411" t="s">
        <v>631</v>
      </c>
      <c r="C411" t="s">
        <v>632</v>
      </c>
      <c r="D411">
        <v>5145</v>
      </c>
      <c r="E411">
        <v>3211.2</v>
      </c>
      <c r="F411">
        <v>3687.6840000000002</v>
      </c>
      <c r="G411">
        <f t="shared" si="61"/>
        <v>8.5457806482681491</v>
      </c>
      <c r="H411">
        <f t="shared" si="62"/>
        <v>8.0743999780420737</v>
      </c>
      <c r="I411">
        <f t="shared" si="63"/>
        <v>8.2127538977082803</v>
      </c>
      <c r="J411">
        <v>71</v>
      </c>
      <c r="K411">
        <v>72</v>
      </c>
      <c r="L411">
        <v>213883.7</v>
      </c>
      <c r="M411">
        <v>6.08</v>
      </c>
      <c r="N411">
        <v>109.25</v>
      </c>
      <c r="O411">
        <v>82.68</v>
      </c>
      <c r="P411">
        <v>172.2</v>
      </c>
      <c r="Q411">
        <v>20910</v>
      </c>
      <c r="R411">
        <v>0.04</v>
      </c>
      <c r="S411">
        <v>0.28000000000000003</v>
      </c>
      <c r="T411">
        <f>'Regression (power w accel)'!$B$17+'Regression (power w accel)'!$B$18*data_and_analysis!$I411</f>
        <v>8.7526784459196421</v>
      </c>
      <c r="U411">
        <f t="shared" si="64"/>
        <v>1.0885890913598808E-2</v>
      </c>
      <c r="V411">
        <f t="shared" si="65"/>
        <v>1.3152980365557439E-5</v>
      </c>
      <c r="W411">
        <f>$T411-_xlfn.T.INV(0.975,'Regression (power w accel)'!$B$8-2)*SQRT('Regression (power w accel)'!$D$13*(1+1/'Regression (power w accel)'!$B$8+data_and_analysis!$V411))</f>
        <v>8.5140284965901483</v>
      </c>
      <c r="X411">
        <f>$T411+_xlfn.T.INV(0.975,'Regression (power w accel)'!$B$8-2)*SQRT('Regression (power w accel)'!$D$13*(1+1/'Regression (power w accel)'!$B$8+data_and_analysis!$V411))</f>
        <v>8.9913283952491359</v>
      </c>
      <c r="Y411">
        <f t="shared" si="66"/>
        <v>83.070025628516746</v>
      </c>
      <c r="Z411">
        <f t="shared" si="67"/>
        <v>133.88534950771538</v>
      </c>
      <c r="AA411">
        <f>EXP('Regression (power w accel)'!$B$17)*(data_and_analysis!$F411^'Regression (power w accel)'!$B$18)/60</f>
        <v>105.4602266965554</v>
      </c>
      <c r="AB411" t="str">
        <f t="shared" si="68"/>
        <v>N</v>
      </c>
      <c r="AC411" s="5">
        <f t="shared" si="69"/>
        <v>-0.21230943427101481</v>
      </c>
      <c r="AD411" s="5">
        <f t="shared" si="70"/>
        <v>0.26953405754520743</v>
      </c>
    </row>
    <row r="412" spans="1:30" x14ac:dyDescent="0.25">
      <c r="A412">
        <v>47334</v>
      </c>
      <c r="B412" t="s">
        <v>422</v>
      </c>
      <c r="C412" t="s">
        <v>633</v>
      </c>
      <c r="D412">
        <v>30468</v>
      </c>
      <c r="E412">
        <v>15537.76</v>
      </c>
      <c r="F412">
        <v>20250.754000000001</v>
      </c>
      <c r="G412">
        <f t="shared" si="61"/>
        <v>10.324432231492679</v>
      </c>
      <c r="H412">
        <f t="shared" si="62"/>
        <v>9.6510284693877288</v>
      </c>
      <c r="I412">
        <f t="shared" si="63"/>
        <v>9.9159473064093966</v>
      </c>
      <c r="J412">
        <v>252</v>
      </c>
      <c r="K412">
        <v>253</v>
      </c>
      <c r="L412">
        <v>1647258.1</v>
      </c>
      <c r="M412">
        <v>6.73</v>
      </c>
      <c r="N412">
        <v>125.4</v>
      </c>
      <c r="O412">
        <v>114.46</v>
      </c>
      <c r="P412">
        <v>142.66</v>
      </c>
      <c r="Q412">
        <v>237138</v>
      </c>
      <c r="R412">
        <v>0.05</v>
      </c>
      <c r="S412">
        <v>0.2</v>
      </c>
      <c r="T412">
        <f>'Regression (power w accel)'!$B$17+'Regression (power w accel)'!$B$18*data_and_analysis!$I412</f>
        <v>10.390192853280926</v>
      </c>
      <c r="U412">
        <f t="shared" si="64"/>
        <v>3.2671606579665302</v>
      </c>
      <c r="V412">
        <f t="shared" si="65"/>
        <v>3.9475776788901263E-3</v>
      </c>
      <c r="W412">
        <f>$T412-_xlfn.T.INV(0.975,'Regression (power w accel)'!$B$8-2)*SQRT('Regression (power w accel)'!$D$13*(1+1/'Regression (power w accel)'!$B$8+data_and_analysis!$V412))</f>
        <v>10.151074363933573</v>
      </c>
      <c r="X412">
        <f>$T412+_xlfn.T.INV(0.975,'Regression (power w accel)'!$B$8-2)*SQRT('Regression (power w accel)'!$D$13*(1+1/'Regression (power w accel)'!$B$8+data_and_analysis!$V412))</f>
        <v>10.629311342628279</v>
      </c>
      <c r="Y412">
        <f t="shared" si="66"/>
        <v>426.97685230961719</v>
      </c>
      <c r="Z412">
        <f t="shared" si="67"/>
        <v>688.81090192545605</v>
      </c>
      <c r="AA412">
        <f>EXP('Regression (power w accel)'!$B$17)*(data_and_analysis!$F412^'Regression (power w accel)'!$B$18)/60</f>
        <v>542.31569287701757</v>
      </c>
      <c r="AB412" t="str">
        <f t="shared" si="68"/>
        <v>N</v>
      </c>
      <c r="AC412" s="5">
        <f t="shared" si="69"/>
        <v>-0.21267841237549454</v>
      </c>
      <c r="AD412" s="5">
        <f t="shared" si="70"/>
        <v>0.27012902442721604</v>
      </c>
    </row>
    <row r="413" spans="1:30" x14ac:dyDescent="0.25">
      <c r="A413">
        <v>38046</v>
      </c>
      <c r="B413" t="s">
        <v>634</v>
      </c>
      <c r="C413" t="s">
        <v>635</v>
      </c>
      <c r="D413">
        <v>22781</v>
      </c>
      <c r="E413">
        <v>11244.59</v>
      </c>
      <c r="F413">
        <v>14555.007</v>
      </c>
      <c r="G413">
        <f t="shared" si="61"/>
        <v>10.033682134193954</v>
      </c>
      <c r="H413">
        <f t="shared" si="62"/>
        <v>9.3276424030795333</v>
      </c>
      <c r="I413">
        <f t="shared" si="63"/>
        <v>9.585690337113995</v>
      </c>
      <c r="J413">
        <v>211</v>
      </c>
      <c r="K413">
        <v>212</v>
      </c>
      <c r="L413">
        <v>1081895.8999999999</v>
      </c>
      <c r="M413">
        <v>4.03</v>
      </c>
      <c r="N413">
        <v>116.09</v>
      </c>
      <c r="O413">
        <v>105.47</v>
      </c>
      <c r="P413">
        <v>148.72999999999999</v>
      </c>
      <c r="Q413">
        <v>302628</v>
      </c>
      <c r="R413">
        <v>0.03</v>
      </c>
      <c r="S413">
        <v>0.16</v>
      </c>
      <c r="T413">
        <f>'Regression (power w accel)'!$B$17+'Regression (power w accel)'!$B$18*data_and_analysis!$I413</f>
        <v>10.072671341871885</v>
      </c>
      <c r="U413">
        <f t="shared" si="64"/>
        <v>2.182332303005357</v>
      </c>
      <c r="V413">
        <f t="shared" si="65"/>
        <v>2.6368235875571335E-3</v>
      </c>
      <c r="W413">
        <f>$T413-_xlfn.T.INV(0.975,'Regression (power w accel)'!$B$8-2)*SQRT('Regression (power w accel)'!$D$13*(1+1/'Regression (power w accel)'!$B$8+data_and_analysis!$V413))</f>
        <v>9.8337088446440237</v>
      </c>
      <c r="X413">
        <f>$T413+_xlfn.T.INV(0.975,'Regression (power w accel)'!$B$8-2)*SQRT('Regression (power w accel)'!$D$13*(1+1/'Regression (power w accel)'!$B$8+data_and_analysis!$V413))</f>
        <v>10.311633839099747</v>
      </c>
      <c r="Y413">
        <f t="shared" si="66"/>
        <v>310.86672471039424</v>
      </c>
      <c r="Z413">
        <f t="shared" si="67"/>
        <v>501.3423880144681</v>
      </c>
      <c r="AA413">
        <f>EXP('Regression (power w accel)'!$B$17)*(data_and_analysis!$F413^'Regression (power w accel)'!$B$18)/60</f>
        <v>394.77926252596563</v>
      </c>
      <c r="AB413" t="str">
        <f t="shared" si="68"/>
        <v>N</v>
      </c>
      <c r="AC413" s="5">
        <f t="shared" si="69"/>
        <v>-0.21255558683266007</v>
      </c>
      <c r="AD413" s="5">
        <f t="shared" si="70"/>
        <v>0.2699309097612328</v>
      </c>
    </row>
    <row r="414" spans="1:30" x14ac:dyDescent="0.25">
      <c r="A414">
        <v>53624</v>
      </c>
      <c r="B414" t="s">
        <v>636</v>
      </c>
      <c r="C414" t="s">
        <v>637</v>
      </c>
      <c r="D414">
        <v>13333</v>
      </c>
      <c r="E414">
        <v>8593.5</v>
      </c>
      <c r="F414">
        <v>10597.157999999999</v>
      </c>
      <c r="G414">
        <f t="shared" si="61"/>
        <v>9.4979974441154589</v>
      </c>
      <c r="H414">
        <f t="shared" si="62"/>
        <v>9.0587613825167423</v>
      </c>
      <c r="I414">
        <f t="shared" si="63"/>
        <v>9.2683411309438402</v>
      </c>
      <c r="J414">
        <v>23</v>
      </c>
      <c r="K414">
        <v>25</v>
      </c>
      <c r="L414">
        <v>775728.6</v>
      </c>
      <c r="M414">
        <v>11.13</v>
      </c>
      <c r="N414">
        <v>140</v>
      </c>
      <c r="O414">
        <v>137.94</v>
      </c>
      <c r="P414">
        <v>150.61000000000001</v>
      </c>
      <c r="Q414">
        <v>65433</v>
      </c>
      <c r="R414">
        <v>0.08</v>
      </c>
      <c r="S414">
        <v>0.18</v>
      </c>
      <c r="T414">
        <f>'Regression (power w accel)'!$B$17+'Regression (power w accel)'!$B$18*data_and_analysis!$I414</f>
        <v>9.7675598409621927</v>
      </c>
      <c r="U414">
        <f t="shared" si="64"/>
        <v>1.3454206843014711</v>
      </c>
      <c r="V414">
        <f t="shared" si="65"/>
        <v>1.6256172310091447E-3</v>
      </c>
      <c r="W414">
        <f>$T414-_xlfn.T.INV(0.975,'Regression (power w accel)'!$B$8-2)*SQRT('Regression (power w accel)'!$D$13*(1+1/'Regression (power w accel)'!$B$8+data_and_analysis!$V414))</f>
        <v>9.5287177564607735</v>
      </c>
      <c r="X414">
        <f>$T414+_xlfn.T.INV(0.975,'Regression (power w accel)'!$B$8-2)*SQRT('Regression (power w accel)'!$D$13*(1+1/'Regression (power w accel)'!$B$8+data_and_analysis!$V414))</f>
        <v>10.006401925463612</v>
      </c>
      <c r="Y414">
        <f t="shared" si="66"/>
        <v>229.14917123092184</v>
      </c>
      <c r="Z414">
        <f t="shared" si="67"/>
        <v>369.46549875511658</v>
      </c>
      <c r="AA414">
        <f>EXP('Regression (power w accel)'!$B$17)*(data_and_analysis!$F414^'Regression (power w accel)'!$B$18)/60</f>
        <v>290.96857706314978</v>
      </c>
      <c r="AB414" t="str">
        <f t="shared" si="68"/>
        <v>Y</v>
      </c>
      <c r="AC414" s="5">
        <f t="shared" si="69"/>
        <v>-0.21246076279505294</v>
      </c>
      <c r="AD414" s="5">
        <f t="shared" si="70"/>
        <v>0.26977800312413247</v>
      </c>
    </row>
    <row r="415" spans="1:30" x14ac:dyDescent="0.25">
      <c r="A415">
        <v>38281</v>
      </c>
      <c r="B415" t="s">
        <v>638</v>
      </c>
      <c r="C415" t="s">
        <v>639</v>
      </c>
      <c r="D415">
        <v>2929</v>
      </c>
      <c r="E415">
        <v>1657.28</v>
      </c>
      <c r="F415">
        <v>1830.8693000000001</v>
      </c>
      <c r="G415">
        <f t="shared" si="61"/>
        <v>7.9824163468277334</v>
      </c>
      <c r="H415">
        <f t="shared" si="62"/>
        <v>7.4129329832355264</v>
      </c>
      <c r="I415">
        <f t="shared" si="63"/>
        <v>7.5125461603681103</v>
      </c>
      <c r="J415">
        <v>223</v>
      </c>
      <c r="K415">
        <v>224</v>
      </c>
      <c r="L415">
        <v>138111.62</v>
      </c>
      <c r="M415">
        <v>6.08</v>
      </c>
      <c r="N415">
        <v>139.47</v>
      </c>
      <c r="O415">
        <v>101.64</v>
      </c>
      <c r="P415">
        <v>151.32</v>
      </c>
      <c r="Q415">
        <v>69231</v>
      </c>
      <c r="R415">
        <v>0.04</v>
      </c>
      <c r="S415">
        <v>0.2</v>
      </c>
      <c r="T415">
        <f>'Regression (power w accel)'!$B$17+'Regression (power w accel)'!$B$18*data_and_analysis!$I415</f>
        <v>8.0794723072728338</v>
      </c>
      <c r="U415">
        <f t="shared" si="64"/>
        <v>0.3550637554814699</v>
      </c>
      <c r="V415">
        <f t="shared" si="65"/>
        <v>4.2900913130911945E-4</v>
      </c>
      <c r="W415">
        <f>$T415-_xlfn.T.INV(0.975,'Regression (power w accel)'!$B$8-2)*SQRT('Regression (power w accel)'!$D$13*(1+1/'Regression (power w accel)'!$B$8+data_and_analysis!$V415))</f>
        <v>7.8407727912898819</v>
      </c>
      <c r="X415">
        <f>$T415+_xlfn.T.INV(0.975,'Regression (power w accel)'!$B$8-2)*SQRT('Regression (power w accel)'!$D$13*(1+1/'Regression (power w accel)'!$B$8+data_and_analysis!$V415))</f>
        <v>8.3181718232557866</v>
      </c>
      <c r="Y415">
        <f t="shared" si="66"/>
        <v>42.369477345093635</v>
      </c>
      <c r="Z415">
        <f t="shared" si="67"/>
        <v>68.294365103867392</v>
      </c>
      <c r="AA415">
        <f>EXP('Regression (power w accel)'!$B$17)*(data_and_analysis!$F415^'Regression (power w accel)'!$B$18)/60</f>
        <v>53.792160721297158</v>
      </c>
      <c r="AB415" t="str">
        <f t="shared" si="68"/>
        <v>N</v>
      </c>
      <c r="AC415" s="5">
        <f t="shared" si="69"/>
        <v>-0.21234847648871452</v>
      </c>
      <c r="AD415" s="5">
        <f t="shared" si="70"/>
        <v>0.26959698565944729</v>
      </c>
    </row>
    <row r="416" spans="1:30" x14ac:dyDescent="0.25">
      <c r="A416">
        <v>46771</v>
      </c>
      <c r="B416" t="s">
        <v>640</v>
      </c>
      <c r="C416" t="s">
        <v>641</v>
      </c>
      <c r="D416">
        <v>2238</v>
      </c>
      <c r="E416">
        <v>1355.17</v>
      </c>
      <c r="F416">
        <v>1401.6570999999999</v>
      </c>
      <c r="G416">
        <f t="shared" si="61"/>
        <v>7.7133378888718704</v>
      </c>
      <c r="H416">
        <f t="shared" si="62"/>
        <v>7.211682186698809</v>
      </c>
      <c r="I416">
        <f t="shared" si="63"/>
        <v>7.2454104585075614</v>
      </c>
      <c r="J416">
        <v>68</v>
      </c>
      <c r="K416">
        <v>70</v>
      </c>
      <c r="L416">
        <v>77317.38</v>
      </c>
      <c r="M416">
        <v>9.1300000000000008</v>
      </c>
      <c r="N416">
        <v>109.8</v>
      </c>
      <c r="O416">
        <v>60.96</v>
      </c>
      <c r="P416">
        <v>143.6</v>
      </c>
      <c r="Q416">
        <v>9736</v>
      </c>
      <c r="R416">
        <v>0.06</v>
      </c>
      <c r="S416">
        <v>0.19</v>
      </c>
      <c r="T416">
        <f>'Regression (power w accel)'!$B$17+'Regression (power w accel)'!$B$18*data_and_analysis!$I416</f>
        <v>7.8226379640429515</v>
      </c>
      <c r="U416">
        <f t="shared" si="64"/>
        <v>0.74478274982958359</v>
      </c>
      <c r="V416">
        <f t="shared" si="65"/>
        <v>8.998907818263133E-4</v>
      </c>
      <c r="W416">
        <f>$T416-_xlfn.T.INV(0.975,'Regression (power w accel)'!$B$8-2)*SQRT('Regression (power w accel)'!$D$13*(1+1/'Regression (power w accel)'!$B$8+data_and_analysis!$V416))</f>
        <v>7.5838823352395481</v>
      </c>
      <c r="X416">
        <f>$T416+_xlfn.T.INV(0.975,'Regression (power w accel)'!$B$8-2)*SQRT('Regression (power w accel)'!$D$13*(1+1/'Regression (power w accel)'!$B$8+data_and_analysis!$V416))</f>
        <v>8.061393592846354</v>
      </c>
      <c r="Y416">
        <f t="shared" si="66"/>
        <v>32.770796658434818</v>
      </c>
      <c r="Z416">
        <f t="shared" si="67"/>
        <v>52.828405585499645</v>
      </c>
      <c r="AA416">
        <f>EXP('Regression (power w accel)'!$B$17)*(data_and_analysis!$F416^'Regression (power w accel)'!$B$18)/60</f>
        <v>41.608039334144692</v>
      </c>
      <c r="AB416" t="str">
        <f t="shared" si="68"/>
        <v>N</v>
      </c>
      <c r="AC416" s="5">
        <f t="shared" si="69"/>
        <v>-0.2123926725972351</v>
      </c>
      <c r="AD416" s="5">
        <f t="shared" si="70"/>
        <v>0.26966822832594312</v>
      </c>
    </row>
    <row r="417" spans="1:30" x14ac:dyDescent="0.25">
      <c r="A417">
        <v>51091</v>
      </c>
      <c r="B417" t="s">
        <v>642</v>
      </c>
      <c r="C417" t="s">
        <v>643</v>
      </c>
      <c r="D417">
        <v>22464</v>
      </c>
      <c r="E417">
        <v>11040.73</v>
      </c>
      <c r="F417">
        <v>14610.945</v>
      </c>
      <c r="G417">
        <f t="shared" si="61"/>
        <v>10.019669306825538</v>
      </c>
      <c r="H417">
        <f t="shared" si="62"/>
        <v>9.3093464408334512</v>
      </c>
      <c r="I417">
        <f t="shared" si="63"/>
        <v>9.589526184377819</v>
      </c>
      <c r="J417">
        <v>262</v>
      </c>
      <c r="K417">
        <v>263</v>
      </c>
      <c r="L417">
        <v>1126050.6000000001</v>
      </c>
      <c r="M417">
        <v>4.05</v>
      </c>
      <c r="N417">
        <v>122.63</v>
      </c>
      <c r="O417">
        <v>108.38</v>
      </c>
      <c r="P417">
        <v>146.07</v>
      </c>
      <c r="Q417">
        <v>164160</v>
      </c>
      <c r="R417">
        <v>0.03</v>
      </c>
      <c r="S417">
        <v>0.17</v>
      </c>
      <c r="T417">
        <f>'Regression (power w accel)'!$B$17+'Regression (power w accel)'!$B$18*data_and_analysis!$I417</f>
        <v>10.076359270164033</v>
      </c>
      <c r="U417">
        <f t="shared" si="64"/>
        <v>2.1936801955753786</v>
      </c>
      <c r="V417">
        <f t="shared" si="65"/>
        <v>2.6505347857813865E-3</v>
      </c>
      <c r="W417">
        <f>$T417-_xlfn.T.INV(0.975,'Regression (power w accel)'!$B$8-2)*SQRT('Regression (power w accel)'!$D$13*(1+1/'Regression (power w accel)'!$B$8+data_and_analysis!$V417))</f>
        <v>9.8373951406470308</v>
      </c>
      <c r="X417">
        <f>$T417+_xlfn.T.INV(0.975,'Regression (power w accel)'!$B$8-2)*SQRT('Regression (power w accel)'!$D$13*(1+1/'Regression (power w accel)'!$B$8+data_and_analysis!$V417))</f>
        <v>10.315323399681036</v>
      </c>
      <c r="Y417">
        <f t="shared" si="66"/>
        <v>312.01478622238102</v>
      </c>
      <c r="Z417">
        <f t="shared" si="67"/>
        <v>503.19553767877079</v>
      </c>
      <c r="AA417">
        <f>EXP('Regression (power w accel)'!$B$17)*(data_and_analysis!$F417^'Regression (power w accel)'!$B$18)/60</f>
        <v>396.23786810058647</v>
      </c>
      <c r="AB417" t="str">
        <f t="shared" si="68"/>
        <v>N</v>
      </c>
      <c r="AC417" s="5">
        <f t="shared" si="69"/>
        <v>-0.21255687216857602</v>
      </c>
      <c r="AD417" s="5">
        <f t="shared" si="70"/>
        <v>0.26993298265735854</v>
      </c>
    </row>
    <row r="418" spans="1:30" x14ac:dyDescent="0.25">
      <c r="A418">
        <v>49124</v>
      </c>
      <c r="B418" t="s">
        <v>531</v>
      </c>
      <c r="C418" t="s">
        <v>644</v>
      </c>
      <c r="D418">
        <v>4994</v>
      </c>
      <c r="E418">
        <v>3092.16</v>
      </c>
      <c r="F418">
        <v>3563.0972000000002</v>
      </c>
      <c r="G418">
        <f t="shared" si="61"/>
        <v>8.5159924708397181</v>
      </c>
      <c r="H418">
        <f t="shared" si="62"/>
        <v>8.0366251548109435</v>
      </c>
      <c r="I418">
        <f t="shared" si="63"/>
        <v>8.1783854456154348</v>
      </c>
      <c r="J418">
        <v>33</v>
      </c>
      <c r="K418">
        <v>35</v>
      </c>
      <c r="L418">
        <v>209391.6</v>
      </c>
      <c r="M418">
        <v>11.38</v>
      </c>
      <c r="N418">
        <v>106.92</v>
      </c>
      <c r="O418">
        <v>94.84</v>
      </c>
      <c r="P418">
        <v>143.86000000000001</v>
      </c>
      <c r="Q418">
        <v>27074</v>
      </c>
      <c r="R418">
        <v>0.08</v>
      </c>
      <c r="S418">
        <v>0.27</v>
      </c>
      <c r="T418">
        <f>'Regression (power w accel)'!$B$17+'Regression (power w accel)'!$B$18*data_and_analysis!$I418</f>
        <v>8.7196353193004175</v>
      </c>
      <c r="U418">
        <f t="shared" si="64"/>
        <v>4.8953840062163113E-3</v>
      </c>
      <c r="V418">
        <f t="shared" si="65"/>
        <v>5.914893895840124E-6</v>
      </c>
      <c r="W418">
        <f>$T418-_xlfn.T.INV(0.975,'Regression (power w accel)'!$B$8-2)*SQRT('Regression (power w accel)'!$D$13*(1+1/'Regression (power w accel)'!$B$8+data_and_analysis!$V418))</f>
        <v>8.4809862327828096</v>
      </c>
      <c r="X418">
        <f>$T418+_xlfn.T.INV(0.975,'Regression (power w accel)'!$B$8-2)*SQRT('Regression (power w accel)'!$D$13*(1+1/'Regression (power w accel)'!$B$8+data_and_analysis!$V418))</f>
        <v>8.9582844058180253</v>
      </c>
      <c r="Y418">
        <f t="shared" si="66"/>
        <v>80.370056125290503</v>
      </c>
      <c r="Z418">
        <f t="shared" si="67"/>
        <v>129.53353998070548</v>
      </c>
      <c r="AA418">
        <f>EXP('Regression (power w accel)'!$B$17)*(data_and_analysis!$F418^'Regression (power w accel)'!$B$18)/60</f>
        <v>102.03243542304016</v>
      </c>
      <c r="AB418" t="str">
        <f t="shared" si="68"/>
        <v>N</v>
      </c>
      <c r="AC418" s="5">
        <f t="shared" si="69"/>
        <v>-0.21230875464193835</v>
      </c>
      <c r="AD418" s="5">
        <f t="shared" si="70"/>
        <v>0.26953296217660649</v>
      </c>
    </row>
    <row r="419" spans="1:30" x14ac:dyDescent="0.25">
      <c r="A419">
        <v>39077</v>
      </c>
      <c r="B419" t="s">
        <v>645</v>
      </c>
      <c r="C419" t="s">
        <v>646</v>
      </c>
      <c r="D419">
        <v>8336</v>
      </c>
      <c r="E419">
        <v>4342.38</v>
      </c>
      <c r="F419">
        <v>4985.5209999999997</v>
      </c>
      <c r="G419">
        <f t="shared" si="61"/>
        <v>9.0283387639931476</v>
      </c>
      <c r="H419">
        <f t="shared" si="62"/>
        <v>8.3761778638819706</v>
      </c>
      <c r="I419">
        <f t="shared" si="63"/>
        <v>8.5142931904754011</v>
      </c>
      <c r="J419">
        <v>269</v>
      </c>
      <c r="K419">
        <v>270</v>
      </c>
      <c r="L419">
        <v>322538.62</v>
      </c>
      <c r="M419">
        <v>4.09</v>
      </c>
      <c r="N419">
        <v>107.29</v>
      </c>
      <c r="O419">
        <v>67.08</v>
      </c>
      <c r="P419">
        <v>149.02000000000001</v>
      </c>
      <c r="Q419">
        <v>122944</v>
      </c>
      <c r="R419">
        <v>0.03</v>
      </c>
      <c r="S419">
        <v>0.17</v>
      </c>
      <c r="T419">
        <f>'Regression (power w accel)'!$B$17+'Regression (power w accel)'!$B$18*data_and_analysis!$I419</f>
        <v>9.0425896995501116</v>
      </c>
      <c r="U419">
        <f t="shared" si="64"/>
        <v>0.16473432543775313</v>
      </c>
      <c r="V419">
        <f t="shared" si="65"/>
        <v>1.9904180238563526E-4</v>
      </c>
      <c r="W419">
        <f>$T419-_xlfn.T.INV(0.975,'Regression (power w accel)'!$B$8-2)*SQRT('Regression (power w accel)'!$D$13*(1+1/'Regression (power w accel)'!$B$8+data_and_analysis!$V419))</f>
        <v>8.8039175925204489</v>
      </c>
      <c r="X419">
        <f>$T419+_xlfn.T.INV(0.975,'Regression (power w accel)'!$B$8-2)*SQRT('Regression (power w accel)'!$D$13*(1+1/'Regression (power w accel)'!$B$8+data_and_analysis!$V419))</f>
        <v>9.2812618065797743</v>
      </c>
      <c r="Y419">
        <f t="shared" si="66"/>
        <v>111.00475411925389</v>
      </c>
      <c r="Z419">
        <f t="shared" si="67"/>
        <v>178.91614714117253</v>
      </c>
      <c r="AA419">
        <f>EXP('Regression (power w accel)'!$B$17)*(data_and_analysis!$F419^'Regression (power w accel)'!$B$18)/60</f>
        <v>140.92743849715745</v>
      </c>
      <c r="AB419" t="str">
        <f t="shared" si="68"/>
        <v>N</v>
      </c>
      <c r="AC419" s="5">
        <f t="shared" si="69"/>
        <v>-0.21232688748903297</v>
      </c>
      <c r="AD419" s="5">
        <f t="shared" si="70"/>
        <v>0.26956218781185981</v>
      </c>
    </row>
    <row r="420" spans="1:30" x14ac:dyDescent="0.25">
      <c r="A420">
        <v>38406</v>
      </c>
      <c r="B420" t="s">
        <v>647</v>
      </c>
      <c r="C420" t="s">
        <v>648</v>
      </c>
      <c r="D420">
        <v>2314</v>
      </c>
      <c r="E420">
        <v>1260.96</v>
      </c>
      <c r="F420">
        <v>1308.7145</v>
      </c>
      <c r="G420">
        <f t="shared" si="61"/>
        <v>7.7467329077536222</v>
      </c>
      <c r="H420">
        <f t="shared" si="62"/>
        <v>7.1396286146053392</v>
      </c>
      <c r="I420">
        <f t="shared" si="63"/>
        <v>7.1768006366974655</v>
      </c>
      <c r="J420">
        <v>102</v>
      </c>
      <c r="K420">
        <v>103</v>
      </c>
      <c r="L420">
        <v>76949.990000000005</v>
      </c>
      <c r="M420">
        <v>4.1399999999999997</v>
      </c>
      <c r="N420">
        <v>131.06</v>
      </c>
      <c r="O420">
        <v>35.21</v>
      </c>
      <c r="P420">
        <v>155.99</v>
      </c>
      <c r="Q420">
        <v>22209</v>
      </c>
      <c r="R420">
        <v>0.03</v>
      </c>
      <c r="S420">
        <v>0.17</v>
      </c>
      <c r="T420">
        <f>'Regression (power w accel)'!$B$17+'Regression (power w accel)'!$B$18*data_and_analysis!$I420</f>
        <v>7.7566738925954217</v>
      </c>
      <c r="U420">
        <f t="shared" si="64"/>
        <v>0.86791170305008869</v>
      </c>
      <c r="V420">
        <f t="shared" si="65"/>
        <v>1.0486625008335124E-3</v>
      </c>
      <c r="W420">
        <f>$T420-_xlfn.T.INV(0.975,'Regression (power w accel)'!$B$8-2)*SQRT('Regression (power w accel)'!$D$13*(1+1/'Regression (power w accel)'!$B$8+data_and_analysis!$V420))</f>
        <v>7.5179005380855113</v>
      </c>
      <c r="X420">
        <f>$T420+_xlfn.T.INV(0.975,'Regression (power w accel)'!$B$8-2)*SQRT('Regression (power w accel)'!$D$13*(1+1/'Regression (power w accel)'!$B$8+data_and_analysis!$V420))</f>
        <v>7.9954472471053322</v>
      </c>
      <c r="Y420">
        <f t="shared" si="66"/>
        <v>30.678312626902137</v>
      </c>
      <c r="Z420">
        <f t="shared" si="67"/>
        <v>49.45695448495961</v>
      </c>
      <c r="AA420">
        <f>EXP('Regression (power w accel)'!$B$17)*(data_and_analysis!$F420^'Regression (power w accel)'!$B$18)/60</f>
        <v>38.951969286084378</v>
      </c>
      <c r="AB420" t="str">
        <f t="shared" si="68"/>
        <v>N</v>
      </c>
      <c r="AC420" s="5">
        <f t="shared" si="69"/>
        <v>-0.21240663336983095</v>
      </c>
      <c r="AD420" s="5">
        <f t="shared" si="70"/>
        <v>0.26969073429178708</v>
      </c>
    </row>
    <row r="421" spans="1:30" x14ac:dyDescent="0.25">
      <c r="A421">
        <v>55192</v>
      </c>
      <c r="B421" t="s">
        <v>649</v>
      </c>
      <c r="C421" t="s">
        <v>650</v>
      </c>
      <c r="D421">
        <v>2359</v>
      </c>
      <c r="E421">
        <v>1120.07</v>
      </c>
      <c r="F421">
        <v>1154.4454000000001</v>
      </c>
      <c r="G421">
        <f t="shared" si="61"/>
        <v>7.765993079407675</v>
      </c>
      <c r="H421">
        <f t="shared" si="62"/>
        <v>7.0211464623360964</v>
      </c>
      <c r="I421">
        <f t="shared" si="63"/>
        <v>7.0513753344756713</v>
      </c>
      <c r="J421">
        <v>26</v>
      </c>
      <c r="K421">
        <v>28</v>
      </c>
      <c r="L421">
        <v>77389.3</v>
      </c>
      <c r="M421">
        <v>11.07</v>
      </c>
      <c r="N421">
        <v>117</v>
      </c>
      <c r="O421">
        <v>90.45</v>
      </c>
      <c r="P421">
        <v>153.53</v>
      </c>
      <c r="Q421">
        <v>15438</v>
      </c>
      <c r="R421">
        <v>0.08</v>
      </c>
      <c r="S421">
        <v>0.18</v>
      </c>
      <c r="T421">
        <f>'Regression (power w accel)'!$B$17+'Regression (power w accel)'!$B$18*data_and_analysis!$I421</f>
        <v>7.6360852745403172</v>
      </c>
      <c r="U421">
        <f t="shared" si="64"/>
        <v>1.1173400947354974</v>
      </c>
      <c r="V421">
        <f t="shared" si="65"/>
        <v>1.3500367075465728E-3</v>
      </c>
      <c r="W421">
        <f>$T421-_xlfn.T.INV(0.975,'Regression (power w accel)'!$B$8-2)*SQRT('Regression (power w accel)'!$D$13*(1+1/'Regression (power w accel)'!$B$8+data_and_analysis!$V421))</f>
        <v>7.3972760162249536</v>
      </c>
      <c r="X421">
        <f>$T421+_xlfn.T.INV(0.975,'Regression (power w accel)'!$B$8-2)*SQRT('Regression (power w accel)'!$D$13*(1+1/'Regression (power w accel)'!$B$8+data_and_analysis!$V421))</f>
        <v>7.8748945328556808</v>
      </c>
      <c r="Y421">
        <f t="shared" si="66"/>
        <v>27.19223498364828</v>
      </c>
      <c r="Z421">
        <f t="shared" si="67"/>
        <v>43.840145899491844</v>
      </c>
      <c r="AA421">
        <f>EXP('Regression (power w accel)'!$B$17)*(data_and_analysis!$F421^'Regression (power w accel)'!$B$18)/60</f>
        <v>34.526968430726818</v>
      </c>
      <c r="AB421" t="str">
        <f t="shared" si="68"/>
        <v>N</v>
      </c>
      <c r="AC421" s="5">
        <f t="shared" si="69"/>
        <v>-0.2124349104612118</v>
      </c>
      <c r="AD421" s="5">
        <f t="shared" si="70"/>
        <v>0.26973632183927526</v>
      </c>
    </row>
    <row r="422" spans="1:30" x14ac:dyDescent="0.25">
      <c r="A422">
        <v>47774</v>
      </c>
      <c r="B422" t="s">
        <v>16</v>
      </c>
      <c r="C422" t="s">
        <v>81</v>
      </c>
      <c r="D422">
        <v>4136</v>
      </c>
      <c r="E422">
        <v>2289.39</v>
      </c>
      <c r="F422">
        <v>2420.4167000000002</v>
      </c>
      <c r="G422">
        <f t="shared" si="61"/>
        <v>8.3274844161882644</v>
      </c>
      <c r="H422">
        <f t="shared" si="62"/>
        <v>7.7360406855181667</v>
      </c>
      <c r="I422">
        <f t="shared" si="63"/>
        <v>7.7916949944103662</v>
      </c>
      <c r="J422">
        <v>63</v>
      </c>
      <c r="K422">
        <v>64</v>
      </c>
      <c r="L422">
        <v>140978.98000000001</v>
      </c>
      <c r="M422">
        <v>6.04</v>
      </c>
      <c r="N422">
        <v>107.68</v>
      </c>
      <c r="O422">
        <v>81.34</v>
      </c>
      <c r="P422">
        <v>143.58000000000001</v>
      </c>
      <c r="Q422">
        <v>48579</v>
      </c>
      <c r="R422">
        <v>0.04</v>
      </c>
      <c r="S422">
        <v>0.28000000000000003</v>
      </c>
      <c r="T422">
        <f>'Regression (power w accel)'!$B$17+'Regression (power w accel)'!$B$18*data_and_analysis!$I422</f>
        <v>8.3478565290570756</v>
      </c>
      <c r="U422">
        <f t="shared" si="64"/>
        <v>0.10031373133772903</v>
      </c>
      <c r="V422">
        <f t="shared" si="65"/>
        <v>1.2120501198783007E-4</v>
      </c>
      <c r="W422">
        <f>$T422-_xlfn.T.INV(0.975,'Regression (power w accel)'!$B$8-2)*SQRT('Regression (power w accel)'!$D$13*(1+1/'Regression (power w accel)'!$B$8+data_and_analysis!$V422))</f>
        <v>8.1091936998188796</v>
      </c>
      <c r="X422">
        <f>$T422+_xlfn.T.INV(0.975,'Regression (power w accel)'!$B$8-2)*SQRT('Regression (power w accel)'!$D$13*(1+1/'Regression (power w accel)'!$B$8+data_and_analysis!$V422))</f>
        <v>8.5865193582952717</v>
      </c>
      <c r="Y422">
        <f t="shared" si="66"/>
        <v>55.414934741625565</v>
      </c>
      <c r="Z422">
        <f t="shared" si="67"/>
        <v>89.315477762603862</v>
      </c>
      <c r="AA422">
        <f>EXP('Regression (power w accel)'!$B$17)*(data_and_analysis!$F422^'Regression (power w accel)'!$B$18)/60</f>
        <v>70.352053073324029</v>
      </c>
      <c r="AB422" t="str">
        <f t="shared" si="68"/>
        <v>N</v>
      </c>
      <c r="AC422" s="5">
        <f t="shared" si="69"/>
        <v>-0.21231957958825079</v>
      </c>
      <c r="AD422" s="5">
        <f t="shared" si="70"/>
        <v>0.26955040913326739</v>
      </c>
    </row>
    <row r="423" spans="1:30" x14ac:dyDescent="0.25">
      <c r="A423">
        <v>41092</v>
      </c>
      <c r="B423" t="s">
        <v>232</v>
      </c>
      <c r="C423" t="s">
        <v>651</v>
      </c>
      <c r="D423">
        <v>12850</v>
      </c>
      <c r="E423">
        <v>6908.09</v>
      </c>
      <c r="F423">
        <v>8803.5990000000002</v>
      </c>
      <c r="G423">
        <f t="shared" si="61"/>
        <v>9.4610990903233656</v>
      </c>
      <c r="H423">
        <f t="shared" si="62"/>
        <v>8.8404484675546016</v>
      </c>
      <c r="I423">
        <f t="shared" si="63"/>
        <v>9.0829158941306147</v>
      </c>
      <c r="J423">
        <v>153</v>
      </c>
      <c r="K423">
        <v>154</v>
      </c>
      <c r="L423">
        <v>592320.56000000006</v>
      </c>
      <c r="M423">
        <v>4.04</v>
      </c>
      <c r="N423">
        <v>102.96</v>
      </c>
      <c r="O423">
        <v>89.67</v>
      </c>
      <c r="P423">
        <v>128.56</v>
      </c>
      <c r="Q423">
        <v>202792</v>
      </c>
      <c r="R423">
        <v>0.03</v>
      </c>
      <c r="S423">
        <v>0.28999999999999998</v>
      </c>
      <c r="T423">
        <f>'Regression (power w accel)'!$B$17+'Regression (power w accel)'!$B$18*data_and_analysis!$I423</f>
        <v>9.5892850218965222</v>
      </c>
      <c r="U423">
        <f t="shared" si="64"/>
        <v>0.94964531779345684</v>
      </c>
      <c r="V423">
        <f t="shared" si="65"/>
        <v>1.1474179117096771E-3</v>
      </c>
      <c r="W423">
        <f>$T423-_xlfn.T.INV(0.975,'Regression (power w accel)'!$B$8-2)*SQRT('Regression (power w accel)'!$D$13*(1+1/'Regression (power w accel)'!$B$8+data_and_analysis!$V423))</f>
        <v>9.3504999017006405</v>
      </c>
      <c r="X423">
        <f>$T423+_xlfn.T.INV(0.975,'Regression (power w accel)'!$B$8-2)*SQRT('Regression (power w accel)'!$D$13*(1+1/'Regression (power w accel)'!$B$8+data_and_analysis!$V423))</f>
        <v>9.8280701420924039</v>
      </c>
      <c r="Y423">
        <f t="shared" si="66"/>
        <v>191.74288605954479</v>
      </c>
      <c r="Z423">
        <f t="shared" si="67"/>
        <v>309.1187724393593</v>
      </c>
      <c r="AA423">
        <f>EXP('Regression (power w accel)'!$B$17)*(data_and_analysis!$F423^'Regression (power w accel)'!$B$18)/60</f>
        <v>243.45703021828396</v>
      </c>
      <c r="AB423" t="str">
        <f t="shared" si="68"/>
        <v>N</v>
      </c>
      <c r="AC423" s="5">
        <f t="shared" si="69"/>
        <v>-0.21241589989154222</v>
      </c>
      <c r="AD423" s="5">
        <f t="shared" si="70"/>
        <v>0.26970567316213018</v>
      </c>
    </row>
    <row r="424" spans="1:30" x14ac:dyDescent="0.25">
      <c r="A424">
        <v>36194</v>
      </c>
      <c r="B424" t="s">
        <v>652</v>
      </c>
      <c r="C424" t="s">
        <v>653</v>
      </c>
      <c r="D424">
        <v>3955</v>
      </c>
      <c r="E424">
        <v>1448.06</v>
      </c>
      <c r="F424">
        <v>1771.7909</v>
      </c>
      <c r="G424">
        <f t="shared" si="61"/>
        <v>8.2827358802017539</v>
      </c>
      <c r="H424">
        <f t="shared" si="62"/>
        <v>7.2779800085512836</v>
      </c>
      <c r="I424">
        <f t="shared" si="63"/>
        <v>7.479746121944876</v>
      </c>
      <c r="J424">
        <v>80</v>
      </c>
      <c r="K424">
        <v>81</v>
      </c>
      <c r="L424">
        <v>146098.67000000001</v>
      </c>
      <c r="M424">
        <v>6.29</v>
      </c>
      <c r="N424">
        <v>150.62</v>
      </c>
      <c r="O424">
        <v>143.81</v>
      </c>
      <c r="P424">
        <v>159.03</v>
      </c>
      <c r="Q424">
        <v>70936</v>
      </c>
      <c r="R424">
        <v>0.04</v>
      </c>
      <c r="S424">
        <v>0.19</v>
      </c>
      <c r="T424">
        <f>'Regression (power w accel)'!$B$17+'Regression (power w accel)'!$B$18*data_and_analysis!$I424</f>
        <v>8.0479371127343526</v>
      </c>
      <c r="U424">
        <f t="shared" si="64"/>
        <v>0.39522886433737059</v>
      </c>
      <c r="V424">
        <f t="shared" si="65"/>
        <v>4.7753900289750642E-4</v>
      </c>
      <c r="W424">
        <f>$T424-_xlfn.T.INV(0.975,'Regression (power w accel)'!$B$8-2)*SQRT('Regression (power w accel)'!$D$13*(1+1/'Regression (power w accel)'!$B$8+data_and_analysis!$V424))</f>
        <v>7.8092318130580907</v>
      </c>
      <c r="X424">
        <f>$T424+_xlfn.T.INV(0.975,'Regression (power w accel)'!$B$8-2)*SQRT('Regression (power w accel)'!$D$13*(1+1/'Regression (power w accel)'!$B$8+data_and_analysis!$V424))</f>
        <v>8.2866424124106146</v>
      </c>
      <c r="Y424">
        <f t="shared" si="66"/>
        <v>41.053958023989793</v>
      </c>
      <c r="Z424">
        <f t="shared" si="67"/>
        <v>66.174675880629977</v>
      </c>
      <c r="AA424">
        <f>EXP('Regression (power w accel)'!$B$17)*(data_and_analysis!$F424^'Regression (power w accel)'!$B$18)/60</f>
        <v>52.122282815073554</v>
      </c>
      <c r="AB424" t="str">
        <f t="shared" si="68"/>
        <v>N</v>
      </c>
      <c r="AC424" s="5">
        <f t="shared" si="69"/>
        <v>-0.21235303201038705</v>
      </c>
      <c r="AD424" s="5">
        <f t="shared" si="70"/>
        <v>0.2696043286402745</v>
      </c>
    </row>
    <row r="425" spans="1:30" x14ac:dyDescent="0.25">
      <c r="A425">
        <v>34532</v>
      </c>
      <c r="B425" t="s">
        <v>654</v>
      </c>
      <c r="C425" t="s">
        <v>655</v>
      </c>
      <c r="D425">
        <v>12454</v>
      </c>
      <c r="E425">
        <v>6319.89</v>
      </c>
      <c r="F425">
        <v>8345.7870000000003</v>
      </c>
      <c r="G425">
        <f t="shared" si="61"/>
        <v>9.4297971354323966</v>
      </c>
      <c r="H425">
        <f t="shared" si="62"/>
        <v>8.7514570819261426</v>
      </c>
      <c r="I425">
        <f t="shared" si="63"/>
        <v>9.0295121396180615</v>
      </c>
      <c r="J425">
        <v>438</v>
      </c>
      <c r="K425">
        <v>439</v>
      </c>
      <c r="L425">
        <v>780937.44</v>
      </c>
      <c r="M425">
        <v>6.14</v>
      </c>
      <c r="N425">
        <v>159.81</v>
      </c>
      <c r="O425">
        <v>155.05000000000001</v>
      </c>
      <c r="P425">
        <v>165.58</v>
      </c>
      <c r="Q425">
        <v>213173</v>
      </c>
      <c r="R425">
        <v>0.04</v>
      </c>
      <c r="S425">
        <v>0.17</v>
      </c>
      <c r="T425">
        <f>'Regression (power w accel)'!$B$17+'Regression (power w accel)'!$B$18*data_and_analysis!$I425</f>
        <v>9.5379406372983091</v>
      </c>
      <c r="U425">
        <f t="shared" si="64"/>
        <v>0.84841363153564053</v>
      </c>
      <c r="V425">
        <f t="shared" si="65"/>
        <v>1.0251037720320506E-3</v>
      </c>
      <c r="W425">
        <f>$T425-_xlfn.T.INV(0.975,'Regression (power w accel)'!$B$8-2)*SQRT('Regression (power w accel)'!$D$13*(1+1/'Regression (power w accel)'!$B$8+data_and_analysis!$V425))</f>
        <v>9.2991700896529643</v>
      </c>
      <c r="X425">
        <f>$T425+_xlfn.T.INV(0.975,'Regression (power w accel)'!$B$8-2)*SQRT('Regression (power w accel)'!$D$13*(1+1/'Regression (power w accel)'!$B$8+data_and_analysis!$V425))</f>
        <v>9.7767111849436539</v>
      </c>
      <c r="Y425">
        <f t="shared" si="66"/>
        <v>182.14908997655462</v>
      </c>
      <c r="Z425">
        <f t="shared" si="67"/>
        <v>293.64355173792541</v>
      </c>
      <c r="AA425">
        <f>EXP('Regression (power w accel)'!$B$17)*(data_and_analysis!$F425^'Regression (power w accel)'!$B$18)/60</f>
        <v>231.27236265180164</v>
      </c>
      <c r="AB425" t="str">
        <f t="shared" si="68"/>
        <v>N</v>
      </c>
      <c r="AC425" s="5">
        <f t="shared" si="69"/>
        <v>-0.21240442269881549</v>
      </c>
      <c r="AD425" s="5">
        <f t="shared" si="70"/>
        <v>0.26968717044685703</v>
      </c>
    </row>
    <row r="426" spans="1:30" x14ac:dyDescent="0.25">
      <c r="A426">
        <v>56212</v>
      </c>
      <c r="B426" t="s">
        <v>656</v>
      </c>
      <c r="C426" t="s">
        <v>657</v>
      </c>
      <c r="D426">
        <v>38785</v>
      </c>
      <c r="E426">
        <v>12022.86</v>
      </c>
      <c r="F426">
        <v>15760.503000000001</v>
      </c>
      <c r="G426">
        <f t="shared" si="61"/>
        <v>10.565788852924973</v>
      </c>
      <c r="H426">
        <f t="shared" si="62"/>
        <v>9.3945651165587805</v>
      </c>
      <c r="I426">
        <f t="shared" si="63"/>
        <v>9.6652622791462122</v>
      </c>
      <c r="J426">
        <v>292</v>
      </c>
      <c r="K426">
        <v>293</v>
      </c>
      <c r="L426">
        <v>1444955.6</v>
      </c>
      <c r="M426">
        <v>6.09</v>
      </c>
      <c r="N426">
        <v>154.31</v>
      </c>
      <c r="O426">
        <v>138.97</v>
      </c>
      <c r="P426">
        <v>171.61</v>
      </c>
      <c r="Q426">
        <v>745336</v>
      </c>
      <c r="R426">
        <v>0.04</v>
      </c>
      <c r="S426">
        <v>0.19</v>
      </c>
      <c r="T426">
        <f>'Regression (power w accel)'!$B$17+'Regression (power w accel)'!$B$18*data_and_analysis!$I426</f>
        <v>10.149174809319451</v>
      </c>
      <c r="U426">
        <f t="shared" si="64"/>
        <v>2.4237627869141161</v>
      </c>
      <c r="V426">
        <f t="shared" si="65"/>
        <v>2.9285342467675821E-3</v>
      </c>
      <c r="W426">
        <f>$T426-_xlfn.T.INV(0.975,'Regression (power w accel)'!$B$8-2)*SQRT('Regression (power w accel)'!$D$13*(1+1/'Regression (power w accel)'!$B$8+data_and_analysis!$V426))</f>
        <v>9.910177586959211</v>
      </c>
      <c r="X426">
        <f>$T426+_xlfn.T.INV(0.975,'Regression (power w accel)'!$B$8-2)*SQRT('Regression (power w accel)'!$D$13*(1+1/'Regression (power w accel)'!$B$8+data_and_analysis!$V426))</f>
        <v>10.388172031679691</v>
      </c>
      <c r="Y426">
        <f t="shared" si="66"/>
        <v>335.57082089692409</v>
      </c>
      <c r="Z426">
        <f t="shared" si="67"/>
        <v>541.22087619733782</v>
      </c>
      <c r="AA426">
        <f>EXP('Regression (power w accel)'!$B$17)*(data_and_analysis!$F426^'Regression (power w accel)'!$B$18)/60</f>
        <v>426.16655630409707</v>
      </c>
      <c r="AB426" t="str">
        <f t="shared" si="68"/>
        <v>Y</v>
      </c>
      <c r="AC426" s="5">
        <f t="shared" si="69"/>
        <v>-0.21258293046938936</v>
      </c>
      <c r="AD426" s="5">
        <f t="shared" si="70"/>
        <v>0.26997500904585797</v>
      </c>
    </row>
    <row r="427" spans="1:30" x14ac:dyDescent="0.25">
      <c r="A427">
        <v>46759</v>
      </c>
      <c r="B427" t="s">
        <v>658</v>
      </c>
      <c r="C427" t="s">
        <v>659</v>
      </c>
      <c r="D427">
        <v>2315</v>
      </c>
      <c r="E427">
        <v>1403.15</v>
      </c>
      <c r="F427">
        <v>1473.1679999999999</v>
      </c>
      <c r="G427">
        <f t="shared" si="61"/>
        <v>7.7471649665203346</v>
      </c>
      <c r="H427">
        <f t="shared" si="62"/>
        <v>7.2464749881438291</v>
      </c>
      <c r="I427">
        <f t="shared" si="63"/>
        <v>7.2951704629122434</v>
      </c>
      <c r="J427">
        <v>67</v>
      </c>
      <c r="K427">
        <v>69</v>
      </c>
      <c r="L427">
        <v>82695.899999999994</v>
      </c>
      <c r="M427">
        <v>9.08</v>
      </c>
      <c r="N427">
        <v>109.6</v>
      </c>
      <c r="O427">
        <v>64.040000000000006</v>
      </c>
      <c r="P427">
        <v>144.79</v>
      </c>
      <c r="Q427">
        <v>10228</v>
      </c>
      <c r="R427">
        <v>0.06</v>
      </c>
      <c r="S427">
        <v>0.19</v>
      </c>
      <c r="T427">
        <f>'Regression (power w accel)'!$B$17+'Regression (power w accel)'!$B$18*data_and_analysis!$I427</f>
        <v>7.8704791098028846</v>
      </c>
      <c r="U427">
        <f t="shared" si="64"/>
        <v>0.66137224746311252</v>
      </c>
      <c r="V427">
        <f t="shared" si="65"/>
        <v>7.9910925566413504E-4</v>
      </c>
      <c r="W427">
        <f>$T427-_xlfn.T.INV(0.975,'Regression (power w accel)'!$B$8-2)*SQRT('Regression (power w accel)'!$D$13*(1+1/'Regression (power w accel)'!$B$8+data_and_analysis!$V427))</f>
        <v>7.6317354895654113</v>
      </c>
      <c r="X427">
        <f>$T427+_xlfn.T.INV(0.975,'Regression (power w accel)'!$B$8-2)*SQRT('Regression (power w accel)'!$D$13*(1+1/'Regression (power w accel)'!$B$8+data_and_analysis!$V427))</f>
        <v>8.1092227300403579</v>
      </c>
      <c r="Y427">
        <f t="shared" si="66"/>
        <v>34.377109705119345</v>
      </c>
      <c r="Z427">
        <f t="shared" si="67"/>
        <v>55.416543472805117</v>
      </c>
      <c r="AA427">
        <f>EXP('Regression (power w accel)'!$B$17)*(data_and_analysis!$F427^'Regression (power w accel)'!$B$18)/60</f>
        <v>43.646999833243257</v>
      </c>
      <c r="AB427" t="str">
        <f t="shared" si="68"/>
        <v>N</v>
      </c>
      <c r="AC427" s="5">
        <f t="shared" si="69"/>
        <v>-0.21238321450592812</v>
      </c>
      <c r="AD427" s="5">
        <f t="shared" si="70"/>
        <v>0.26965298152286099</v>
      </c>
    </row>
    <row r="428" spans="1:30" x14ac:dyDescent="0.25">
      <c r="A428">
        <v>36005</v>
      </c>
      <c r="B428" t="s">
        <v>660</v>
      </c>
      <c r="C428" t="s">
        <v>661</v>
      </c>
      <c r="D428">
        <v>3828</v>
      </c>
      <c r="E428">
        <v>1607.55</v>
      </c>
      <c r="F428">
        <v>1867.0653</v>
      </c>
      <c r="G428">
        <f t="shared" si="61"/>
        <v>8.2500977525728452</v>
      </c>
      <c r="H428">
        <f t="shared" si="62"/>
        <v>7.3824665598271153</v>
      </c>
      <c r="I428">
        <f t="shared" si="63"/>
        <v>7.5321231188272417</v>
      </c>
      <c r="J428">
        <v>52</v>
      </c>
      <c r="K428">
        <v>54</v>
      </c>
      <c r="L428">
        <v>128456.48</v>
      </c>
      <c r="M428">
        <v>11.09</v>
      </c>
      <c r="N428">
        <v>121.84</v>
      </c>
      <c r="O428">
        <v>94.69</v>
      </c>
      <c r="P428">
        <v>142.49</v>
      </c>
      <c r="Q428">
        <v>100908</v>
      </c>
      <c r="R428">
        <v>0.08</v>
      </c>
      <c r="S428">
        <v>0.18</v>
      </c>
      <c r="T428">
        <f>'Regression (power w accel)'!$B$17+'Regression (power w accel)'!$B$18*data_and_analysis!$I428</f>
        <v>8.098294333805681</v>
      </c>
      <c r="U428">
        <f t="shared" si="64"/>
        <v>0.33211627964975632</v>
      </c>
      <c r="V428">
        <f t="shared" si="65"/>
        <v>4.0128262720860665E-4</v>
      </c>
      <c r="W428">
        <f>$T428-_xlfn.T.INV(0.975,'Regression (power w accel)'!$B$8-2)*SQRT('Regression (power w accel)'!$D$13*(1+1/'Regression (power w accel)'!$B$8+data_and_analysis!$V428))</f>
        <v>7.8595981222750959</v>
      </c>
      <c r="X428">
        <f>$T428+_xlfn.T.INV(0.975,'Regression (power w accel)'!$B$8-2)*SQRT('Regression (power w accel)'!$D$13*(1+1/'Regression (power w accel)'!$B$8+data_and_analysis!$V428))</f>
        <v>8.3369905453362669</v>
      </c>
      <c r="Y428">
        <f t="shared" si="66"/>
        <v>43.174651839078209</v>
      </c>
      <c r="Z428">
        <f t="shared" si="67"/>
        <v>69.591747027201805</v>
      </c>
      <c r="AA428">
        <f>EXP('Regression (power w accel)'!$B$17)*(data_and_analysis!$F428^'Regression (power w accel)'!$B$18)/60</f>
        <v>54.814226700489364</v>
      </c>
      <c r="AB428" t="str">
        <f t="shared" si="68"/>
        <v>N</v>
      </c>
      <c r="AC428" s="5">
        <f t="shared" si="69"/>
        <v>-0.2123458737274723</v>
      </c>
      <c r="AD428" s="5">
        <f t="shared" si="70"/>
        <v>0.2695927903436155</v>
      </c>
    </row>
    <row r="429" spans="1:30" x14ac:dyDescent="0.25">
      <c r="A429">
        <v>41777</v>
      </c>
      <c r="B429" t="s">
        <v>232</v>
      </c>
      <c r="C429" t="s">
        <v>233</v>
      </c>
      <c r="D429">
        <v>14426</v>
      </c>
      <c r="E429">
        <v>7335.37</v>
      </c>
      <c r="F429">
        <v>8897.6880000000001</v>
      </c>
      <c r="G429">
        <f t="shared" si="61"/>
        <v>9.5767874130636184</v>
      </c>
      <c r="H429">
        <f t="shared" si="62"/>
        <v>8.9004631323859904</v>
      </c>
      <c r="I429">
        <f t="shared" si="63"/>
        <v>9.0935467466918887</v>
      </c>
      <c r="J429">
        <v>153</v>
      </c>
      <c r="K429">
        <v>154</v>
      </c>
      <c r="L429">
        <v>625124.1</v>
      </c>
      <c r="M429">
        <v>6.09</v>
      </c>
      <c r="N429">
        <v>125.76</v>
      </c>
      <c r="O429">
        <v>116.86</v>
      </c>
      <c r="P429">
        <v>140.77000000000001</v>
      </c>
      <c r="Q429">
        <v>208348</v>
      </c>
      <c r="R429">
        <v>0.04</v>
      </c>
      <c r="S429">
        <v>0.28999999999999998</v>
      </c>
      <c r="T429">
        <f>'Regression (power w accel)'!$B$17+'Regression (power w accel)'!$B$18*data_and_analysis!$I429</f>
        <v>9.5995059246681542</v>
      </c>
      <c r="U429">
        <f t="shared" si="64"/>
        <v>0.97047781065588601</v>
      </c>
      <c r="V429">
        <f t="shared" si="65"/>
        <v>1.1725889676902997E-3</v>
      </c>
      <c r="W429">
        <f>$T429-_xlfn.T.INV(0.975,'Regression (power w accel)'!$B$8-2)*SQRT('Regression (power w accel)'!$D$13*(1+1/'Regression (power w accel)'!$B$8+data_and_analysis!$V429))</f>
        <v>9.3607178056939588</v>
      </c>
      <c r="X429">
        <f>$T429+_xlfn.T.INV(0.975,'Regression (power w accel)'!$B$8-2)*SQRT('Regression (power w accel)'!$D$13*(1+1/'Regression (power w accel)'!$B$8+data_and_analysis!$V429))</f>
        <v>9.8382940436423496</v>
      </c>
      <c r="Y429">
        <f t="shared" si="66"/>
        <v>193.71214015193672</v>
      </c>
      <c r="Z429">
        <f t="shared" si="67"/>
        <v>312.29538334420255</v>
      </c>
      <c r="AA429">
        <f>EXP('Regression (power w accel)'!$B$17)*(data_and_analysis!$F429^'Regression (power w accel)'!$B$18)/60</f>
        <v>245.95814088412473</v>
      </c>
      <c r="AB429" t="str">
        <f t="shared" si="68"/>
        <v>N</v>
      </c>
      <c r="AC429" s="5">
        <f t="shared" si="69"/>
        <v>-0.21241826167812039</v>
      </c>
      <c r="AD429" s="5">
        <f t="shared" si="70"/>
        <v>0.26970948073367684</v>
      </c>
    </row>
    <row r="430" spans="1:30" x14ac:dyDescent="0.25">
      <c r="A430">
        <v>41404</v>
      </c>
      <c r="B430" t="s">
        <v>16</v>
      </c>
      <c r="C430" t="s">
        <v>240</v>
      </c>
      <c r="D430">
        <v>4129</v>
      </c>
      <c r="E430">
        <v>2289.39</v>
      </c>
      <c r="F430">
        <v>2420.4167000000002</v>
      </c>
      <c r="G430">
        <f t="shared" si="61"/>
        <v>8.3257905258860898</v>
      </c>
      <c r="H430">
        <f t="shared" si="62"/>
        <v>7.7360406855181667</v>
      </c>
      <c r="I430">
        <f t="shared" si="63"/>
        <v>7.7916949944103662</v>
      </c>
      <c r="J430">
        <v>63</v>
      </c>
      <c r="K430">
        <v>64</v>
      </c>
      <c r="L430">
        <v>140978.98000000001</v>
      </c>
      <c r="M430">
        <v>6.04</v>
      </c>
      <c r="N430">
        <v>107.68</v>
      </c>
      <c r="O430">
        <v>81.34</v>
      </c>
      <c r="P430">
        <v>143.58000000000001</v>
      </c>
      <c r="Q430">
        <v>48579</v>
      </c>
      <c r="R430">
        <v>0.04</v>
      </c>
      <c r="S430">
        <v>0.28000000000000003</v>
      </c>
      <c r="T430">
        <f>'Regression (power w accel)'!$B$17+'Regression (power w accel)'!$B$18*data_and_analysis!$I430</f>
        <v>8.3478565290570756</v>
      </c>
      <c r="U430">
        <f t="shared" si="64"/>
        <v>0.10031373133772903</v>
      </c>
      <c r="V430">
        <f t="shared" si="65"/>
        <v>1.2120501198783007E-4</v>
      </c>
      <c r="W430">
        <f>$T430-_xlfn.T.INV(0.975,'Regression (power w accel)'!$B$8-2)*SQRT('Regression (power w accel)'!$D$13*(1+1/'Regression (power w accel)'!$B$8+data_and_analysis!$V430))</f>
        <v>8.1091936998188796</v>
      </c>
      <c r="X430">
        <f>$T430+_xlfn.T.INV(0.975,'Regression (power w accel)'!$B$8-2)*SQRT('Regression (power w accel)'!$D$13*(1+1/'Regression (power w accel)'!$B$8+data_and_analysis!$V430))</f>
        <v>8.5865193582952717</v>
      </c>
      <c r="Y430">
        <f t="shared" si="66"/>
        <v>55.414934741625565</v>
      </c>
      <c r="Z430">
        <f t="shared" si="67"/>
        <v>89.315477762603862</v>
      </c>
      <c r="AA430">
        <f>EXP('Regression (power w accel)'!$B$17)*(data_and_analysis!$F430^'Regression (power w accel)'!$B$18)/60</f>
        <v>70.352053073324029</v>
      </c>
      <c r="AB430" t="str">
        <f t="shared" si="68"/>
        <v>N</v>
      </c>
      <c r="AC430" s="5">
        <f t="shared" si="69"/>
        <v>-0.21231957958825079</v>
      </c>
      <c r="AD430" s="5">
        <f t="shared" si="70"/>
        <v>0.26955040913326739</v>
      </c>
    </row>
    <row r="431" spans="1:30" x14ac:dyDescent="0.25">
      <c r="A431">
        <v>34268</v>
      </c>
      <c r="B431" t="s">
        <v>662</v>
      </c>
      <c r="C431" t="s">
        <v>663</v>
      </c>
      <c r="D431">
        <v>5363</v>
      </c>
      <c r="E431">
        <v>2337.34</v>
      </c>
      <c r="F431">
        <v>2801.3544999999999</v>
      </c>
      <c r="G431">
        <f t="shared" si="61"/>
        <v>8.5872787989829256</v>
      </c>
      <c r="H431">
        <f t="shared" si="62"/>
        <v>7.756768809622228</v>
      </c>
      <c r="I431">
        <f t="shared" si="63"/>
        <v>7.9378583291939853</v>
      </c>
      <c r="J431">
        <v>55</v>
      </c>
      <c r="K431">
        <v>57</v>
      </c>
      <c r="L431">
        <v>194459.51999999999</v>
      </c>
      <c r="M431">
        <v>9.09</v>
      </c>
      <c r="N431">
        <v>115.84</v>
      </c>
      <c r="O431">
        <v>95.45</v>
      </c>
      <c r="P431">
        <v>140.44</v>
      </c>
      <c r="Q431">
        <v>119232</v>
      </c>
      <c r="R431">
        <v>0.06</v>
      </c>
      <c r="S431">
        <v>0.19</v>
      </c>
      <c r="T431">
        <f>'Regression (power w accel)'!$B$17+'Regression (power w accel)'!$B$18*data_and_analysis!$I431</f>
        <v>8.4883834740965547</v>
      </c>
      <c r="U431">
        <f t="shared" si="64"/>
        <v>2.9090746202336645E-2</v>
      </c>
      <c r="V431">
        <f t="shared" si="65"/>
        <v>3.5149168465464023E-5</v>
      </c>
      <c r="W431">
        <f>$T431-_xlfn.T.INV(0.975,'Regression (power w accel)'!$B$8-2)*SQRT('Regression (power w accel)'!$D$13*(1+1/'Regression (power w accel)'!$B$8+data_and_analysis!$V431))</f>
        <v>8.2497309027434031</v>
      </c>
      <c r="X431">
        <f>$T431+_xlfn.T.INV(0.975,'Regression (power w accel)'!$B$8-2)*SQRT('Regression (power w accel)'!$D$13*(1+1/'Regression (power w accel)'!$B$8+data_and_analysis!$V431))</f>
        <v>8.7270360454497062</v>
      </c>
      <c r="Y431">
        <f t="shared" si="66"/>
        <v>63.776599273420331</v>
      </c>
      <c r="Z431">
        <f t="shared" si="67"/>
        <v>102.79035063813129</v>
      </c>
      <c r="AA431">
        <f>EXP('Regression (power w accel)'!$B$17)*(data_and_analysis!$F431^'Regression (power w accel)'!$B$18)/60</f>
        <v>80.96677714854701</v>
      </c>
      <c r="AB431" t="str">
        <f t="shared" si="68"/>
        <v>N</v>
      </c>
      <c r="AC431" s="5">
        <f t="shared" si="69"/>
        <v>-0.21231149961160539</v>
      </c>
      <c r="AD431" s="5">
        <f t="shared" si="70"/>
        <v>0.26953738629790469</v>
      </c>
    </row>
    <row r="432" spans="1:30" x14ac:dyDescent="0.25">
      <c r="A432">
        <v>36095</v>
      </c>
      <c r="B432" t="s">
        <v>664</v>
      </c>
      <c r="C432" t="s">
        <v>665</v>
      </c>
      <c r="D432">
        <v>27335</v>
      </c>
      <c r="E432">
        <v>11831.8</v>
      </c>
      <c r="F432">
        <v>16040.710999999999</v>
      </c>
      <c r="G432">
        <f t="shared" si="61"/>
        <v>10.2159232113291</v>
      </c>
      <c r="H432">
        <f t="shared" si="62"/>
        <v>9.3785461009347237</v>
      </c>
      <c r="I432">
        <f t="shared" si="63"/>
        <v>9.682885207121398</v>
      </c>
      <c r="J432">
        <v>323</v>
      </c>
      <c r="K432">
        <v>325</v>
      </c>
      <c r="L432">
        <v>1320159</v>
      </c>
      <c r="M432">
        <v>7.04</v>
      </c>
      <c r="N432">
        <v>130.38</v>
      </c>
      <c r="O432">
        <v>116.52</v>
      </c>
      <c r="P432">
        <v>147.31</v>
      </c>
      <c r="Q432">
        <v>460504</v>
      </c>
      <c r="R432">
        <v>0.05</v>
      </c>
      <c r="S432">
        <v>0.2</v>
      </c>
      <c r="T432">
        <f>'Regression (power w accel)'!$B$17+'Regression (power w accel)'!$B$18*data_and_analysis!$I432</f>
        <v>10.166118157216307</v>
      </c>
      <c r="U432">
        <f t="shared" si="64"/>
        <v>2.4789456487331583</v>
      </c>
      <c r="V432">
        <f t="shared" si="65"/>
        <v>2.9952094600121338E-3</v>
      </c>
      <c r="W432">
        <f>$T432-_xlfn.T.INV(0.975,'Regression (power w accel)'!$B$8-2)*SQRT('Regression (power w accel)'!$D$13*(1+1/'Regression (power w accel)'!$B$8+data_and_analysis!$V432))</f>
        <v>9.927112998570939</v>
      </c>
      <c r="X432">
        <f>$T432+_xlfn.T.INV(0.975,'Regression (power w accel)'!$B$8-2)*SQRT('Regression (power w accel)'!$D$13*(1+1/'Regression (power w accel)'!$B$8+data_and_analysis!$V432))</f>
        <v>10.405123315861674</v>
      </c>
      <c r="Y432">
        <f t="shared" si="66"/>
        <v>341.30224591025672</v>
      </c>
      <c r="Z432">
        <f t="shared" si="67"/>
        <v>550.47346515052834</v>
      </c>
      <c r="AA432">
        <f>EXP('Regression (power w accel)'!$B$17)*(data_and_analysis!$F432^'Regression (power w accel)'!$B$18)/60</f>
        <v>433.44876279656938</v>
      </c>
      <c r="AB432" t="str">
        <f t="shared" si="68"/>
        <v>N</v>
      </c>
      <c r="AC432" s="5">
        <f t="shared" si="69"/>
        <v>-0.2125891796109701</v>
      </c>
      <c r="AD432" s="5">
        <f t="shared" si="70"/>
        <v>0.26998508796962972</v>
      </c>
    </row>
    <row r="433" spans="1:30" x14ac:dyDescent="0.25">
      <c r="A433">
        <v>52945</v>
      </c>
      <c r="B433" t="s">
        <v>92</v>
      </c>
      <c r="C433" t="s">
        <v>99</v>
      </c>
      <c r="D433">
        <v>2353</v>
      </c>
      <c r="E433">
        <v>1317.63</v>
      </c>
      <c r="F433">
        <v>1347.4105</v>
      </c>
      <c r="G433">
        <f t="shared" si="61"/>
        <v>7.7634463887273624</v>
      </c>
      <c r="H433">
        <f t="shared" si="62"/>
        <v>7.1835899472745384</v>
      </c>
      <c r="I433">
        <f t="shared" si="63"/>
        <v>7.2059398812823021</v>
      </c>
      <c r="J433">
        <v>64</v>
      </c>
      <c r="K433">
        <v>65</v>
      </c>
      <c r="L433">
        <v>79193.649999999994</v>
      </c>
      <c r="M433">
        <v>6.08</v>
      </c>
      <c r="N433">
        <v>116.12</v>
      </c>
      <c r="O433">
        <v>73.650000000000006</v>
      </c>
      <c r="P433">
        <v>151.06</v>
      </c>
      <c r="Q433">
        <v>24286</v>
      </c>
      <c r="R433">
        <v>0.04</v>
      </c>
      <c r="S433">
        <v>0.28000000000000003</v>
      </c>
      <c r="T433">
        <f>'Regression (power w accel)'!$B$17+'Regression (power w accel)'!$B$18*data_and_analysis!$I433</f>
        <v>7.7846894618100082</v>
      </c>
      <c r="U433">
        <f t="shared" si="64"/>
        <v>0.81446752145269952</v>
      </c>
      <c r="V433">
        <f t="shared" si="65"/>
        <v>9.8408806436496295E-4</v>
      </c>
      <c r="W433">
        <f>$T433-_xlfn.T.INV(0.975,'Regression (power w accel)'!$B$8-2)*SQRT('Regression (power w accel)'!$D$13*(1+1/'Regression (power w accel)'!$B$8+data_and_analysis!$V433))</f>
        <v>7.5459238009899359</v>
      </c>
      <c r="X433">
        <f>$T433+_xlfn.T.INV(0.975,'Regression (power w accel)'!$B$8-2)*SQRT('Regression (power w accel)'!$D$13*(1+1/'Regression (power w accel)'!$B$8+data_and_analysis!$V433))</f>
        <v>8.0234551226300805</v>
      </c>
      <c r="Y433">
        <f t="shared" si="66"/>
        <v>31.550178251081881</v>
      </c>
      <c r="Z433">
        <f t="shared" si="67"/>
        <v>50.861719118109654</v>
      </c>
      <c r="AA433">
        <f>EXP('Regression (power w accel)'!$B$17)*(data_and_analysis!$F433^'Regression (power w accel)'!$B$18)/60</f>
        <v>40.058660790555876</v>
      </c>
      <c r="AB433" t="str">
        <f t="shared" si="68"/>
        <v>N</v>
      </c>
      <c r="AC433" s="5">
        <f t="shared" si="69"/>
        <v>-0.21240057384743957</v>
      </c>
      <c r="AD433" s="5">
        <f t="shared" si="70"/>
        <v>0.26968096572266537</v>
      </c>
    </row>
    <row r="434" spans="1:30" x14ac:dyDescent="0.25">
      <c r="A434">
        <v>34223</v>
      </c>
      <c r="B434" t="s">
        <v>16</v>
      </c>
      <c r="C434" t="s">
        <v>622</v>
      </c>
      <c r="D434">
        <v>4219</v>
      </c>
      <c r="E434">
        <v>2289.39</v>
      </c>
      <c r="F434">
        <v>2420.4167000000002</v>
      </c>
      <c r="G434">
        <f t="shared" si="61"/>
        <v>8.3473534121243382</v>
      </c>
      <c r="H434">
        <f t="shared" si="62"/>
        <v>7.7360406855181667</v>
      </c>
      <c r="I434">
        <f t="shared" si="63"/>
        <v>7.7916949944103662</v>
      </c>
      <c r="J434">
        <v>63</v>
      </c>
      <c r="K434">
        <v>64</v>
      </c>
      <c r="L434">
        <v>140978.98000000001</v>
      </c>
      <c r="M434">
        <v>6.04</v>
      </c>
      <c r="N434">
        <v>107.68</v>
      </c>
      <c r="O434">
        <v>81.34</v>
      </c>
      <c r="P434">
        <v>143.58000000000001</v>
      </c>
      <c r="Q434">
        <v>48575</v>
      </c>
      <c r="R434">
        <v>0.04</v>
      </c>
      <c r="S434">
        <v>0.28000000000000003</v>
      </c>
      <c r="T434">
        <f>'Regression (power w accel)'!$B$17+'Regression (power w accel)'!$B$18*data_and_analysis!$I434</f>
        <v>8.3478565290570756</v>
      </c>
      <c r="U434">
        <f t="shared" si="64"/>
        <v>0.10031373133772903</v>
      </c>
      <c r="V434">
        <f t="shared" si="65"/>
        <v>1.2120501198783007E-4</v>
      </c>
      <c r="W434">
        <f>$T434-_xlfn.T.INV(0.975,'Regression (power w accel)'!$B$8-2)*SQRT('Regression (power w accel)'!$D$13*(1+1/'Regression (power w accel)'!$B$8+data_and_analysis!$V434))</f>
        <v>8.1091936998188796</v>
      </c>
      <c r="X434">
        <f>$T434+_xlfn.T.INV(0.975,'Regression (power w accel)'!$B$8-2)*SQRT('Regression (power w accel)'!$D$13*(1+1/'Regression (power w accel)'!$B$8+data_and_analysis!$V434))</f>
        <v>8.5865193582952717</v>
      </c>
      <c r="Y434">
        <f t="shared" si="66"/>
        <v>55.414934741625565</v>
      </c>
      <c r="Z434">
        <f t="shared" si="67"/>
        <v>89.315477762603862</v>
      </c>
      <c r="AA434">
        <f>EXP('Regression (power w accel)'!$B$17)*(data_and_analysis!$F434^'Regression (power w accel)'!$B$18)/60</f>
        <v>70.352053073324029</v>
      </c>
      <c r="AB434" t="str">
        <f t="shared" si="68"/>
        <v>N</v>
      </c>
      <c r="AC434" s="5">
        <f t="shared" si="69"/>
        <v>-0.21231957958825079</v>
      </c>
      <c r="AD434" s="5">
        <f t="shared" si="70"/>
        <v>0.26955040913326739</v>
      </c>
    </row>
    <row r="435" spans="1:30" x14ac:dyDescent="0.25">
      <c r="A435">
        <v>54634</v>
      </c>
      <c r="B435" t="s">
        <v>666</v>
      </c>
      <c r="C435" t="s">
        <v>667</v>
      </c>
      <c r="D435">
        <v>12772</v>
      </c>
      <c r="E435">
        <v>7201.59</v>
      </c>
      <c r="F435">
        <v>9327.7199999999993</v>
      </c>
      <c r="G435">
        <f t="shared" si="61"/>
        <v>9.455010553834672</v>
      </c>
      <c r="H435">
        <f t="shared" si="62"/>
        <v>8.8820571139573889</v>
      </c>
      <c r="I435">
        <f t="shared" si="63"/>
        <v>9.1407458909870911</v>
      </c>
      <c r="J435">
        <v>300</v>
      </c>
      <c r="K435">
        <v>301</v>
      </c>
      <c r="L435">
        <v>686005.5</v>
      </c>
      <c r="M435">
        <v>4.08</v>
      </c>
      <c r="N435">
        <v>117.97</v>
      </c>
      <c r="O435">
        <v>99.09</v>
      </c>
      <c r="P435">
        <v>145.54</v>
      </c>
      <c r="Q435">
        <v>150110</v>
      </c>
      <c r="R435">
        <v>0.03</v>
      </c>
      <c r="S435">
        <v>0.16</v>
      </c>
      <c r="T435">
        <f>'Regression (power w accel)'!$B$17+'Regression (power w accel)'!$B$18*data_and_analysis!$I435</f>
        <v>9.6448849628934497</v>
      </c>
      <c r="U435">
        <f t="shared" si="64"/>
        <v>1.0656999975096049</v>
      </c>
      <c r="V435">
        <f t="shared" si="65"/>
        <v>1.2876420730349271E-3</v>
      </c>
      <c r="W435">
        <f>$T435-_xlfn.T.INV(0.975,'Regression (power w accel)'!$B$8-2)*SQRT('Regression (power w accel)'!$D$13*(1+1/'Regression (power w accel)'!$B$8+data_and_analysis!$V435))</f>
        <v>9.4060831374347398</v>
      </c>
      <c r="X435">
        <f>$T435+_xlfn.T.INV(0.975,'Regression (power w accel)'!$B$8-2)*SQRT('Regression (power w accel)'!$D$13*(1+1/'Regression (power w accel)'!$B$8+data_and_analysis!$V435))</f>
        <v>9.8836867883521595</v>
      </c>
      <c r="Y435">
        <f t="shared" si="66"/>
        <v>202.70233547312895</v>
      </c>
      <c r="Z435">
        <f t="shared" si="67"/>
        <v>326.79799448168194</v>
      </c>
      <c r="AA435">
        <f>EXP('Regression (power w accel)'!$B$17)*(data_and_analysis!$F435^'Regression (power w accel)'!$B$18)/60</f>
        <v>257.37660482136215</v>
      </c>
      <c r="AB435" t="str">
        <f t="shared" si="68"/>
        <v>N</v>
      </c>
      <c r="AC435" s="5">
        <f t="shared" si="69"/>
        <v>-0.21242905658104033</v>
      </c>
      <c r="AD435" s="5">
        <f t="shared" si="70"/>
        <v>0.26972688410628159</v>
      </c>
    </row>
    <row r="436" spans="1:30" x14ac:dyDescent="0.25">
      <c r="A436">
        <v>43700</v>
      </c>
      <c r="B436" t="s">
        <v>16</v>
      </c>
      <c r="C436" t="s">
        <v>187</v>
      </c>
      <c r="D436">
        <v>4123</v>
      </c>
      <c r="E436">
        <v>2289.39</v>
      </c>
      <c r="F436">
        <v>2420.4167000000002</v>
      </c>
      <c r="G436">
        <f t="shared" si="61"/>
        <v>8.3243363327069009</v>
      </c>
      <c r="H436">
        <f t="shared" si="62"/>
        <v>7.7360406855181667</v>
      </c>
      <c r="I436">
        <f t="shared" si="63"/>
        <v>7.7916949944103662</v>
      </c>
      <c r="J436">
        <v>63</v>
      </c>
      <c r="K436">
        <v>64</v>
      </c>
      <c r="L436">
        <v>140978.98000000001</v>
      </c>
      <c r="M436">
        <v>6.04</v>
      </c>
      <c r="N436">
        <v>107.68</v>
      </c>
      <c r="O436">
        <v>81.34</v>
      </c>
      <c r="P436">
        <v>143.58000000000001</v>
      </c>
      <c r="Q436">
        <v>48579</v>
      </c>
      <c r="R436">
        <v>0.04</v>
      </c>
      <c r="S436">
        <v>0.28000000000000003</v>
      </c>
      <c r="T436">
        <f>'Regression (power w accel)'!$B$17+'Regression (power w accel)'!$B$18*data_and_analysis!$I436</f>
        <v>8.3478565290570756</v>
      </c>
      <c r="U436">
        <f t="shared" si="64"/>
        <v>0.10031373133772903</v>
      </c>
      <c r="V436">
        <f t="shared" si="65"/>
        <v>1.2120501198783007E-4</v>
      </c>
      <c r="W436">
        <f>$T436-_xlfn.T.INV(0.975,'Regression (power w accel)'!$B$8-2)*SQRT('Regression (power w accel)'!$D$13*(1+1/'Regression (power w accel)'!$B$8+data_and_analysis!$V436))</f>
        <v>8.1091936998188796</v>
      </c>
      <c r="X436">
        <f>$T436+_xlfn.T.INV(0.975,'Regression (power w accel)'!$B$8-2)*SQRT('Regression (power w accel)'!$D$13*(1+1/'Regression (power w accel)'!$B$8+data_and_analysis!$V436))</f>
        <v>8.5865193582952717</v>
      </c>
      <c r="Y436">
        <f t="shared" si="66"/>
        <v>55.414934741625565</v>
      </c>
      <c r="Z436">
        <f t="shared" si="67"/>
        <v>89.315477762603862</v>
      </c>
      <c r="AA436">
        <f>EXP('Regression (power w accel)'!$B$17)*(data_and_analysis!$F436^'Regression (power w accel)'!$B$18)/60</f>
        <v>70.352053073324029</v>
      </c>
      <c r="AB436" t="str">
        <f t="shared" si="68"/>
        <v>N</v>
      </c>
      <c r="AC436" s="5">
        <f t="shared" si="69"/>
        <v>-0.21231957958825079</v>
      </c>
      <c r="AD436" s="5">
        <f t="shared" si="70"/>
        <v>0.26955040913326739</v>
      </c>
    </row>
    <row r="437" spans="1:30" x14ac:dyDescent="0.25">
      <c r="A437">
        <v>51741</v>
      </c>
      <c r="B437" t="s">
        <v>494</v>
      </c>
      <c r="C437" t="s">
        <v>668</v>
      </c>
      <c r="D437">
        <v>3660</v>
      </c>
      <c r="E437">
        <v>2253.71</v>
      </c>
      <c r="F437">
        <v>2440.5679</v>
      </c>
      <c r="G437">
        <f t="shared" si="61"/>
        <v>8.2052184263954118</v>
      </c>
      <c r="H437">
        <f t="shared" si="62"/>
        <v>7.7203330261625771</v>
      </c>
      <c r="I437">
        <f t="shared" si="63"/>
        <v>7.7999860371077618</v>
      </c>
      <c r="J437">
        <v>71</v>
      </c>
      <c r="K437">
        <v>72</v>
      </c>
      <c r="L437">
        <v>148544.97</v>
      </c>
      <c r="M437">
        <v>6.02</v>
      </c>
      <c r="N437">
        <v>111.44</v>
      </c>
      <c r="O437">
        <v>82.72</v>
      </c>
      <c r="P437">
        <v>170.88</v>
      </c>
      <c r="Q437">
        <v>14920</v>
      </c>
      <c r="R437">
        <v>0.04</v>
      </c>
      <c r="S437">
        <v>0.28000000000000003</v>
      </c>
      <c r="T437">
        <f>'Regression (power w accel)'!$B$17+'Regression (power w accel)'!$B$18*data_and_analysis!$I437</f>
        <v>8.3558278503407735</v>
      </c>
      <c r="U437">
        <f t="shared" si="64"/>
        <v>9.5130537758011724E-2</v>
      </c>
      <c r="V437">
        <f t="shared" si="65"/>
        <v>1.1494236946035989E-4</v>
      </c>
      <c r="W437">
        <f>$T437-_xlfn.T.INV(0.975,'Regression (power w accel)'!$B$8-2)*SQRT('Regression (power w accel)'!$D$13*(1+1/'Regression (power w accel)'!$B$8+data_and_analysis!$V437))</f>
        <v>8.1171657675967648</v>
      </c>
      <c r="X437">
        <f>$T437+_xlfn.T.INV(0.975,'Regression (power w accel)'!$B$8-2)*SQRT('Regression (power w accel)'!$D$13*(1+1/'Regression (power w accel)'!$B$8+data_and_analysis!$V437))</f>
        <v>8.5944899330847822</v>
      </c>
      <c r="Y437">
        <f t="shared" si="66"/>
        <v>55.858471962647336</v>
      </c>
      <c r="Z437">
        <f t="shared" si="67"/>
        <v>90.03021811975313</v>
      </c>
      <c r="AA437">
        <f>EXP('Regression (power w accel)'!$B$17)*(data_and_analysis!$F437^'Regression (power w accel)'!$B$18)/60</f>
        <v>70.91509299601357</v>
      </c>
      <c r="AB437" t="str">
        <f t="shared" si="68"/>
        <v>N</v>
      </c>
      <c r="AC437" s="5">
        <f t="shared" si="69"/>
        <v>-0.21231899158917594</v>
      </c>
      <c r="AD437" s="5">
        <f t="shared" si="70"/>
        <v>0.26954946142162006</v>
      </c>
    </row>
    <row r="438" spans="1:30" x14ac:dyDescent="0.25">
      <c r="A438">
        <v>51566</v>
      </c>
      <c r="B438" t="s">
        <v>669</v>
      </c>
      <c r="C438" t="s">
        <v>670</v>
      </c>
      <c r="D438">
        <v>8971</v>
      </c>
      <c r="E438">
        <v>5640.32</v>
      </c>
      <c r="F438">
        <v>5608.5483000000004</v>
      </c>
      <c r="G438">
        <f t="shared" si="61"/>
        <v>9.1017524315592837</v>
      </c>
      <c r="H438">
        <f t="shared" si="62"/>
        <v>8.6376960804712404</v>
      </c>
      <c r="I438">
        <f t="shared" si="63"/>
        <v>8.6320471949765185</v>
      </c>
      <c r="J438">
        <v>331</v>
      </c>
      <c r="K438">
        <v>332</v>
      </c>
      <c r="L438">
        <v>341207.2</v>
      </c>
      <c r="M438">
        <v>9.0399999999999991</v>
      </c>
      <c r="N438">
        <v>99.61</v>
      </c>
      <c r="O438">
        <v>53.3</v>
      </c>
      <c r="P438">
        <v>154.07</v>
      </c>
      <c r="Q438">
        <v>55085</v>
      </c>
      <c r="R438">
        <v>0.06</v>
      </c>
      <c r="S438">
        <v>0.3</v>
      </c>
      <c r="T438">
        <f>'Regression (power w accel)'!$B$17+'Regression (power w accel)'!$B$18*data_and_analysis!$I438</f>
        <v>9.1558028425261142</v>
      </c>
      <c r="U438">
        <f t="shared" si="64"/>
        <v>0.27418708898971828</v>
      </c>
      <c r="V438">
        <f t="shared" si="65"/>
        <v>3.3128913624019303E-4</v>
      </c>
      <c r="W438">
        <f>$T438-_xlfn.T.INV(0.975,'Regression (power w accel)'!$B$8-2)*SQRT('Regression (power w accel)'!$D$13*(1+1/'Regression (power w accel)'!$B$8+data_and_analysis!$V438))</f>
        <v>8.9171149730425014</v>
      </c>
      <c r="X438">
        <f>$T438+_xlfn.T.INV(0.975,'Regression (power w accel)'!$B$8-2)*SQRT('Regression (power w accel)'!$D$13*(1+1/'Regression (power w accel)'!$B$8+data_and_analysis!$V438))</f>
        <v>9.394490712009727</v>
      </c>
      <c r="Y438">
        <f t="shared" si="66"/>
        <v>124.30900117524828</v>
      </c>
      <c r="Z438">
        <f t="shared" si="67"/>
        <v>200.3660912967006</v>
      </c>
      <c r="AA438">
        <f>EXP('Regression (power w accel)'!$B$17)*(data_and_analysis!$F438^'Regression (power w accel)'!$B$18)/60</f>
        <v>157.8204951154363</v>
      </c>
      <c r="AB438" t="str">
        <f t="shared" si="68"/>
        <v>N</v>
      </c>
      <c r="AC438" s="5">
        <f t="shared" si="69"/>
        <v>-0.21233930305234661</v>
      </c>
      <c r="AD438" s="5">
        <f t="shared" si="70"/>
        <v>0.26958219938509714</v>
      </c>
    </row>
    <row r="439" spans="1:30" x14ac:dyDescent="0.25">
      <c r="A439">
        <v>42109</v>
      </c>
      <c r="B439" t="s">
        <v>671</v>
      </c>
      <c r="C439" t="s">
        <v>672</v>
      </c>
      <c r="D439">
        <v>10026</v>
      </c>
      <c r="E439">
        <v>5540</v>
      </c>
      <c r="F439">
        <v>6122.5410000000002</v>
      </c>
      <c r="G439">
        <f t="shared" si="61"/>
        <v>9.2129369978234479</v>
      </c>
      <c r="H439">
        <f t="shared" si="62"/>
        <v>8.6197497797413298</v>
      </c>
      <c r="I439">
        <f t="shared" si="63"/>
        <v>8.7197324854147631</v>
      </c>
      <c r="J439">
        <v>111</v>
      </c>
      <c r="K439">
        <v>113</v>
      </c>
      <c r="L439">
        <v>379427.9</v>
      </c>
      <c r="M439">
        <v>13.93</v>
      </c>
      <c r="N439">
        <v>105.84</v>
      </c>
      <c r="O439">
        <v>89.94</v>
      </c>
      <c r="P439">
        <v>134.13999999999999</v>
      </c>
      <c r="Q439">
        <v>51786</v>
      </c>
      <c r="R439">
        <v>0.1</v>
      </c>
      <c r="S439">
        <v>0.28999999999999998</v>
      </c>
      <c r="T439">
        <f>'Regression (power w accel)'!$B$17+'Regression (power w accel)'!$B$18*data_and_analysis!$I439</f>
        <v>9.2401067892609632</v>
      </c>
      <c r="U439">
        <f t="shared" si="64"/>
        <v>0.37370488074400565</v>
      </c>
      <c r="V439">
        <f t="shared" si="65"/>
        <v>4.5153244671950442E-4</v>
      </c>
      <c r="W439">
        <f>$T439-_xlfn.T.INV(0.975,'Regression (power w accel)'!$B$8-2)*SQRT('Regression (power w accel)'!$D$13*(1+1/'Regression (power w accel)'!$B$8+data_and_analysis!$V439))</f>
        <v>9.001404588976774</v>
      </c>
      <c r="X439">
        <f>$T439+_xlfn.T.INV(0.975,'Regression (power w accel)'!$B$8-2)*SQRT('Regression (power w accel)'!$D$13*(1+1/'Regression (power w accel)'!$B$8+data_and_analysis!$V439))</f>
        <v>9.4788089895451524</v>
      </c>
      <c r="Y439">
        <f t="shared" si="66"/>
        <v>135.24122378079991</v>
      </c>
      <c r="Z439">
        <f t="shared" si="67"/>
        <v>217.99332157070279</v>
      </c>
      <c r="AA439">
        <f>EXP('Regression (power w accel)'!$B$17)*(data_and_analysis!$F439^'Regression (power w accel)'!$B$18)/60</f>
        <v>171.70231094910542</v>
      </c>
      <c r="AB439" t="str">
        <f t="shared" si="68"/>
        <v>N</v>
      </c>
      <c r="AC439" s="5">
        <f t="shared" si="69"/>
        <v>-0.21235059077983526</v>
      </c>
      <c r="AD439" s="5">
        <f t="shared" si="70"/>
        <v>0.26960039364478072</v>
      </c>
    </row>
    <row r="440" spans="1:30" x14ac:dyDescent="0.25">
      <c r="A440">
        <v>36762</v>
      </c>
      <c r="B440" t="s">
        <v>673</v>
      </c>
      <c r="C440" t="s">
        <v>674</v>
      </c>
      <c r="D440">
        <v>35669</v>
      </c>
      <c r="E440">
        <v>16273.35</v>
      </c>
      <c r="F440">
        <v>22460.105</v>
      </c>
      <c r="G440">
        <f t="shared" si="61"/>
        <v>10.482037243196849</v>
      </c>
      <c r="H440">
        <f t="shared" si="62"/>
        <v>9.6972840794487389</v>
      </c>
      <c r="I440">
        <f t="shared" si="63"/>
        <v>10.019495903259244</v>
      </c>
      <c r="J440">
        <v>357</v>
      </c>
      <c r="K440">
        <v>359</v>
      </c>
      <c r="L440">
        <v>1780302.2</v>
      </c>
      <c r="M440">
        <v>7.09</v>
      </c>
      <c r="N440">
        <v>128.58000000000001</v>
      </c>
      <c r="O440">
        <v>118.29</v>
      </c>
      <c r="P440">
        <v>146.83000000000001</v>
      </c>
      <c r="Q440">
        <v>355425</v>
      </c>
      <c r="R440">
        <v>0.05</v>
      </c>
      <c r="S440">
        <v>0.17</v>
      </c>
      <c r="T440">
        <f>'Regression (power w accel)'!$B$17+'Regression (power w accel)'!$B$18*data_and_analysis!$I440</f>
        <v>10.489748381348042</v>
      </c>
      <c r="U440">
        <f t="shared" si="64"/>
        <v>3.6522171287951122</v>
      </c>
      <c r="V440">
        <f t="shared" si="65"/>
        <v>4.4128257913907173E-3</v>
      </c>
      <c r="W440">
        <f>$T440-_xlfn.T.INV(0.975,'Regression (power w accel)'!$B$8-2)*SQRT('Regression (power w accel)'!$D$13*(1+1/'Regression (power w accel)'!$B$8+data_and_analysis!$V440))</f>
        <v>10.250574547545247</v>
      </c>
      <c r="X440">
        <f>$T440+_xlfn.T.INV(0.975,'Regression (power w accel)'!$B$8-2)*SQRT('Regression (power w accel)'!$D$13*(1+1/'Regression (power w accel)'!$B$8+data_and_analysis!$V440))</f>
        <v>10.728922215150837</v>
      </c>
      <c r="Y440">
        <f t="shared" si="66"/>
        <v>471.64660423942286</v>
      </c>
      <c r="Z440">
        <f t="shared" si="67"/>
        <v>760.95760972670962</v>
      </c>
      <c r="AA440">
        <f>EXP('Regression (power w accel)'!$B$17)*(data_and_analysis!$F440^'Regression (power w accel)'!$B$18)/60</f>
        <v>599.08519644350292</v>
      </c>
      <c r="AB440" t="str">
        <f t="shared" si="68"/>
        <v>N</v>
      </c>
      <c r="AC440" s="5">
        <f t="shared" si="69"/>
        <v>-0.21272198505425469</v>
      </c>
      <c r="AD440" s="5">
        <f t="shared" si="70"/>
        <v>0.27019932097165777</v>
      </c>
    </row>
    <row r="441" spans="1:30" x14ac:dyDescent="0.25">
      <c r="A441">
        <v>42688</v>
      </c>
      <c r="B441" t="s">
        <v>675</v>
      </c>
      <c r="C441" t="s">
        <v>676</v>
      </c>
      <c r="D441">
        <v>8936</v>
      </c>
      <c r="E441">
        <v>4527.54</v>
      </c>
      <c r="F441">
        <v>6005.4889999999996</v>
      </c>
      <c r="G441">
        <f t="shared" si="61"/>
        <v>9.0978433407490371</v>
      </c>
      <c r="H441">
        <f t="shared" si="62"/>
        <v>8.4179340246163878</v>
      </c>
      <c r="I441">
        <f t="shared" si="63"/>
        <v>8.7004291633385513</v>
      </c>
      <c r="J441">
        <v>68</v>
      </c>
      <c r="K441">
        <v>70</v>
      </c>
      <c r="L441">
        <v>533557.19999999995</v>
      </c>
      <c r="M441">
        <v>11.13</v>
      </c>
      <c r="N441">
        <v>163.08000000000001</v>
      </c>
      <c r="O441">
        <v>165.71</v>
      </c>
      <c r="P441">
        <v>154.44999999999999</v>
      </c>
      <c r="Q441">
        <v>119406</v>
      </c>
      <c r="R441">
        <v>0.08</v>
      </c>
      <c r="S441">
        <v>0.19</v>
      </c>
      <c r="T441">
        <f>'Regression (power w accel)'!$B$17+'Regression (power w accel)'!$B$18*data_and_analysis!$I441</f>
        <v>9.2215478470713972</v>
      </c>
      <c r="U441">
        <f t="shared" si="64"/>
        <v>0.35047671458243451</v>
      </c>
      <c r="V441">
        <f t="shared" si="65"/>
        <v>4.2346679588063814E-4</v>
      </c>
      <c r="W441">
        <f>$T441-_xlfn.T.INV(0.975,'Regression (power w accel)'!$B$8-2)*SQRT('Regression (power w accel)'!$D$13*(1+1/'Regression (power w accel)'!$B$8+data_and_analysis!$V441))</f>
        <v>8.982848991621843</v>
      </c>
      <c r="X441">
        <f>$T441+_xlfn.T.INV(0.975,'Regression (power w accel)'!$B$8-2)*SQRT('Regression (power w accel)'!$D$13*(1+1/'Regression (power w accel)'!$B$8+data_and_analysis!$V441))</f>
        <v>9.4602467025209513</v>
      </c>
      <c r="Y441">
        <f t="shared" si="66"/>
        <v>132.75488121135265</v>
      </c>
      <c r="Z441">
        <f t="shared" si="67"/>
        <v>213.98419139321322</v>
      </c>
      <c r="AA441">
        <f>EXP('Regression (power w accel)'!$B$17)*(data_and_analysis!$F441^'Regression (power w accel)'!$B$18)/60</f>
        <v>168.5450856878164</v>
      </c>
      <c r="AB441" t="str">
        <f t="shared" si="68"/>
        <v>N</v>
      </c>
      <c r="AC441" s="5">
        <f t="shared" si="69"/>
        <v>-0.21234795621840494</v>
      </c>
      <c r="AD441" s="5">
        <f t="shared" si="70"/>
        <v>0.26959614704851331</v>
      </c>
    </row>
    <row r="442" spans="1:30" x14ac:dyDescent="0.25">
      <c r="A442">
        <v>45278</v>
      </c>
      <c r="B442" t="s">
        <v>102</v>
      </c>
      <c r="C442" t="s">
        <v>677</v>
      </c>
      <c r="D442">
        <v>2652</v>
      </c>
      <c r="E442">
        <v>1563.5</v>
      </c>
      <c r="F442">
        <v>1757.1487999999999</v>
      </c>
      <c r="G442">
        <f t="shared" si="61"/>
        <v>7.8830693513057533</v>
      </c>
      <c r="H442">
        <f t="shared" si="62"/>
        <v>7.3546821768978958</v>
      </c>
      <c r="I442">
        <f t="shared" si="63"/>
        <v>7.4714477744132974</v>
      </c>
      <c r="J442">
        <v>84</v>
      </c>
      <c r="K442">
        <v>85</v>
      </c>
      <c r="L442">
        <v>109244.1</v>
      </c>
      <c r="M442">
        <v>4.0199999999999996</v>
      </c>
      <c r="N442">
        <v>112.11</v>
      </c>
      <c r="O442">
        <v>65.819999999999993</v>
      </c>
      <c r="P442">
        <v>141.78</v>
      </c>
      <c r="Q442">
        <v>34611</v>
      </c>
      <c r="R442">
        <v>0.03</v>
      </c>
      <c r="S442">
        <v>0.28999999999999998</v>
      </c>
      <c r="T442">
        <f>'Regression (power w accel)'!$B$17+'Regression (power w accel)'!$B$18*data_and_analysis!$I442</f>
        <v>8.0399587683074483</v>
      </c>
      <c r="U442">
        <f t="shared" si="64"/>
        <v>0.40573160941373942</v>
      </c>
      <c r="V442">
        <f t="shared" si="65"/>
        <v>4.9022904369162878E-4</v>
      </c>
      <c r="W442">
        <f>$T442-_xlfn.T.INV(0.975,'Regression (power w accel)'!$B$8-2)*SQRT('Regression (power w accel)'!$D$13*(1+1/'Regression (power w accel)'!$B$8+data_and_analysis!$V442))</f>
        <v>7.801251956280546</v>
      </c>
      <c r="X442">
        <f>$T442+_xlfn.T.INV(0.975,'Regression (power w accel)'!$B$8-2)*SQRT('Regression (power w accel)'!$D$13*(1+1/'Regression (power w accel)'!$B$8+data_and_analysis!$V442))</f>
        <v>8.2786655803343496</v>
      </c>
      <c r="Y442">
        <f t="shared" si="66"/>
        <v>40.727656968170741</v>
      </c>
      <c r="Z442">
        <f t="shared" si="67"/>
        <v>65.648911358936374</v>
      </c>
      <c r="AA442">
        <f>EXP('Regression (power w accel)'!$B$17)*(data_and_analysis!$F442^'Regression (power w accel)'!$B$18)/60</f>
        <v>51.708087782866336</v>
      </c>
      <c r="AB442" t="str">
        <f t="shared" si="68"/>
        <v>N</v>
      </c>
      <c r="AC442" s="5">
        <f t="shared" si="69"/>
        <v>-0.21235422320788278</v>
      </c>
      <c r="AD442" s="5">
        <f t="shared" si="70"/>
        <v>0.26960624872864436</v>
      </c>
    </row>
    <row r="443" spans="1:30" x14ac:dyDescent="0.25">
      <c r="A443">
        <v>45530</v>
      </c>
      <c r="B443" t="s">
        <v>453</v>
      </c>
      <c r="C443" t="s">
        <v>516</v>
      </c>
      <c r="D443">
        <v>10289</v>
      </c>
      <c r="E443">
        <v>5356.08</v>
      </c>
      <c r="F443">
        <v>5966.4155000000001</v>
      </c>
      <c r="G443">
        <f t="shared" si="61"/>
        <v>9.2388306423758095</v>
      </c>
      <c r="H443">
        <f t="shared" si="62"/>
        <v>8.5859876432193047</v>
      </c>
      <c r="I443">
        <f t="shared" si="63"/>
        <v>8.6939016073026512</v>
      </c>
      <c r="J443">
        <v>167</v>
      </c>
      <c r="K443">
        <v>168</v>
      </c>
      <c r="L443">
        <v>438599.75</v>
      </c>
      <c r="M443">
        <v>6.16</v>
      </c>
      <c r="N443">
        <v>126.47</v>
      </c>
      <c r="O443">
        <v>97.62</v>
      </c>
      <c r="P443">
        <v>161.22</v>
      </c>
      <c r="Q443">
        <v>79362</v>
      </c>
      <c r="R443">
        <v>0.04</v>
      </c>
      <c r="S443">
        <v>0.28999999999999998</v>
      </c>
      <c r="T443">
        <f>'Regression (power w accel)'!$B$17+'Regression (power w accel)'!$B$18*data_and_analysis!$I443</f>
        <v>9.2152720084032591</v>
      </c>
      <c r="U443">
        <f t="shared" si="64"/>
        <v>0.3427905570304931</v>
      </c>
      <c r="V443">
        <f t="shared" si="65"/>
        <v>4.1417992352727145E-4</v>
      </c>
      <c r="W443">
        <f>$T443-_xlfn.T.INV(0.975,'Regression (power w accel)'!$B$8-2)*SQRT('Regression (power w accel)'!$D$13*(1+1/'Regression (power w accel)'!$B$8+data_and_analysis!$V443))</f>
        <v>8.9765742597636695</v>
      </c>
      <c r="X443">
        <f>$T443+_xlfn.T.INV(0.975,'Regression (power w accel)'!$B$8-2)*SQRT('Regression (power w accel)'!$D$13*(1+1/'Regression (power w accel)'!$B$8+data_and_analysis!$V443))</f>
        <v>9.4539697570428487</v>
      </c>
      <c r="Y443">
        <f t="shared" si="66"/>
        <v>131.9244879011037</v>
      </c>
      <c r="Z443">
        <f t="shared" si="67"/>
        <v>212.64523097768043</v>
      </c>
      <c r="AA443">
        <f>EXP('Regression (power w accel)'!$B$17)*(data_and_analysis!$F443^'Regression (power w accel)'!$B$18)/60</f>
        <v>167.49063616018182</v>
      </c>
      <c r="AB443" t="str">
        <f t="shared" si="68"/>
        <v>N</v>
      </c>
      <c r="AC443" s="5">
        <f t="shared" si="69"/>
        <v>-0.2123470844367919</v>
      </c>
      <c r="AD443" s="5">
        <f t="shared" si="70"/>
        <v>0.26959474184762444</v>
      </c>
    </row>
    <row r="444" spans="1:30" x14ac:dyDescent="0.25">
      <c r="A444">
        <v>48066</v>
      </c>
      <c r="B444" t="s">
        <v>16</v>
      </c>
      <c r="C444" t="s">
        <v>89</v>
      </c>
      <c r="D444">
        <v>4146</v>
      </c>
      <c r="E444">
        <v>2289.39</v>
      </c>
      <c r="F444">
        <v>2420.4167000000002</v>
      </c>
      <c r="G444">
        <f t="shared" si="61"/>
        <v>8.3298992929957247</v>
      </c>
      <c r="H444">
        <f t="shared" si="62"/>
        <v>7.7360406855181667</v>
      </c>
      <c r="I444">
        <f t="shared" si="63"/>
        <v>7.7916949944103662</v>
      </c>
      <c r="J444">
        <v>63</v>
      </c>
      <c r="K444">
        <v>64</v>
      </c>
      <c r="L444">
        <v>140978.98000000001</v>
      </c>
      <c r="M444">
        <v>6.04</v>
      </c>
      <c r="N444">
        <v>107.68</v>
      </c>
      <c r="O444">
        <v>81.34</v>
      </c>
      <c r="P444">
        <v>143.58000000000001</v>
      </c>
      <c r="Q444">
        <v>48579</v>
      </c>
      <c r="R444">
        <v>0.04</v>
      </c>
      <c r="S444">
        <v>0.28000000000000003</v>
      </c>
      <c r="T444">
        <f>'Regression (power w accel)'!$B$17+'Regression (power w accel)'!$B$18*data_and_analysis!$I444</f>
        <v>8.3478565290570756</v>
      </c>
      <c r="U444">
        <f t="shared" si="64"/>
        <v>0.10031373133772903</v>
      </c>
      <c r="V444">
        <f t="shared" si="65"/>
        <v>1.2120501198783007E-4</v>
      </c>
      <c r="W444">
        <f>$T444-_xlfn.T.INV(0.975,'Regression (power w accel)'!$B$8-2)*SQRT('Regression (power w accel)'!$D$13*(1+1/'Regression (power w accel)'!$B$8+data_and_analysis!$V444))</f>
        <v>8.1091936998188796</v>
      </c>
      <c r="X444">
        <f>$T444+_xlfn.T.INV(0.975,'Regression (power w accel)'!$B$8-2)*SQRT('Regression (power w accel)'!$D$13*(1+1/'Regression (power w accel)'!$B$8+data_and_analysis!$V444))</f>
        <v>8.5865193582952717</v>
      </c>
      <c r="Y444">
        <f t="shared" si="66"/>
        <v>55.414934741625565</v>
      </c>
      <c r="Z444">
        <f t="shared" si="67"/>
        <v>89.315477762603862</v>
      </c>
      <c r="AA444">
        <f>EXP('Regression (power w accel)'!$B$17)*(data_and_analysis!$F444^'Regression (power w accel)'!$B$18)/60</f>
        <v>70.352053073324029</v>
      </c>
      <c r="AB444" t="str">
        <f t="shared" si="68"/>
        <v>N</v>
      </c>
      <c r="AC444" s="5">
        <f t="shared" si="69"/>
        <v>-0.21231957958825079</v>
      </c>
      <c r="AD444" s="5">
        <f t="shared" si="70"/>
        <v>0.26955040913326739</v>
      </c>
    </row>
    <row r="445" spans="1:30" x14ac:dyDescent="0.25">
      <c r="A445">
        <v>52675</v>
      </c>
      <c r="B445" t="s">
        <v>581</v>
      </c>
      <c r="C445" t="s">
        <v>678</v>
      </c>
      <c r="D445">
        <v>3207</v>
      </c>
      <c r="E445">
        <v>1578.33</v>
      </c>
      <c r="F445">
        <v>1647.3994</v>
      </c>
      <c r="G445">
        <f t="shared" si="61"/>
        <v>8.0730911996931543</v>
      </c>
      <c r="H445">
        <f t="shared" si="62"/>
        <v>7.3641226050174202</v>
      </c>
      <c r="I445">
        <f t="shared" si="63"/>
        <v>7.406953202296811</v>
      </c>
      <c r="J445">
        <v>104</v>
      </c>
      <c r="K445">
        <v>105</v>
      </c>
      <c r="L445">
        <v>112509.81</v>
      </c>
      <c r="M445">
        <v>6.02</v>
      </c>
      <c r="N445">
        <v>125.66</v>
      </c>
      <c r="O445">
        <v>87.3</v>
      </c>
      <c r="P445">
        <v>152.99</v>
      </c>
      <c r="Q445">
        <v>11610</v>
      </c>
      <c r="R445">
        <v>0.04</v>
      </c>
      <c r="S445">
        <v>0.28999999999999998</v>
      </c>
      <c r="T445">
        <f>'Regression (power w accel)'!$B$17+'Regression (power w accel)'!$B$18*data_and_analysis!$I445</f>
        <v>7.9779512531903674</v>
      </c>
      <c r="U445">
        <f t="shared" si="64"/>
        <v>0.49205345833704661</v>
      </c>
      <c r="V445">
        <f t="shared" si="65"/>
        <v>5.9452823178918082E-4</v>
      </c>
      <c r="W445">
        <f>$T445-_xlfn.T.INV(0.975,'Regression (power w accel)'!$B$8-2)*SQRT('Regression (power w accel)'!$D$13*(1+1/'Regression (power w accel)'!$B$8+data_and_analysis!$V445))</f>
        <v>7.7392320115471875</v>
      </c>
      <c r="X445">
        <f>$T445+_xlfn.T.INV(0.975,'Regression (power w accel)'!$B$8-2)*SQRT('Regression (power w accel)'!$D$13*(1+1/'Regression (power w accel)'!$B$8+data_and_analysis!$V445))</f>
        <v>8.2166704948335472</v>
      </c>
      <c r="Y445">
        <f t="shared" si="66"/>
        <v>38.278464342103362</v>
      </c>
      <c r="Z445">
        <f t="shared" si="67"/>
        <v>61.702591559321007</v>
      </c>
      <c r="AA445">
        <f>EXP('Regression (power w accel)'!$B$17)*(data_and_analysis!$F445^'Regression (power w accel)'!$B$18)/60</f>
        <v>48.599181585895423</v>
      </c>
      <c r="AB445" t="str">
        <f t="shared" si="68"/>
        <v>N</v>
      </c>
      <c r="AC445" s="5">
        <f t="shared" si="69"/>
        <v>-0.21236401328180729</v>
      </c>
      <c r="AD445" s="5">
        <f t="shared" si="70"/>
        <v>0.26962202954521541</v>
      </c>
    </row>
    <row r="446" spans="1:30" x14ac:dyDescent="0.25">
      <c r="A446">
        <v>33920</v>
      </c>
      <c r="B446" t="s">
        <v>679</v>
      </c>
      <c r="C446" t="s">
        <v>680</v>
      </c>
      <c r="D446">
        <v>10350</v>
      </c>
      <c r="E446">
        <v>4500.4799999999996</v>
      </c>
      <c r="F446">
        <v>6010.0483000000004</v>
      </c>
      <c r="G446">
        <f t="shared" si="61"/>
        <v>9.2447417986935143</v>
      </c>
      <c r="H446">
        <f t="shared" si="62"/>
        <v>8.4119393367365927</v>
      </c>
      <c r="I446">
        <f t="shared" si="63"/>
        <v>8.7011880641026167</v>
      </c>
      <c r="J446">
        <v>170</v>
      </c>
      <c r="K446">
        <v>172</v>
      </c>
      <c r="L446">
        <v>475289</v>
      </c>
      <c r="M446">
        <v>7.07</v>
      </c>
      <c r="N446">
        <v>130.53</v>
      </c>
      <c r="O446">
        <v>109.02</v>
      </c>
      <c r="P446">
        <v>158.52000000000001</v>
      </c>
      <c r="Q446">
        <v>170789</v>
      </c>
      <c r="R446">
        <v>0.05</v>
      </c>
      <c r="S446">
        <v>0.17</v>
      </c>
      <c r="T446">
        <f>'Regression (power w accel)'!$B$17+'Regression (power w accel)'!$B$18*data_and_analysis!$I446</f>
        <v>9.2222774829005214</v>
      </c>
      <c r="U446">
        <f t="shared" si="64"/>
        <v>0.35137584531647587</v>
      </c>
      <c r="V446">
        <f t="shared" si="65"/>
        <v>4.2455317907010606E-4</v>
      </c>
      <c r="W446">
        <f>$T446-_xlfn.T.INV(0.975,'Regression (power w accel)'!$B$8-2)*SQRT('Regression (power w accel)'!$D$13*(1+1/'Regression (power w accel)'!$B$8+data_and_analysis!$V446))</f>
        <v>8.9835784979760938</v>
      </c>
      <c r="X446">
        <f>$T446+_xlfn.T.INV(0.975,'Regression (power w accel)'!$B$8-2)*SQRT('Regression (power w accel)'!$D$13*(1+1/'Regression (power w accel)'!$B$8+data_and_analysis!$V446))</f>
        <v>9.4609764678249491</v>
      </c>
      <c r="Y446">
        <f t="shared" si="66"/>
        <v>132.8517620740601</v>
      </c>
      <c r="Z446">
        <f t="shared" si="67"/>
        <v>214.14040662499124</v>
      </c>
      <c r="AA446">
        <f>EXP('Regression (power w accel)'!$B$17)*(data_and_analysis!$F446^'Regression (power w accel)'!$B$18)/60</f>
        <v>168.66810709611295</v>
      </c>
      <c r="AB446" t="str">
        <f t="shared" si="68"/>
        <v>N</v>
      </c>
      <c r="AC446" s="5">
        <f t="shared" si="69"/>
        <v>-0.21234805819954714</v>
      </c>
      <c r="AD446" s="5">
        <f t="shared" si="70"/>
        <v>0.26959631142932433</v>
      </c>
    </row>
    <row r="447" spans="1:30" x14ac:dyDescent="0.25">
      <c r="A447">
        <v>51563</v>
      </c>
      <c r="B447" t="s">
        <v>681</v>
      </c>
      <c r="C447" t="s">
        <v>682</v>
      </c>
      <c r="D447">
        <v>17782</v>
      </c>
      <c r="E447">
        <v>11725.92</v>
      </c>
      <c r="F447">
        <v>12578.934999999999</v>
      </c>
      <c r="G447">
        <f t="shared" si="61"/>
        <v>9.7859419886810848</v>
      </c>
      <c r="H447">
        <f t="shared" si="62"/>
        <v>9.36955705505504</v>
      </c>
      <c r="I447">
        <f t="shared" si="63"/>
        <v>9.4397788684831259</v>
      </c>
      <c r="J447">
        <v>658</v>
      </c>
      <c r="K447">
        <v>659</v>
      </c>
      <c r="L447">
        <v>703468.4</v>
      </c>
      <c r="M447">
        <v>6.03</v>
      </c>
      <c r="N447">
        <v>100.52</v>
      </c>
      <c r="O447">
        <v>50.66</v>
      </c>
      <c r="P447">
        <v>174.94</v>
      </c>
      <c r="Q447">
        <v>69254</v>
      </c>
      <c r="R447">
        <v>0.04</v>
      </c>
      <c r="S447">
        <v>0.3</v>
      </c>
      <c r="T447">
        <f>'Regression (power w accel)'!$B$17+'Regression (power w accel)'!$B$18*data_and_analysis!$I447</f>
        <v>9.9323865504549751</v>
      </c>
      <c r="U447">
        <f t="shared" si="64"/>
        <v>1.7725206310884032</v>
      </c>
      <c r="V447">
        <f t="shared" si="65"/>
        <v>2.1416647698652906E-3</v>
      </c>
      <c r="W447">
        <f>$T447-_xlfn.T.INV(0.975,'Regression (power w accel)'!$B$8-2)*SQRT('Regression (power w accel)'!$D$13*(1+1/'Regression (power w accel)'!$B$8+data_and_analysis!$V447))</f>
        <v>9.6934830083106078</v>
      </c>
      <c r="X447">
        <f>$T447+_xlfn.T.INV(0.975,'Regression (power w accel)'!$B$8-2)*SQRT('Regression (power w accel)'!$D$13*(1+1/'Regression (power w accel)'!$B$8+data_and_analysis!$V447))</f>
        <v>10.171290092599342</v>
      </c>
      <c r="Y447">
        <f t="shared" si="66"/>
        <v>270.19352083364652</v>
      </c>
      <c r="Z447">
        <f t="shared" si="67"/>
        <v>435.69633893888187</v>
      </c>
      <c r="AA447">
        <f>EXP('Regression (power w accel)'!$B$17)*(data_and_analysis!$F447^'Regression (power w accel)'!$B$18)/60</f>
        <v>343.10687523310622</v>
      </c>
      <c r="AB447" t="str">
        <f t="shared" si="68"/>
        <v>N</v>
      </c>
      <c r="AC447" s="5">
        <f t="shared" si="69"/>
        <v>-0.21250916161304695</v>
      </c>
      <c r="AD447" s="5">
        <f t="shared" si="70"/>
        <v>0.26985604308532296</v>
      </c>
    </row>
    <row r="448" spans="1:30" x14ac:dyDescent="0.25">
      <c r="A448">
        <v>40820</v>
      </c>
      <c r="B448" t="s">
        <v>683</v>
      </c>
      <c r="C448" t="s">
        <v>684</v>
      </c>
      <c r="D448">
        <v>2418</v>
      </c>
      <c r="E448">
        <v>1281.93</v>
      </c>
      <c r="F448">
        <v>1398.7516000000001</v>
      </c>
      <c r="G448">
        <f t="shared" si="61"/>
        <v>7.790696031174738</v>
      </c>
      <c r="H448">
        <f t="shared" si="62"/>
        <v>7.1561220338057749</v>
      </c>
      <c r="I448">
        <f t="shared" si="63"/>
        <v>7.2433354035039441</v>
      </c>
      <c r="J448">
        <v>56</v>
      </c>
      <c r="K448">
        <v>58</v>
      </c>
      <c r="L448">
        <v>87640.58</v>
      </c>
      <c r="M448">
        <v>9.35</v>
      </c>
      <c r="N448">
        <v>116.12</v>
      </c>
      <c r="O448">
        <v>79.459999999999994</v>
      </c>
      <c r="P448">
        <v>143.86000000000001</v>
      </c>
      <c r="Q448">
        <v>24535</v>
      </c>
      <c r="R448">
        <v>7.0000000000000007E-2</v>
      </c>
      <c r="S448">
        <v>0.16</v>
      </c>
      <c r="T448">
        <f>'Regression (power w accel)'!$B$17+'Regression (power w accel)'!$B$18*data_and_analysis!$I448</f>
        <v>7.8206429278672998</v>
      </c>
      <c r="U448">
        <f t="shared" si="64"/>
        <v>0.74836863367995354</v>
      </c>
      <c r="V448">
        <f t="shared" si="65"/>
        <v>9.0422345980843114E-4</v>
      </c>
      <c r="W448">
        <f>$T448-_xlfn.T.INV(0.975,'Regression (power w accel)'!$B$8-2)*SQRT('Regression (power w accel)'!$D$13*(1+1/'Regression (power w accel)'!$B$8+data_and_analysis!$V448))</f>
        <v>7.5818867828196357</v>
      </c>
      <c r="X448">
        <f>$T448+_xlfn.T.INV(0.975,'Regression (power w accel)'!$B$8-2)*SQRT('Regression (power w accel)'!$D$13*(1+1/'Regression (power w accel)'!$B$8+data_and_analysis!$V448))</f>
        <v>8.0593990729149638</v>
      </c>
      <c r="Y448">
        <f t="shared" si="66"/>
        <v>32.705466022894676</v>
      </c>
      <c r="Z448">
        <f t="shared" si="67"/>
        <v>52.723143286388009</v>
      </c>
      <c r="AA448">
        <f>EXP('Regression (power w accel)'!$B$17)*(data_and_analysis!$F448^'Regression (power w accel)'!$B$18)/60</f>
        <v>41.525112538958524</v>
      </c>
      <c r="AB448" t="str">
        <f t="shared" si="68"/>
        <v>N</v>
      </c>
      <c r="AC448" s="5">
        <f t="shared" si="69"/>
        <v>-0.21239307919489267</v>
      </c>
      <c r="AD448" s="5">
        <f t="shared" si="70"/>
        <v>0.26966888378504894</v>
      </c>
    </row>
    <row r="449" spans="1:30" x14ac:dyDescent="0.25">
      <c r="A449">
        <v>43968</v>
      </c>
      <c r="B449" t="s">
        <v>16</v>
      </c>
      <c r="C449" t="s">
        <v>29</v>
      </c>
      <c r="D449">
        <v>4129</v>
      </c>
      <c r="E449">
        <v>2289.39</v>
      </c>
      <c r="F449">
        <v>2420.4167000000002</v>
      </c>
      <c r="G449">
        <f t="shared" si="61"/>
        <v>8.3257905258860898</v>
      </c>
      <c r="H449">
        <f t="shared" si="62"/>
        <v>7.7360406855181667</v>
      </c>
      <c r="I449">
        <f t="shared" si="63"/>
        <v>7.7916949944103662</v>
      </c>
      <c r="J449">
        <v>63</v>
      </c>
      <c r="K449">
        <v>64</v>
      </c>
      <c r="L449">
        <v>140978.98000000001</v>
      </c>
      <c r="M449">
        <v>6.04</v>
      </c>
      <c r="N449">
        <v>107.68</v>
      </c>
      <c r="O449">
        <v>81.34</v>
      </c>
      <c r="P449">
        <v>143.58000000000001</v>
      </c>
      <c r="Q449">
        <v>48579</v>
      </c>
      <c r="R449">
        <v>0.04</v>
      </c>
      <c r="S449">
        <v>0.28000000000000003</v>
      </c>
      <c r="T449">
        <f>'Regression (power w accel)'!$B$17+'Regression (power w accel)'!$B$18*data_and_analysis!$I449</f>
        <v>8.3478565290570756</v>
      </c>
      <c r="U449">
        <f t="shared" si="64"/>
        <v>0.10031373133772903</v>
      </c>
      <c r="V449">
        <f t="shared" si="65"/>
        <v>1.2120501198783007E-4</v>
      </c>
      <c r="W449">
        <f>$T449-_xlfn.T.INV(0.975,'Regression (power w accel)'!$B$8-2)*SQRT('Regression (power w accel)'!$D$13*(1+1/'Regression (power w accel)'!$B$8+data_and_analysis!$V449))</f>
        <v>8.1091936998188796</v>
      </c>
      <c r="X449">
        <f>$T449+_xlfn.T.INV(0.975,'Regression (power w accel)'!$B$8-2)*SQRT('Regression (power w accel)'!$D$13*(1+1/'Regression (power w accel)'!$B$8+data_and_analysis!$V449))</f>
        <v>8.5865193582952717</v>
      </c>
      <c r="Y449">
        <f t="shared" si="66"/>
        <v>55.414934741625565</v>
      </c>
      <c r="Z449">
        <f t="shared" si="67"/>
        <v>89.315477762603862</v>
      </c>
      <c r="AA449">
        <f>EXP('Regression (power w accel)'!$B$17)*(data_and_analysis!$F449^'Regression (power w accel)'!$B$18)/60</f>
        <v>70.352053073324029</v>
      </c>
      <c r="AB449" t="str">
        <f t="shared" si="68"/>
        <v>N</v>
      </c>
      <c r="AC449" s="5">
        <f t="shared" si="69"/>
        <v>-0.21231957958825079</v>
      </c>
      <c r="AD449" s="5">
        <f t="shared" si="70"/>
        <v>0.26955040913326739</v>
      </c>
    </row>
    <row r="450" spans="1:30" x14ac:dyDescent="0.25">
      <c r="A450">
        <v>55062</v>
      </c>
      <c r="B450" t="s">
        <v>212</v>
      </c>
      <c r="C450" t="s">
        <v>685</v>
      </c>
      <c r="D450">
        <v>4244</v>
      </c>
      <c r="E450">
        <v>2364.11</v>
      </c>
      <c r="F450">
        <v>2603.3928000000001</v>
      </c>
      <c r="G450">
        <f t="shared" si="61"/>
        <v>8.3532614997338737</v>
      </c>
      <c r="H450">
        <f t="shared" si="62"/>
        <v>7.7681569087463176</v>
      </c>
      <c r="I450">
        <f t="shared" si="63"/>
        <v>7.8645707964143385</v>
      </c>
      <c r="J450">
        <v>107</v>
      </c>
      <c r="K450">
        <v>108</v>
      </c>
      <c r="L450">
        <v>171039.94</v>
      </c>
      <c r="M450">
        <v>6.02</v>
      </c>
      <c r="N450">
        <v>123.34</v>
      </c>
      <c r="O450">
        <v>90.1</v>
      </c>
      <c r="P450">
        <v>148.9</v>
      </c>
      <c r="Q450">
        <v>18251</v>
      </c>
      <c r="R450">
        <v>0.04</v>
      </c>
      <c r="S450">
        <v>0.28000000000000003</v>
      </c>
      <c r="T450">
        <f>'Regression (power w accel)'!$B$17+'Regression (power w accel)'!$B$18*data_and_analysis!$I450</f>
        <v>8.4179220748253165</v>
      </c>
      <c r="U450">
        <f t="shared" si="64"/>
        <v>5.9461665853876397E-2</v>
      </c>
      <c r="V450">
        <f t="shared" si="65"/>
        <v>7.1845118574756758E-5</v>
      </c>
      <c r="W450">
        <f>$T450-_xlfn.T.INV(0.975,'Regression (power w accel)'!$B$8-2)*SQRT('Regression (power w accel)'!$D$13*(1+1/'Regression (power w accel)'!$B$8+data_and_analysis!$V450))</f>
        <v>8.1792651292488401</v>
      </c>
      <c r="X450">
        <f>$T450+_xlfn.T.INV(0.975,'Regression (power w accel)'!$B$8-2)*SQRT('Regression (power w accel)'!$D$13*(1+1/'Regression (power w accel)'!$B$8+data_and_analysis!$V450))</f>
        <v>8.6565790204017929</v>
      </c>
      <c r="Y450">
        <f t="shared" si="66"/>
        <v>59.4372162889143</v>
      </c>
      <c r="Z450">
        <f t="shared" si="67"/>
        <v>95.797295910999722</v>
      </c>
      <c r="AA450">
        <f>EXP('Regression (power w accel)'!$B$17)*(data_and_analysis!$F450^'Regression (power w accel)'!$B$18)/60</f>
        <v>75.458098286103166</v>
      </c>
      <c r="AB450" t="str">
        <f t="shared" si="68"/>
        <v>N</v>
      </c>
      <c r="AC450" s="5">
        <f t="shared" si="69"/>
        <v>-0.21231494512947952</v>
      </c>
      <c r="AD450" s="5">
        <f t="shared" si="70"/>
        <v>0.26954293955009928</v>
      </c>
    </row>
    <row r="451" spans="1:30" x14ac:dyDescent="0.25">
      <c r="A451">
        <v>34633</v>
      </c>
      <c r="B451" t="s">
        <v>686</v>
      </c>
      <c r="C451" t="s">
        <v>687</v>
      </c>
      <c r="D451">
        <v>8769</v>
      </c>
      <c r="E451">
        <v>4561.8</v>
      </c>
      <c r="F451">
        <v>5562.6494000000002</v>
      </c>
      <c r="G451">
        <f t="shared" ref="G451:G514" si="71">LN(D451)</f>
        <v>9.0789780537793554</v>
      </c>
      <c r="H451">
        <f t="shared" ref="H451:H514" si="72">LN(E451)</f>
        <v>8.4254725614624455</v>
      </c>
      <c r="I451">
        <f t="shared" ref="I451:I514" si="73">LN(F451)</f>
        <v>8.6238297845407814</v>
      </c>
      <c r="J451">
        <v>157</v>
      </c>
      <c r="K451">
        <v>158</v>
      </c>
      <c r="L451">
        <v>381917.53</v>
      </c>
      <c r="M451">
        <v>4.03</v>
      </c>
      <c r="N451">
        <v>112</v>
      </c>
      <c r="O451">
        <v>94.71</v>
      </c>
      <c r="P451">
        <v>142.4</v>
      </c>
      <c r="Q451">
        <v>84856</v>
      </c>
      <c r="R451">
        <v>0.03</v>
      </c>
      <c r="S451">
        <v>0.2</v>
      </c>
      <c r="T451">
        <f>'Regression (power w accel)'!$B$17+'Regression (power w accel)'!$B$18*data_and_analysis!$I451</f>
        <v>9.1479023140770384</v>
      </c>
      <c r="U451">
        <f t="shared" ref="U451:U514" si="74">($I451-AVERAGE($I$2:$I$1001))^2</f>
        <v>0.2656488697824661</v>
      </c>
      <c r="V451">
        <f t="shared" ref="V451:V514" si="75">$U451/SUM($U$2:$U$1001)</f>
        <v>3.2097275235566203E-4</v>
      </c>
      <c r="W451">
        <f>$T451-_xlfn.T.INV(0.975,'Regression (power w accel)'!$B$8-2)*SQRT('Regression (power w accel)'!$D$13*(1+1/'Regression (power w accel)'!$B$8+data_and_analysis!$V451))</f>
        <v>8.9092156741575366</v>
      </c>
      <c r="X451">
        <f>$T451+_xlfn.T.INV(0.975,'Regression (power w accel)'!$B$8-2)*SQRT('Regression (power w accel)'!$D$13*(1+1/'Regression (power w accel)'!$B$8+data_and_analysis!$V451))</f>
        <v>9.3865889539965401</v>
      </c>
      <c r="Y451">
        <f t="shared" ref="Y451:Y514" si="76">EXP(W451)/60</f>
        <v>123.33091540275252</v>
      </c>
      <c r="Z451">
        <f t="shared" ref="Z451:Z514" si="77">EXP(X451)/60</f>
        <v>198.78908569294464</v>
      </c>
      <c r="AA451">
        <f>EXP('Regression (power w accel)'!$B$17)*(data_and_analysis!$F451^'Regression (power w accel)'!$B$18)/60</f>
        <v>156.57854230572937</v>
      </c>
      <c r="AB451" t="str">
        <f t="shared" ref="AB451:AB514" si="78">IF(OR(D451/60&lt;Y451,D451/60&gt;Z451),"Y","N")</f>
        <v>N</v>
      </c>
      <c r="AC451" s="5">
        <f t="shared" ref="AC451:AC514" si="79">(Y451-$AA451)/$AA451</f>
        <v>-0.21233833457242679</v>
      </c>
      <c r="AD451" s="5">
        <f t="shared" ref="AD451:AD514" si="80">(Z451-$AA451)/$AA451</f>
        <v>0.26958063835334822</v>
      </c>
    </row>
    <row r="452" spans="1:30" x14ac:dyDescent="0.25">
      <c r="A452">
        <v>34870</v>
      </c>
      <c r="B452" t="s">
        <v>85</v>
      </c>
      <c r="C452" t="s">
        <v>688</v>
      </c>
      <c r="D452">
        <v>5971</v>
      </c>
      <c r="E452">
        <v>3462.16</v>
      </c>
      <c r="F452">
        <v>3976.2878000000001</v>
      </c>
      <c r="G452">
        <f t="shared" si="71"/>
        <v>8.6946696965469918</v>
      </c>
      <c r="H452">
        <f t="shared" si="72"/>
        <v>8.1496479507283066</v>
      </c>
      <c r="I452">
        <f t="shared" si="73"/>
        <v>8.2881039494626823</v>
      </c>
      <c r="J452">
        <v>87</v>
      </c>
      <c r="K452">
        <v>88</v>
      </c>
      <c r="L452">
        <v>253862.7</v>
      </c>
      <c r="M452">
        <v>6.42</v>
      </c>
      <c r="N452">
        <v>116.98</v>
      </c>
      <c r="O452">
        <v>111.86</v>
      </c>
      <c r="P452">
        <v>124.33</v>
      </c>
      <c r="Q452">
        <v>71368</v>
      </c>
      <c r="R452">
        <v>0.05</v>
      </c>
      <c r="S452">
        <v>0.28999999999999998</v>
      </c>
      <c r="T452">
        <f>'Regression (power w accel)'!$B$17+'Regression (power w accel)'!$B$18*data_and_analysis!$I452</f>
        <v>8.8251228287553829</v>
      </c>
      <c r="U452">
        <f t="shared" si="74"/>
        <v>3.2286887784677261E-2</v>
      </c>
      <c r="V452">
        <f t="shared" si="75"/>
        <v>3.9010936676419757E-5</v>
      </c>
      <c r="W452">
        <f>$T452-_xlfn.T.INV(0.975,'Regression (power w accel)'!$B$8-2)*SQRT('Regression (power w accel)'!$D$13*(1+1/'Regression (power w accel)'!$B$8+data_and_analysis!$V452))</f>
        <v>8.586469797068732</v>
      </c>
      <c r="X452">
        <f>$T452+_xlfn.T.INV(0.975,'Regression (power w accel)'!$B$8-2)*SQRT('Regression (power w accel)'!$D$13*(1+1/'Regression (power w accel)'!$B$8+data_and_analysis!$V452))</f>
        <v>9.0637758604420338</v>
      </c>
      <c r="Y452">
        <f t="shared" si="76"/>
        <v>89.311051287668633</v>
      </c>
      <c r="Z452">
        <f t="shared" si="77"/>
        <v>143.94500230999117</v>
      </c>
      <c r="AA452">
        <f>EXP('Regression (power w accel)'!$B$17)*(data_and_analysis!$F452^'Regression (power w accel)'!$B$18)/60</f>
        <v>113.3837708136009</v>
      </c>
      <c r="AB452" t="str">
        <f t="shared" si="78"/>
        <v>N</v>
      </c>
      <c r="AC452" s="5">
        <f t="shared" si="79"/>
        <v>-0.21231186221092443</v>
      </c>
      <c r="AD452" s="5">
        <f t="shared" si="80"/>
        <v>0.269537970708629</v>
      </c>
    </row>
    <row r="453" spans="1:30" x14ac:dyDescent="0.25">
      <c r="A453">
        <v>56891</v>
      </c>
      <c r="B453" t="s">
        <v>271</v>
      </c>
      <c r="C453" t="s">
        <v>689</v>
      </c>
      <c r="D453">
        <v>3987</v>
      </c>
      <c r="E453">
        <v>2357.67</v>
      </c>
      <c r="F453">
        <v>2672.5439999999999</v>
      </c>
      <c r="G453">
        <f t="shared" si="71"/>
        <v>8.2907943473813557</v>
      </c>
      <c r="H453">
        <f t="shared" si="72"/>
        <v>7.765429122194111</v>
      </c>
      <c r="I453">
        <f t="shared" si="73"/>
        <v>7.8907861067487035</v>
      </c>
      <c r="J453">
        <v>71</v>
      </c>
      <c r="K453">
        <v>72</v>
      </c>
      <c r="L453">
        <v>156693.35999999999</v>
      </c>
      <c r="M453">
        <v>6.02</v>
      </c>
      <c r="N453">
        <v>112.91</v>
      </c>
      <c r="O453">
        <v>81.27</v>
      </c>
      <c r="P453">
        <v>172.51</v>
      </c>
      <c r="Q453">
        <v>15710</v>
      </c>
      <c r="R453">
        <v>0.04</v>
      </c>
      <c r="S453">
        <v>0.28000000000000003</v>
      </c>
      <c r="T453">
        <f>'Regression (power w accel)'!$B$17+'Regression (power w accel)'!$B$18*data_and_analysis!$I453</f>
        <v>8.4431264633267418</v>
      </c>
      <c r="U453">
        <f t="shared" si="74"/>
        <v>4.7363825846604812E-2</v>
      </c>
      <c r="V453">
        <f t="shared" si="75"/>
        <v>5.7227789286391371E-5</v>
      </c>
      <c r="W453">
        <f>$T453-_xlfn.T.INV(0.975,'Regression (power w accel)'!$B$8-2)*SQRT('Regression (power w accel)'!$D$13*(1+1/'Regression (power w accel)'!$B$8+data_and_analysis!$V453))</f>
        <v>8.2044712601526282</v>
      </c>
      <c r="X453">
        <f>$T453+_xlfn.T.INV(0.975,'Regression (power w accel)'!$B$8-2)*SQRT('Regression (power w accel)'!$D$13*(1+1/'Regression (power w accel)'!$B$8+data_and_analysis!$V453))</f>
        <v>8.6817816665008554</v>
      </c>
      <c r="Y453">
        <f t="shared" si="76"/>
        <v>60.95443988180088</v>
      </c>
      <c r="Z453">
        <f t="shared" si="77"/>
        <v>98.2423224092542</v>
      </c>
      <c r="AA453">
        <f>EXP('Regression (power w accel)'!$B$17)*(data_and_analysis!$F453^'Regression (power w accel)'!$B$18)/60</f>
        <v>77.384143951738423</v>
      </c>
      <c r="AB453" t="str">
        <f t="shared" si="78"/>
        <v>N</v>
      </c>
      <c r="AC453" s="5">
        <f t="shared" si="79"/>
        <v>-0.2123135726639831</v>
      </c>
      <c r="AD453" s="5">
        <f t="shared" si="80"/>
        <v>0.26954072749740876</v>
      </c>
    </row>
    <row r="454" spans="1:30" x14ac:dyDescent="0.25">
      <c r="A454">
        <v>46522</v>
      </c>
      <c r="B454" t="s">
        <v>281</v>
      </c>
      <c r="C454" t="s">
        <v>569</v>
      </c>
      <c r="D454">
        <v>27240</v>
      </c>
      <c r="E454">
        <v>14060.07</v>
      </c>
      <c r="F454">
        <v>17082.62</v>
      </c>
      <c r="G454">
        <f t="shared" si="71"/>
        <v>10.212441760263449</v>
      </c>
      <c r="H454">
        <f t="shared" si="72"/>
        <v>9.5510941440151349</v>
      </c>
      <c r="I454">
        <f t="shared" si="73"/>
        <v>9.7458168513631733</v>
      </c>
      <c r="J454">
        <v>231</v>
      </c>
      <c r="K454">
        <v>232</v>
      </c>
      <c r="L454">
        <v>1212605.3999999999</v>
      </c>
      <c r="M454">
        <v>6.07</v>
      </c>
      <c r="N454">
        <v>122.8</v>
      </c>
      <c r="O454">
        <v>115.26</v>
      </c>
      <c r="P454">
        <v>152.08000000000001</v>
      </c>
      <c r="Q454">
        <v>285524</v>
      </c>
      <c r="R454">
        <v>0.04</v>
      </c>
      <c r="S454">
        <v>0.28999999999999998</v>
      </c>
      <c r="T454">
        <f>'Regression (power w accel)'!$B$17+'Regression (power w accel)'!$B$18*data_and_analysis!$I454</f>
        <v>10.22662301450285</v>
      </c>
      <c r="U454">
        <f t="shared" si="74"/>
        <v>2.6810736074152008</v>
      </c>
      <c r="V454">
        <f t="shared" si="75"/>
        <v>3.2394324724395293E-3</v>
      </c>
      <c r="W454">
        <f>$T454-_xlfn.T.INV(0.975,'Regression (power w accel)'!$B$8-2)*SQRT('Regression (power w accel)'!$D$13*(1+1/'Regression (power w accel)'!$B$8+data_and_analysis!$V454))</f>
        <v>9.9875887884824408</v>
      </c>
      <c r="X454">
        <f>$T454+_xlfn.T.INV(0.975,'Regression (power w accel)'!$B$8-2)*SQRT('Regression (power w accel)'!$D$13*(1+1/'Regression (power w accel)'!$B$8+data_and_analysis!$V454))</f>
        <v>10.46565724052326</v>
      </c>
      <c r="Y454">
        <f t="shared" si="76"/>
        <v>362.57966884090547</v>
      </c>
      <c r="Z454">
        <f t="shared" si="77"/>
        <v>584.82501235228119</v>
      </c>
      <c r="AA454">
        <f>EXP('Regression (power w accel)'!$B$17)*(data_and_analysis!$F454^'Regression (power w accel)'!$B$18)/60</f>
        <v>460.48415750009093</v>
      </c>
      <c r="AB454" t="str">
        <f t="shared" si="78"/>
        <v>N</v>
      </c>
      <c r="AC454" s="5">
        <f t="shared" si="79"/>
        <v>-0.21261206724395534</v>
      </c>
      <c r="AD454" s="5">
        <f t="shared" si="80"/>
        <v>0.27002200363899753</v>
      </c>
    </row>
    <row r="455" spans="1:30" x14ac:dyDescent="0.25">
      <c r="A455">
        <v>34700</v>
      </c>
      <c r="B455" t="s">
        <v>690</v>
      </c>
      <c r="C455" t="s">
        <v>691</v>
      </c>
      <c r="D455">
        <v>3099</v>
      </c>
      <c r="E455">
        <v>1734.97</v>
      </c>
      <c r="F455">
        <v>2026.8026</v>
      </c>
      <c r="G455">
        <f t="shared" si="71"/>
        <v>8.0388347577877486</v>
      </c>
      <c r="H455">
        <f t="shared" si="72"/>
        <v>7.458745401165185</v>
      </c>
      <c r="I455">
        <f t="shared" si="73"/>
        <v>7.6142147564112737</v>
      </c>
      <c r="J455">
        <v>48</v>
      </c>
      <c r="K455">
        <v>50</v>
      </c>
      <c r="L455">
        <v>128976.82</v>
      </c>
      <c r="M455">
        <v>9.15</v>
      </c>
      <c r="N455">
        <v>105.06</v>
      </c>
      <c r="O455">
        <v>83.59</v>
      </c>
      <c r="P455">
        <v>129.54</v>
      </c>
      <c r="Q455">
        <v>40618</v>
      </c>
      <c r="R455">
        <v>0.06</v>
      </c>
      <c r="S455">
        <v>0.28000000000000003</v>
      </c>
      <c r="T455">
        <f>'Regression (power w accel)'!$B$17+'Regression (power w accel)'!$B$18*data_and_analysis!$I455</f>
        <v>8.1772203316289396</v>
      </c>
      <c r="U455">
        <f t="shared" si="74"/>
        <v>0.24423726581759173</v>
      </c>
      <c r="V455">
        <f t="shared" si="75"/>
        <v>2.9510197992368102E-4</v>
      </c>
      <c r="W455">
        <f>$T455-_xlfn.T.INV(0.975,'Regression (power w accel)'!$B$8-2)*SQRT('Regression (power w accel)'!$D$13*(1+1/'Regression (power w accel)'!$B$8+data_and_analysis!$V455))</f>
        <v>7.9385367751600979</v>
      </c>
      <c r="X455">
        <f>$T455+_xlfn.T.INV(0.975,'Regression (power w accel)'!$B$8-2)*SQRT('Regression (power w accel)'!$D$13*(1+1/'Regression (power w accel)'!$B$8+data_and_analysis!$V455))</f>
        <v>8.4159038880977803</v>
      </c>
      <c r="Y455">
        <f t="shared" si="76"/>
        <v>46.720928542037242</v>
      </c>
      <c r="Z455">
        <f t="shared" si="77"/>
        <v>75.30596332367621</v>
      </c>
      <c r="AA455">
        <f>EXP('Regression (power w accel)'!$B$17)*(data_and_analysis!$F455^'Regression (power w accel)'!$B$18)/60</f>
        <v>59.315803385225735</v>
      </c>
      <c r="AB455" t="str">
        <f t="shared" si="78"/>
        <v>N</v>
      </c>
      <c r="AC455" s="5">
        <f t="shared" si="79"/>
        <v>-0.2123359058528001</v>
      </c>
      <c r="AD455" s="5">
        <f t="shared" si="80"/>
        <v>0.2695767236701252</v>
      </c>
    </row>
    <row r="456" spans="1:30" x14ac:dyDescent="0.25">
      <c r="A456">
        <v>49510</v>
      </c>
      <c r="B456" t="s">
        <v>16</v>
      </c>
      <c r="C456" t="s">
        <v>225</v>
      </c>
      <c r="D456">
        <v>4186</v>
      </c>
      <c r="E456">
        <v>2289.39</v>
      </c>
      <c r="F456">
        <v>2420.4167000000002</v>
      </c>
      <c r="G456">
        <f t="shared" si="71"/>
        <v>8.3395009030059448</v>
      </c>
      <c r="H456">
        <f t="shared" si="72"/>
        <v>7.7360406855181667</v>
      </c>
      <c r="I456">
        <f t="shared" si="73"/>
        <v>7.7916949944103662</v>
      </c>
      <c r="J456">
        <v>63</v>
      </c>
      <c r="K456">
        <v>64</v>
      </c>
      <c r="L456">
        <v>140978.98000000001</v>
      </c>
      <c r="M456">
        <v>6.04</v>
      </c>
      <c r="N456">
        <v>107.68</v>
      </c>
      <c r="O456">
        <v>81.34</v>
      </c>
      <c r="P456">
        <v>143.58000000000001</v>
      </c>
      <c r="Q456">
        <v>48579</v>
      </c>
      <c r="R456">
        <v>0.04</v>
      </c>
      <c r="S456">
        <v>0.28000000000000003</v>
      </c>
      <c r="T456">
        <f>'Regression (power w accel)'!$B$17+'Regression (power w accel)'!$B$18*data_and_analysis!$I456</f>
        <v>8.3478565290570756</v>
      </c>
      <c r="U456">
        <f t="shared" si="74"/>
        <v>0.10031373133772903</v>
      </c>
      <c r="V456">
        <f t="shared" si="75"/>
        <v>1.2120501198783007E-4</v>
      </c>
      <c r="W456">
        <f>$T456-_xlfn.T.INV(0.975,'Regression (power w accel)'!$B$8-2)*SQRT('Regression (power w accel)'!$D$13*(1+1/'Regression (power w accel)'!$B$8+data_and_analysis!$V456))</f>
        <v>8.1091936998188796</v>
      </c>
      <c r="X456">
        <f>$T456+_xlfn.T.INV(0.975,'Regression (power w accel)'!$B$8-2)*SQRT('Regression (power w accel)'!$D$13*(1+1/'Regression (power w accel)'!$B$8+data_and_analysis!$V456))</f>
        <v>8.5865193582952717</v>
      </c>
      <c r="Y456">
        <f t="shared" si="76"/>
        <v>55.414934741625565</v>
      </c>
      <c r="Z456">
        <f t="shared" si="77"/>
        <v>89.315477762603862</v>
      </c>
      <c r="AA456">
        <f>EXP('Regression (power w accel)'!$B$17)*(data_and_analysis!$F456^'Regression (power w accel)'!$B$18)/60</f>
        <v>70.352053073324029</v>
      </c>
      <c r="AB456" t="str">
        <f t="shared" si="78"/>
        <v>N</v>
      </c>
      <c r="AC456" s="5">
        <f t="shared" si="79"/>
        <v>-0.21231957958825079</v>
      </c>
      <c r="AD456" s="5">
        <f t="shared" si="80"/>
        <v>0.26955040913326739</v>
      </c>
    </row>
    <row r="457" spans="1:30" x14ac:dyDescent="0.25">
      <c r="A457">
        <v>51656</v>
      </c>
      <c r="B457" t="s">
        <v>141</v>
      </c>
      <c r="C457" t="s">
        <v>692</v>
      </c>
      <c r="D457">
        <v>11916</v>
      </c>
      <c r="E457">
        <v>6676.27</v>
      </c>
      <c r="F457">
        <v>6941.9472999999998</v>
      </c>
      <c r="G457">
        <f t="shared" si="71"/>
        <v>9.3856373138331737</v>
      </c>
      <c r="H457">
        <f t="shared" si="72"/>
        <v>8.8063147273431834</v>
      </c>
      <c r="I457">
        <f t="shared" si="73"/>
        <v>8.8453376049207186</v>
      </c>
      <c r="J457">
        <v>804</v>
      </c>
      <c r="K457">
        <v>805</v>
      </c>
      <c r="L457">
        <v>547106.69999999995</v>
      </c>
      <c r="M457">
        <v>6.02</v>
      </c>
      <c r="N457">
        <v>132.05000000000001</v>
      </c>
      <c r="O457">
        <v>90.26</v>
      </c>
      <c r="P457">
        <v>143.26</v>
      </c>
      <c r="Q457">
        <v>44225</v>
      </c>
      <c r="R457">
        <v>0.04</v>
      </c>
      <c r="S457">
        <v>0.3</v>
      </c>
      <c r="T457">
        <f>'Regression (power w accel)'!$B$17+'Regression (power w accel)'!$B$18*data_and_analysis!$I457</f>
        <v>9.3608682904378568</v>
      </c>
      <c r="U457">
        <f t="shared" si="74"/>
        <v>0.54304987807643823</v>
      </c>
      <c r="V457">
        <f t="shared" si="75"/>
        <v>6.5614513690698132E-4</v>
      </c>
      <c r="W457">
        <f>$T457-_xlfn.T.INV(0.975,'Regression (power w accel)'!$B$8-2)*SQRT('Regression (power w accel)'!$D$13*(1+1/'Regression (power w accel)'!$B$8+data_and_analysis!$V457))</f>
        <v>9.1221417060455749</v>
      </c>
      <c r="X457">
        <f>$T457+_xlfn.T.INV(0.975,'Regression (power w accel)'!$B$8-2)*SQRT('Regression (power w accel)'!$D$13*(1+1/'Regression (power w accel)'!$B$8+data_and_analysis!$V457))</f>
        <v>9.5995948748301387</v>
      </c>
      <c r="Y457">
        <f t="shared" si="76"/>
        <v>152.59649405117256</v>
      </c>
      <c r="Z457">
        <f t="shared" si="77"/>
        <v>245.98001987365325</v>
      </c>
      <c r="AA457">
        <f>EXP('Regression (power w accel)'!$B$17)*(data_and_analysis!$F457^'Regression (power w accel)'!$B$18)/60</f>
        <v>193.74129306721687</v>
      </c>
      <c r="AB457" t="str">
        <f t="shared" si="78"/>
        <v>N</v>
      </c>
      <c r="AC457" s="5">
        <f t="shared" si="79"/>
        <v>-0.21236979667400838</v>
      </c>
      <c r="AD457" s="5">
        <f t="shared" si="80"/>
        <v>0.26963135209545958</v>
      </c>
    </row>
    <row r="458" spans="1:30" x14ac:dyDescent="0.25">
      <c r="A458">
        <v>42595</v>
      </c>
      <c r="B458" t="s">
        <v>202</v>
      </c>
      <c r="C458" t="s">
        <v>693</v>
      </c>
      <c r="D458">
        <v>16097</v>
      </c>
      <c r="E458">
        <v>6676.47</v>
      </c>
      <c r="F458">
        <v>9739.8389999999999</v>
      </c>
      <c r="G458">
        <f t="shared" si="71"/>
        <v>9.6863881982062292</v>
      </c>
      <c r="H458">
        <f t="shared" si="72"/>
        <v>8.8063446837416475</v>
      </c>
      <c r="I458">
        <f t="shared" si="73"/>
        <v>9.183979866725835</v>
      </c>
      <c r="J458">
        <v>244</v>
      </c>
      <c r="K458">
        <v>245</v>
      </c>
      <c r="L458">
        <v>1018992.75</v>
      </c>
      <c r="M458">
        <v>6.02</v>
      </c>
      <c r="N458">
        <v>179.43</v>
      </c>
      <c r="O458">
        <v>190.53</v>
      </c>
      <c r="P458">
        <v>156.36000000000001</v>
      </c>
      <c r="Q458">
        <v>175185</v>
      </c>
      <c r="R458">
        <v>0.04</v>
      </c>
      <c r="S458">
        <v>0.16</v>
      </c>
      <c r="T458">
        <f>'Regression (power w accel)'!$B$17+'Regression (power w accel)'!$B$18*data_and_analysis!$I458</f>
        <v>9.6864517384563555</v>
      </c>
      <c r="U458">
        <f t="shared" si="74"/>
        <v>1.1568324154256631</v>
      </c>
      <c r="V458">
        <f t="shared" si="75"/>
        <v>1.3977536764883754E-3</v>
      </c>
      <c r="W458">
        <f>$T458-_xlfn.T.INV(0.975,'Regression (power w accel)'!$B$8-2)*SQRT('Regression (power w accel)'!$D$13*(1+1/'Regression (power w accel)'!$B$8+data_and_analysis!$V458))</f>
        <v>9.4476367959398999</v>
      </c>
      <c r="X458">
        <f>$T458+_xlfn.T.INV(0.975,'Regression (power w accel)'!$B$8-2)*SQRT('Regression (power w accel)'!$D$13*(1+1/'Regression (power w accel)'!$B$8+data_and_analysis!$V458))</f>
        <v>9.9252666809728112</v>
      </c>
      <c r="Y458">
        <f t="shared" si="76"/>
        <v>211.30281223065413</v>
      </c>
      <c r="Z458">
        <f t="shared" si="77"/>
        <v>340.6726749401775</v>
      </c>
      <c r="AA458">
        <f>EXP('Regression (power w accel)'!$B$17)*(data_and_analysis!$F458^'Regression (power w accel)'!$B$18)/60</f>
        <v>268.30038066502811</v>
      </c>
      <c r="AB458" t="str">
        <f t="shared" si="78"/>
        <v>N</v>
      </c>
      <c r="AC458" s="5">
        <f t="shared" si="79"/>
        <v>-0.21243938712683083</v>
      </c>
      <c r="AD458" s="5">
        <f t="shared" si="80"/>
        <v>0.26974353929637501</v>
      </c>
    </row>
    <row r="459" spans="1:30" x14ac:dyDescent="0.25">
      <c r="A459">
        <v>51774</v>
      </c>
      <c r="B459" t="s">
        <v>296</v>
      </c>
      <c r="C459" t="s">
        <v>694</v>
      </c>
      <c r="D459">
        <v>1470</v>
      </c>
      <c r="E459">
        <v>794.59</v>
      </c>
      <c r="F459">
        <v>827.02909999999997</v>
      </c>
      <c r="G459">
        <f t="shared" si="71"/>
        <v>7.2930176797727819</v>
      </c>
      <c r="H459">
        <f t="shared" si="72"/>
        <v>6.6778262583529058</v>
      </c>
      <c r="I459">
        <f t="shared" si="73"/>
        <v>6.7178398818290539</v>
      </c>
      <c r="J459">
        <v>71</v>
      </c>
      <c r="K459">
        <v>72</v>
      </c>
      <c r="L459">
        <v>54241.31</v>
      </c>
      <c r="M459">
        <v>6.02</v>
      </c>
      <c r="N459">
        <v>138.27000000000001</v>
      </c>
      <c r="O459">
        <v>73.3</v>
      </c>
      <c r="P459">
        <v>172.64</v>
      </c>
      <c r="Q459">
        <v>10280</v>
      </c>
      <c r="R459">
        <v>0.04</v>
      </c>
      <c r="S459">
        <v>0.28000000000000003</v>
      </c>
      <c r="T459">
        <f>'Regression (power w accel)'!$B$17+'Regression (power w accel)'!$B$18*data_and_analysis!$I459</f>
        <v>7.3154117055349506</v>
      </c>
      <c r="U459">
        <f t="shared" si="74"/>
        <v>1.9337086840831774</v>
      </c>
      <c r="V459">
        <f t="shared" si="75"/>
        <v>2.3364217551253793E-3</v>
      </c>
      <c r="W459">
        <f>$T459-_xlfn.T.INV(0.975,'Regression (power w accel)'!$B$8-2)*SQRT('Regression (power w accel)'!$D$13*(1+1/'Regression (power w accel)'!$B$8+data_and_analysis!$V459))</f>
        <v>7.0764849733082817</v>
      </c>
      <c r="X459">
        <f>$T459+_xlfn.T.INV(0.975,'Regression (power w accel)'!$B$8-2)*SQRT('Regression (power w accel)'!$D$13*(1+1/'Regression (power w accel)'!$B$8+data_and_analysis!$V459))</f>
        <v>7.5543384377616194</v>
      </c>
      <c r="Y459">
        <f t="shared" si="76"/>
        <v>19.730001796449276</v>
      </c>
      <c r="Z459">
        <f t="shared" si="77"/>
        <v>31.816781653449102</v>
      </c>
      <c r="AA459">
        <f>EXP('Regression (power w accel)'!$B$17)*(data_and_analysis!$F459^'Regression (power w accel)'!$B$18)/60</f>
        <v>25.054843028440335</v>
      </c>
      <c r="AB459" t="str">
        <f t="shared" si="78"/>
        <v>N</v>
      </c>
      <c r="AC459" s="5">
        <f t="shared" si="79"/>
        <v>-0.21252742337865407</v>
      </c>
      <c r="AD459" s="5">
        <f t="shared" si="80"/>
        <v>0.26988549149292745</v>
      </c>
    </row>
    <row r="460" spans="1:30" x14ac:dyDescent="0.25">
      <c r="A460">
        <v>53545</v>
      </c>
      <c r="B460" t="s">
        <v>494</v>
      </c>
      <c r="C460" t="s">
        <v>695</v>
      </c>
      <c r="D460">
        <v>3541</v>
      </c>
      <c r="E460">
        <v>2191.9499999999998</v>
      </c>
      <c r="F460">
        <v>2349.732</v>
      </c>
      <c r="G460">
        <f t="shared" si="71"/>
        <v>8.1721644521119039</v>
      </c>
      <c r="H460">
        <f t="shared" si="72"/>
        <v>7.6925468375887709</v>
      </c>
      <c r="I460">
        <f t="shared" si="73"/>
        <v>7.7620565580816665</v>
      </c>
      <c r="J460">
        <v>71</v>
      </c>
      <c r="K460">
        <v>72</v>
      </c>
      <c r="L460">
        <v>138054.94</v>
      </c>
      <c r="M460">
        <v>6.02</v>
      </c>
      <c r="N460">
        <v>106.74</v>
      </c>
      <c r="O460">
        <v>77.790000000000006</v>
      </c>
      <c r="P460">
        <v>167.13</v>
      </c>
      <c r="Q460">
        <v>13573</v>
      </c>
      <c r="R460">
        <v>0.04</v>
      </c>
      <c r="S460">
        <v>0.28000000000000003</v>
      </c>
      <c r="T460">
        <f>'Regression (power w accel)'!$B$17+'Regression (power w accel)'!$B$18*data_and_analysis!$I460</f>
        <v>8.3193610180646296</v>
      </c>
      <c r="U460">
        <f t="shared" si="74"/>
        <v>0.11996654269468435</v>
      </c>
      <c r="V460">
        <f t="shared" si="75"/>
        <v>1.4495070666341463E-4</v>
      </c>
      <c r="W460">
        <f>$T460-_xlfn.T.INV(0.975,'Regression (power w accel)'!$B$8-2)*SQRT('Regression (power w accel)'!$D$13*(1+1/'Regression (power w accel)'!$B$8+data_and_analysis!$V460))</f>
        <v>8.0806953584093772</v>
      </c>
      <c r="X460">
        <f>$T460+_xlfn.T.INV(0.975,'Regression (power w accel)'!$B$8-2)*SQRT('Regression (power w accel)'!$D$13*(1+1/'Regression (power w accel)'!$B$8+data_and_analysis!$V460))</f>
        <v>8.5580266777198819</v>
      </c>
      <c r="Y460">
        <f t="shared" si="76"/>
        <v>53.857991533623235</v>
      </c>
      <c r="Z460">
        <f t="shared" si="77"/>
        <v>86.806553111928835</v>
      </c>
      <c r="AA460">
        <f>EXP('Regression (power w accel)'!$B$17)*(data_and_analysis!$F460^'Regression (power w accel)'!$B$18)/60</f>
        <v>68.375628717879223</v>
      </c>
      <c r="AB460" t="str">
        <f t="shared" si="78"/>
        <v>N</v>
      </c>
      <c r="AC460" s="5">
        <f t="shared" si="79"/>
        <v>-0.21232180904919182</v>
      </c>
      <c r="AD460" s="5">
        <f t="shared" si="80"/>
        <v>0.26955400249548556</v>
      </c>
    </row>
    <row r="461" spans="1:30" x14ac:dyDescent="0.25">
      <c r="A461">
        <v>34430</v>
      </c>
      <c r="B461" t="s">
        <v>696</v>
      </c>
      <c r="C461" t="s">
        <v>697</v>
      </c>
      <c r="D461">
        <v>19937</v>
      </c>
      <c r="E461">
        <v>7000.29</v>
      </c>
      <c r="F461">
        <v>9107.0740000000005</v>
      </c>
      <c r="G461">
        <f t="shared" si="71"/>
        <v>9.9003325808428269</v>
      </c>
      <c r="H461">
        <f t="shared" si="72"/>
        <v>8.8537068557507386</v>
      </c>
      <c r="I461">
        <f t="shared" si="73"/>
        <v>9.1168067531524635</v>
      </c>
      <c r="J461">
        <v>212</v>
      </c>
      <c r="K461">
        <v>213</v>
      </c>
      <c r="L461">
        <v>760409.7</v>
      </c>
      <c r="M461">
        <v>6.04</v>
      </c>
      <c r="N461">
        <v>145.13</v>
      </c>
      <c r="O461">
        <v>130.24</v>
      </c>
      <c r="P461">
        <v>162.35</v>
      </c>
      <c r="Q461">
        <v>494645</v>
      </c>
      <c r="R461">
        <v>0.04</v>
      </c>
      <c r="S461">
        <v>0.2</v>
      </c>
      <c r="T461">
        <f>'Regression (power w accel)'!$B$17+'Regression (power w accel)'!$B$18*data_and_analysis!$I461</f>
        <v>9.621868972516932</v>
      </c>
      <c r="U461">
        <f t="shared" si="74"/>
        <v>1.0168470208213054</v>
      </c>
      <c r="V461">
        <f t="shared" si="75"/>
        <v>1.2286150031992796E-3</v>
      </c>
      <c r="W461">
        <f>$T461-_xlfn.T.INV(0.975,'Regression (power w accel)'!$B$8-2)*SQRT('Regression (power w accel)'!$D$13*(1+1/'Regression (power w accel)'!$B$8+data_and_analysis!$V461))</f>
        <v>9.3830741789615288</v>
      </c>
      <c r="X461">
        <f>$T461+_xlfn.T.INV(0.975,'Regression (power w accel)'!$B$8-2)*SQRT('Regression (power w accel)'!$D$13*(1+1/'Regression (power w accel)'!$B$8+data_and_analysis!$V461))</f>
        <v>9.8606637660723351</v>
      </c>
      <c r="Y461">
        <f t="shared" si="76"/>
        <v>198.09161322475478</v>
      </c>
      <c r="Z461">
        <f t="shared" si="77"/>
        <v>319.36006729782497</v>
      </c>
      <c r="AA461">
        <f>EXP('Regression (power w accel)'!$B$17)*(data_and_analysis!$F461^'Regression (power w accel)'!$B$18)/60</f>
        <v>251.52047815355394</v>
      </c>
      <c r="AB461" t="str">
        <f t="shared" si="78"/>
        <v>Y</v>
      </c>
      <c r="AC461" s="5">
        <f t="shared" si="79"/>
        <v>-0.21242351843884733</v>
      </c>
      <c r="AD461" s="5">
        <f t="shared" si="80"/>
        <v>0.26971795554099887</v>
      </c>
    </row>
    <row r="462" spans="1:30" x14ac:dyDescent="0.25">
      <c r="A462">
        <v>42651</v>
      </c>
      <c r="B462" t="s">
        <v>698</v>
      </c>
      <c r="C462" t="s">
        <v>699</v>
      </c>
      <c r="D462">
        <v>2499</v>
      </c>
      <c r="E462">
        <v>1398.74</v>
      </c>
      <c r="F462">
        <v>1627.0779</v>
      </c>
      <c r="G462">
        <f t="shared" si="71"/>
        <v>7.8236459308349522</v>
      </c>
      <c r="H462">
        <f t="shared" si="72"/>
        <v>7.2433271103601857</v>
      </c>
      <c r="I462">
        <f t="shared" si="73"/>
        <v>7.3945409856057323</v>
      </c>
      <c r="J462">
        <v>25</v>
      </c>
      <c r="K462">
        <v>27</v>
      </c>
      <c r="L462">
        <v>103661.23</v>
      </c>
      <c r="M462">
        <v>9.08</v>
      </c>
      <c r="N462">
        <v>114.57</v>
      </c>
      <c r="O462">
        <v>97.36</v>
      </c>
      <c r="P462">
        <v>147.41999999999999</v>
      </c>
      <c r="Q462">
        <v>16323</v>
      </c>
      <c r="R462">
        <v>0.06</v>
      </c>
      <c r="S462">
        <v>0.17</v>
      </c>
      <c r="T462">
        <f>'Regression (power w accel)'!$B$17+'Regression (power w accel)'!$B$18*data_and_analysis!$I462</f>
        <v>7.9660176797305962</v>
      </c>
      <c r="U462">
        <f t="shared" si="74"/>
        <v>0.50962099814537787</v>
      </c>
      <c r="V462">
        <f t="shared" si="75"/>
        <v>6.1575437744910836E-4</v>
      </c>
      <c r="W462">
        <f>$T462-_xlfn.T.INV(0.975,'Regression (power w accel)'!$B$8-2)*SQRT('Regression (power w accel)'!$D$13*(1+1/'Regression (power w accel)'!$B$8+data_and_analysis!$V462))</f>
        <v>7.7272959085894977</v>
      </c>
      <c r="X462">
        <f>$T462+_xlfn.T.INV(0.975,'Regression (power w accel)'!$B$8-2)*SQRT('Regression (power w accel)'!$D$13*(1+1/'Regression (power w accel)'!$B$8+data_and_analysis!$V462))</f>
        <v>8.2047394508716938</v>
      </c>
      <c r="Y462">
        <f t="shared" si="76"/>
        <v>37.824284610927073</v>
      </c>
      <c r="Z462">
        <f t="shared" si="77"/>
        <v>60.970789489171501</v>
      </c>
      <c r="AA462">
        <f>EXP('Regression (power w accel)'!$B$17)*(data_and_analysis!$F462^'Regression (power w accel)'!$B$18)/60</f>
        <v>48.022666466902336</v>
      </c>
      <c r="AB462" t="str">
        <f t="shared" si="78"/>
        <v>N</v>
      </c>
      <c r="AC462" s="5">
        <f t="shared" si="79"/>
        <v>-0.21236600560287677</v>
      </c>
      <c r="AD462" s="5">
        <f t="shared" si="80"/>
        <v>0.26962524105555719</v>
      </c>
    </row>
    <row r="463" spans="1:30" x14ac:dyDescent="0.25">
      <c r="A463">
        <v>45799</v>
      </c>
      <c r="B463" t="s">
        <v>16</v>
      </c>
      <c r="C463" t="s">
        <v>386</v>
      </c>
      <c r="D463">
        <v>4139</v>
      </c>
      <c r="E463">
        <v>2289.39</v>
      </c>
      <c r="F463">
        <v>2420.4167000000002</v>
      </c>
      <c r="G463">
        <f t="shared" si="71"/>
        <v>8.3282094917487317</v>
      </c>
      <c r="H463">
        <f t="shared" si="72"/>
        <v>7.7360406855181667</v>
      </c>
      <c r="I463">
        <f t="shared" si="73"/>
        <v>7.7916949944103662</v>
      </c>
      <c r="J463">
        <v>63</v>
      </c>
      <c r="K463">
        <v>64</v>
      </c>
      <c r="L463">
        <v>140978.98000000001</v>
      </c>
      <c r="M463">
        <v>6.04</v>
      </c>
      <c r="N463">
        <v>107.68</v>
      </c>
      <c r="O463">
        <v>81.34</v>
      </c>
      <c r="P463">
        <v>143.58000000000001</v>
      </c>
      <c r="Q463">
        <v>48579</v>
      </c>
      <c r="R463">
        <v>0.04</v>
      </c>
      <c r="S463">
        <v>0.28000000000000003</v>
      </c>
      <c r="T463">
        <f>'Regression (power w accel)'!$B$17+'Regression (power w accel)'!$B$18*data_and_analysis!$I463</f>
        <v>8.3478565290570756</v>
      </c>
      <c r="U463">
        <f t="shared" si="74"/>
        <v>0.10031373133772903</v>
      </c>
      <c r="V463">
        <f t="shared" si="75"/>
        <v>1.2120501198783007E-4</v>
      </c>
      <c r="W463">
        <f>$T463-_xlfn.T.INV(0.975,'Regression (power w accel)'!$B$8-2)*SQRT('Regression (power w accel)'!$D$13*(1+1/'Regression (power w accel)'!$B$8+data_and_analysis!$V463))</f>
        <v>8.1091936998188796</v>
      </c>
      <c r="X463">
        <f>$T463+_xlfn.T.INV(0.975,'Regression (power w accel)'!$B$8-2)*SQRT('Regression (power w accel)'!$D$13*(1+1/'Regression (power w accel)'!$B$8+data_and_analysis!$V463))</f>
        <v>8.5865193582952717</v>
      </c>
      <c r="Y463">
        <f t="shared" si="76"/>
        <v>55.414934741625565</v>
      </c>
      <c r="Z463">
        <f t="shared" si="77"/>
        <v>89.315477762603862</v>
      </c>
      <c r="AA463">
        <f>EXP('Regression (power w accel)'!$B$17)*(data_and_analysis!$F463^'Regression (power w accel)'!$B$18)/60</f>
        <v>70.352053073324029</v>
      </c>
      <c r="AB463" t="str">
        <f t="shared" si="78"/>
        <v>N</v>
      </c>
      <c r="AC463" s="5">
        <f t="shared" si="79"/>
        <v>-0.21231957958825079</v>
      </c>
      <c r="AD463" s="5">
        <f t="shared" si="80"/>
        <v>0.26955040913326739</v>
      </c>
    </row>
    <row r="464" spans="1:30" x14ac:dyDescent="0.25">
      <c r="A464">
        <v>34282</v>
      </c>
      <c r="B464" t="s">
        <v>358</v>
      </c>
      <c r="C464" t="s">
        <v>359</v>
      </c>
      <c r="D464">
        <v>3176</v>
      </c>
      <c r="E464">
        <v>1660.88</v>
      </c>
      <c r="F464">
        <v>1936.4852000000001</v>
      </c>
      <c r="G464">
        <f t="shared" si="71"/>
        <v>8.0633778223670269</v>
      </c>
      <c r="H464">
        <f t="shared" si="72"/>
        <v>7.4151028613682941</v>
      </c>
      <c r="I464">
        <f t="shared" si="73"/>
        <v>7.5686298562713281</v>
      </c>
      <c r="J464">
        <v>40</v>
      </c>
      <c r="K464">
        <v>42</v>
      </c>
      <c r="L464">
        <v>130875.22</v>
      </c>
      <c r="M464">
        <v>9.1999999999999993</v>
      </c>
      <c r="N464">
        <v>119.59</v>
      </c>
      <c r="O464">
        <v>106.4</v>
      </c>
      <c r="P464">
        <v>135.08000000000001</v>
      </c>
      <c r="Q464">
        <v>50487</v>
      </c>
      <c r="R464">
        <v>7.0000000000000007E-2</v>
      </c>
      <c r="S464">
        <v>0.18</v>
      </c>
      <c r="T464">
        <f>'Regression (power w accel)'!$B$17+'Regression (power w accel)'!$B$18*data_and_analysis!$I464</f>
        <v>8.1333932886425462</v>
      </c>
      <c r="U464">
        <f t="shared" si="74"/>
        <v>0.29137169868006474</v>
      </c>
      <c r="V464">
        <f t="shared" si="75"/>
        <v>3.5205260297349795E-4</v>
      </c>
      <c r="W464">
        <f>$T464-_xlfn.T.INV(0.975,'Regression (power w accel)'!$B$8-2)*SQRT('Regression (power w accel)'!$D$13*(1+1/'Regression (power w accel)'!$B$8+data_and_analysis!$V464))</f>
        <v>7.894702944472483</v>
      </c>
      <c r="X464">
        <f>$T464+_xlfn.T.INV(0.975,'Regression (power w accel)'!$B$8-2)*SQRT('Regression (power w accel)'!$D$13*(1+1/'Regression (power w accel)'!$B$8+data_and_analysis!$V464))</f>
        <v>8.3720836328126094</v>
      </c>
      <c r="Y464">
        <f t="shared" si="76"/>
        <v>44.717207475398979</v>
      </c>
      <c r="Z464">
        <f t="shared" si="77"/>
        <v>72.07729397229005</v>
      </c>
      <c r="AA464">
        <f>EXP('Regression (power w accel)'!$B$17)*(data_and_analysis!$F464^'Regression (power w accel)'!$B$18)/60</f>
        <v>56.772311110471954</v>
      </c>
      <c r="AB464" t="str">
        <f t="shared" si="78"/>
        <v>N</v>
      </c>
      <c r="AC464" s="5">
        <f t="shared" si="79"/>
        <v>-0.21234125226318903</v>
      </c>
      <c r="AD464" s="5">
        <f t="shared" si="80"/>
        <v>0.26958534120685129</v>
      </c>
    </row>
    <row r="465" spans="1:30" x14ac:dyDescent="0.25">
      <c r="A465">
        <v>51445</v>
      </c>
      <c r="B465" t="s">
        <v>700</v>
      </c>
      <c r="C465" t="s">
        <v>701</v>
      </c>
      <c r="D465">
        <v>2491</v>
      </c>
      <c r="E465">
        <v>1469.68</v>
      </c>
      <c r="F465">
        <v>1623.4308000000001</v>
      </c>
      <c r="G465">
        <f t="shared" si="71"/>
        <v>7.8204395152621808</v>
      </c>
      <c r="H465">
        <f t="shared" si="72"/>
        <v>7.2927999690006819</v>
      </c>
      <c r="I465">
        <f t="shared" si="73"/>
        <v>7.3922969666738947</v>
      </c>
      <c r="J465">
        <v>71</v>
      </c>
      <c r="K465">
        <v>72</v>
      </c>
      <c r="L465">
        <v>98563.75</v>
      </c>
      <c r="M465">
        <v>6.02</v>
      </c>
      <c r="N465">
        <v>120.28</v>
      </c>
      <c r="O465">
        <v>79.17</v>
      </c>
      <c r="P465">
        <v>171.78</v>
      </c>
      <c r="Q465">
        <v>12655</v>
      </c>
      <c r="R465">
        <v>0.04</v>
      </c>
      <c r="S465">
        <v>0.28000000000000003</v>
      </c>
      <c r="T465">
        <f>'Regression (power w accel)'!$B$17+'Regression (power w accel)'!$B$18*data_and_analysis!$I465</f>
        <v>7.9638601952590724</v>
      </c>
      <c r="U465">
        <f t="shared" si="74"/>
        <v>0.5128299427433296</v>
      </c>
      <c r="V465">
        <f t="shared" si="75"/>
        <v>6.1963161502442661E-4</v>
      </c>
      <c r="W465">
        <f>$T465-_xlfn.T.INV(0.975,'Regression (power w accel)'!$B$8-2)*SQRT('Regression (power w accel)'!$D$13*(1+1/'Regression (power w accel)'!$B$8+data_and_analysis!$V465))</f>
        <v>7.7251379620744602</v>
      </c>
      <c r="X465">
        <f>$T465+_xlfn.T.INV(0.975,'Regression (power w accel)'!$B$8-2)*SQRT('Regression (power w accel)'!$D$13*(1+1/'Regression (power w accel)'!$B$8+data_and_analysis!$V465))</f>
        <v>8.2025824284436837</v>
      </c>
      <c r="Y465">
        <f t="shared" si="76"/>
        <v>37.74274983325229</v>
      </c>
      <c r="Z465">
        <f t="shared" si="77"/>
        <v>60.839415867651248</v>
      </c>
      <c r="AA465">
        <f>EXP('Regression (power w accel)'!$B$17)*(data_and_analysis!$F465^'Regression (power w accel)'!$B$18)/60</f>
        <v>47.91916999587913</v>
      </c>
      <c r="AB465" t="str">
        <f t="shared" si="78"/>
        <v>N</v>
      </c>
      <c r="AC465" s="5">
        <f t="shared" si="79"/>
        <v>-0.21236636952397078</v>
      </c>
      <c r="AD465" s="5">
        <f t="shared" si="80"/>
        <v>0.26962582767780013</v>
      </c>
    </row>
    <row r="466" spans="1:30" x14ac:dyDescent="0.25">
      <c r="A466">
        <v>36644</v>
      </c>
      <c r="B466" t="s">
        <v>16</v>
      </c>
      <c r="C466" t="s">
        <v>254</v>
      </c>
      <c r="D466">
        <v>4147</v>
      </c>
      <c r="E466">
        <v>2289.39</v>
      </c>
      <c r="F466">
        <v>2420.4167000000002</v>
      </c>
      <c r="G466">
        <f t="shared" si="71"/>
        <v>8.3301404602463816</v>
      </c>
      <c r="H466">
        <f t="shared" si="72"/>
        <v>7.7360406855181667</v>
      </c>
      <c r="I466">
        <f t="shared" si="73"/>
        <v>7.7916949944103662</v>
      </c>
      <c r="J466">
        <v>63</v>
      </c>
      <c r="K466">
        <v>64</v>
      </c>
      <c r="L466">
        <v>140978.98000000001</v>
      </c>
      <c r="M466">
        <v>6.04</v>
      </c>
      <c r="N466">
        <v>107.68</v>
      </c>
      <c r="O466">
        <v>81.34</v>
      </c>
      <c r="P466">
        <v>143.58000000000001</v>
      </c>
      <c r="Q466">
        <v>48575</v>
      </c>
      <c r="R466">
        <v>0.04</v>
      </c>
      <c r="S466">
        <v>0.28000000000000003</v>
      </c>
      <c r="T466">
        <f>'Regression (power w accel)'!$B$17+'Regression (power w accel)'!$B$18*data_and_analysis!$I466</f>
        <v>8.3478565290570756</v>
      </c>
      <c r="U466">
        <f t="shared" si="74"/>
        <v>0.10031373133772903</v>
      </c>
      <c r="V466">
        <f t="shared" si="75"/>
        <v>1.2120501198783007E-4</v>
      </c>
      <c r="W466">
        <f>$T466-_xlfn.T.INV(0.975,'Regression (power w accel)'!$B$8-2)*SQRT('Regression (power w accel)'!$D$13*(1+1/'Regression (power w accel)'!$B$8+data_and_analysis!$V466))</f>
        <v>8.1091936998188796</v>
      </c>
      <c r="X466">
        <f>$T466+_xlfn.T.INV(0.975,'Regression (power w accel)'!$B$8-2)*SQRT('Regression (power w accel)'!$D$13*(1+1/'Regression (power w accel)'!$B$8+data_and_analysis!$V466))</f>
        <v>8.5865193582952717</v>
      </c>
      <c r="Y466">
        <f t="shared" si="76"/>
        <v>55.414934741625565</v>
      </c>
      <c r="Z466">
        <f t="shared" si="77"/>
        <v>89.315477762603862</v>
      </c>
      <c r="AA466">
        <f>EXP('Regression (power w accel)'!$B$17)*(data_and_analysis!$F466^'Regression (power w accel)'!$B$18)/60</f>
        <v>70.352053073324029</v>
      </c>
      <c r="AB466" t="str">
        <f t="shared" si="78"/>
        <v>N</v>
      </c>
      <c r="AC466" s="5">
        <f t="shared" si="79"/>
        <v>-0.21231957958825079</v>
      </c>
      <c r="AD466" s="5">
        <f t="shared" si="80"/>
        <v>0.26955040913326739</v>
      </c>
    </row>
    <row r="467" spans="1:30" x14ac:dyDescent="0.25">
      <c r="A467">
        <v>43637</v>
      </c>
      <c r="B467" t="s">
        <v>702</v>
      </c>
      <c r="C467" t="s">
        <v>703</v>
      </c>
      <c r="D467">
        <v>5143</v>
      </c>
      <c r="E467">
        <v>2794.8</v>
      </c>
      <c r="F467">
        <v>3281.2712000000001</v>
      </c>
      <c r="G467">
        <f t="shared" si="71"/>
        <v>8.5453918457749154</v>
      </c>
      <c r="H467">
        <f t="shared" si="72"/>
        <v>7.9355158266782952</v>
      </c>
      <c r="I467">
        <f t="shared" si="73"/>
        <v>8.0959861872714427</v>
      </c>
      <c r="J467">
        <v>163</v>
      </c>
      <c r="K467">
        <v>164</v>
      </c>
      <c r="L467">
        <v>209705.19</v>
      </c>
      <c r="M467">
        <v>4.05</v>
      </c>
      <c r="N467">
        <v>114.64</v>
      </c>
      <c r="O467">
        <v>69.63</v>
      </c>
      <c r="P467">
        <v>139.28</v>
      </c>
      <c r="Q467">
        <v>79817</v>
      </c>
      <c r="R467">
        <v>0.03</v>
      </c>
      <c r="S467">
        <v>0.16</v>
      </c>
      <c r="T467">
        <f>'Regression (power w accel)'!$B$17+'Regression (power w accel)'!$B$18*data_and_analysis!$I467</f>
        <v>8.6404135632715047</v>
      </c>
      <c r="U467">
        <f t="shared" si="74"/>
        <v>1.5456052917952321E-4</v>
      </c>
      <c r="V467">
        <f t="shared" si="75"/>
        <v>1.8674921710347748E-7</v>
      </c>
      <c r="W467">
        <f>$T467-_xlfn.T.INV(0.975,'Regression (power w accel)'!$B$8-2)*SQRT('Regression (power w accel)'!$D$13*(1+1/'Regression (power w accel)'!$B$8+data_and_analysis!$V467))</f>
        <v>8.4017651595762608</v>
      </c>
      <c r="X467">
        <f>$T467+_xlfn.T.INV(0.975,'Regression (power w accel)'!$B$8-2)*SQRT('Regression (power w accel)'!$D$13*(1+1/'Regression (power w accel)'!$B$8+data_and_analysis!$V467))</f>
        <v>8.8790619669667485</v>
      </c>
      <c r="Y467">
        <f t="shared" si="76"/>
        <v>74.24872437155571</v>
      </c>
      <c r="Z467">
        <f t="shared" si="77"/>
        <v>119.6675408258221</v>
      </c>
      <c r="AA467">
        <f>EXP('Regression (power w accel)'!$B$17)*(data_and_analysis!$F467^'Regression (power w accel)'!$B$18)/60</f>
        <v>94.261138625620106</v>
      </c>
      <c r="AB467" t="str">
        <f t="shared" si="78"/>
        <v>N</v>
      </c>
      <c r="AC467" s="5">
        <f t="shared" si="79"/>
        <v>-0.21230821678855719</v>
      </c>
      <c r="AD467" s="5">
        <f t="shared" si="80"/>
        <v>0.26953209531140288</v>
      </c>
    </row>
    <row r="468" spans="1:30" x14ac:dyDescent="0.25">
      <c r="A468">
        <v>44331</v>
      </c>
      <c r="B468" t="s">
        <v>704</v>
      </c>
      <c r="C468" t="s">
        <v>705</v>
      </c>
      <c r="D468">
        <v>29375</v>
      </c>
      <c r="E468">
        <v>9377.73</v>
      </c>
      <c r="F468">
        <v>13008.172</v>
      </c>
      <c r="G468">
        <f t="shared" si="71"/>
        <v>10.28789925144646</v>
      </c>
      <c r="H468">
        <f t="shared" si="72"/>
        <v>9.1460930084481209</v>
      </c>
      <c r="I468">
        <f t="shared" si="73"/>
        <v>9.4733330543324001</v>
      </c>
      <c r="J468">
        <v>400</v>
      </c>
      <c r="K468">
        <v>401</v>
      </c>
      <c r="L468">
        <v>1245162.8999999999</v>
      </c>
      <c r="M468">
        <v>6.06</v>
      </c>
      <c r="N468">
        <v>165.4</v>
      </c>
      <c r="O468">
        <v>155.58000000000001</v>
      </c>
      <c r="P468">
        <v>177.81</v>
      </c>
      <c r="Q468">
        <v>673579</v>
      </c>
      <c r="R468">
        <v>0.04</v>
      </c>
      <c r="S468">
        <v>0.16</v>
      </c>
      <c r="T468">
        <f>'Regression (power w accel)'!$B$17+'Regression (power w accel)'!$B$18*data_and_analysis!$I468</f>
        <v>9.9646468107840516</v>
      </c>
      <c r="U468">
        <f t="shared" si="74"/>
        <v>1.8629919459979665</v>
      </c>
      <c r="V468">
        <f t="shared" si="75"/>
        <v>2.2509775893760141E-3</v>
      </c>
      <c r="W468">
        <f>$T468-_xlfn.T.INV(0.975,'Regression (power w accel)'!$B$8-2)*SQRT('Regression (power w accel)'!$D$13*(1+1/'Regression (power w accel)'!$B$8+data_and_analysis!$V468))</f>
        <v>9.7257302522785398</v>
      </c>
      <c r="X468">
        <f>$T468+_xlfn.T.INV(0.975,'Regression (power w accel)'!$B$8-2)*SQRT('Regression (power w accel)'!$D$13*(1+1/'Regression (power w accel)'!$B$8+data_and_analysis!$V468))</f>
        <v>10.203563369289563</v>
      </c>
      <c r="Y468">
        <f t="shared" si="76"/>
        <v>279.04852461687841</v>
      </c>
      <c r="Z468">
        <f t="shared" si="77"/>
        <v>449.98705112270108</v>
      </c>
      <c r="AA468">
        <f>EXP('Regression (power w accel)'!$B$17)*(data_and_analysis!$F468^'Regression (power w accel)'!$B$18)/60</f>
        <v>354.35606769531915</v>
      </c>
      <c r="AB468" t="str">
        <f t="shared" si="78"/>
        <v>Y</v>
      </c>
      <c r="AC468" s="5">
        <f t="shared" si="79"/>
        <v>-0.21251941181148715</v>
      </c>
      <c r="AD468" s="5">
        <f t="shared" si="80"/>
        <v>0.26987257209775484</v>
      </c>
    </row>
    <row r="469" spans="1:30" x14ac:dyDescent="0.25">
      <c r="A469">
        <v>40421</v>
      </c>
      <c r="B469" t="s">
        <v>706</v>
      </c>
      <c r="C469" t="s">
        <v>707</v>
      </c>
      <c r="D469">
        <v>5465</v>
      </c>
      <c r="E469">
        <v>2772.23</v>
      </c>
      <c r="F469">
        <v>3438.0720000000001</v>
      </c>
      <c r="G469">
        <f t="shared" si="71"/>
        <v>8.6061194006106394</v>
      </c>
      <c r="H469">
        <f t="shared" si="72"/>
        <v>7.9274073294507321</v>
      </c>
      <c r="I469">
        <f t="shared" si="73"/>
        <v>8.1426661281318822</v>
      </c>
      <c r="J469">
        <v>49</v>
      </c>
      <c r="K469">
        <v>51</v>
      </c>
      <c r="L469">
        <v>235008.81</v>
      </c>
      <c r="M469">
        <v>9.2200000000000006</v>
      </c>
      <c r="N469">
        <v>115.98</v>
      </c>
      <c r="O469">
        <v>98.92</v>
      </c>
      <c r="P469">
        <v>158.47999999999999</v>
      </c>
      <c r="Q469">
        <v>35959</v>
      </c>
      <c r="R469">
        <v>7.0000000000000007E-2</v>
      </c>
      <c r="S469">
        <v>0.18</v>
      </c>
      <c r="T469">
        <f>'Regression (power w accel)'!$B$17+'Regression (power w accel)'!$B$18*data_and_analysis!$I469</f>
        <v>8.6852934197242355</v>
      </c>
      <c r="U469">
        <f t="shared" si="74"/>
        <v>1.1729051856764507E-3</v>
      </c>
      <c r="V469">
        <f t="shared" si="75"/>
        <v>1.4171737527326297E-6</v>
      </c>
      <c r="W469">
        <f>$T469-_xlfn.T.INV(0.975,'Regression (power w accel)'!$B$8-2)*SQRT('Regression (power w accel)'!$D$13*(1+1/'Regression (power w accel)'!$B$8+data_and_analysis!$V469))</f>
        <v>8.4466448693563105</v>
      </c>
      <c r="X469">
        <f>$T469+_xlfn.T.INV(0.975,'Regression (power w accel)'!$B$8-2)*SQRT('Regression (power w accel)'!$D$13*(1+1/'Regression (power w accel)'!$B$8+data_and_analysis!$V469))</f>
        <v>8.9239419700921605</v>
      </c>
      <c r="Y469">
        <f t="shared" si="76"/>
        <v>77.656892328811793</v>
      </c>
      <c r="Z469">
        <f t="shared" si="77"/>
        <v>125.16056185318449</v>
      </c>
      <c r="AA469">
        <f>EXP('Regression (power w accel)'!$B$17)*(data_and_analysis!$F469^'Regression (power w accel)'!$B$18)/60</f>
        <v>98.587931693723732</v>
      </c>
      <c r="AB469" t="str">
        <f t="shared" si="78"/>
        <v>N</v>
      </c>
      <c r="AC469" s="5">
        <f t="shared" si="79"/>
        <v>-0.21230833232141377</v>
      </c>
      <c r="AD469" s="5">
        <f t="shared" si="80"/>
        <v>0.2695322815170938</v>
      </c>
    </row>
    <row r="470" spans="1:30" x14ac:dyDescent="0.25">
      <c r="A470">
        <v>35781</v>
      </c>
      <c r="B470" t="s">
        <v>708</v>
      </c>
      <c r="C470" t="s">
        <v>709</v>
      </c>
      <c r="D470">
        <v>1409</v>
      </c>
      <c r="E470">
        <v>676.65</v>
      </c>
      <c r="F470">
        <v>684.81470000000002</v>
      </c>
      <c r="G470">
        <f t="shared" si="71"/>
        <v>7.2506355118986798</v>
      </c>
      <c r="H470">
        <f t="shared" si="72"/>
        <v>6.5171541525225143</v>
      </c>
      <c r="I470">
        <f t="shared" si="73"/>
        <v>6.5291482907186342</v>
      </c>
      <c r="J470">
        <v>22</v>
      </c>
      <c r="K470">
        <v>24</v>
      </c>
      <c r="L470">
        <v>41199.15</v>
      </c>
      <c r="M470">
        <v>9.23</v>
      </c>
      <c r="N470">
        <v>121.54</v>
      </c>
      <c r="O470">
        <v>66.569999999999993</v>
      </c>
      <c r="P470">
        <v>155.28</v>
      </c>
      <c r="Q470">
        <v>9464</v>
      </c>
      <c r="R470">
        <v>7.0000000000000007E-2</v>
      </c>
      <c r="S470">
        <v>0.25</v>
      </c>
      <c r="T470">
        <f>'Regression (power w accel)'!$B$17+'Regression (power w accel)'!$B$18*data_and_analysis!$I470</f>
        <v>7.1339964902031383</v>
      </c>
      <c r="U470">
        <f t="shared" si="74"/>
        <v>2.4940941563014092</v>
      </c>
      <c r="V470">
        <f t="shared" si="75"/>
        <v>3.0135127871531212E-3</v>
      </c>
      <c r="W470">
        <f>$T470-_xlfn.T.INV(0.975,'Regression (power w accel)'!$B$8-2)*SQRT('Regression (power w accel)'!$D$13*(1+1/'Regression (power w accel)'!$B$8+data_and_analysis!$V470))</f>
        <v>6.894989152976823</v>
      </c>
      <c r="X470">
        <f>$T470+_xlfn.T.INV(0.975,'Regression (power w accel)'!$B$8-2)*SQRT('Regression (power w accel)'!$D$13*(1+1/'Regression (power w accel)'!$B$8+data_and_analysis!$V470))</f>
        <v>7.3730038274294536</v>
      </c>
      <c r="Y470">
        <f t="shared" si="76"/>
        <v>16.455250255457223</v>
      </c>
      <c r="Z470">
        <f t="shared" si="77"/>
        <v>26.540165512005448</v>
      </c>
      <c r="AA470">
        <f>EXP('Regression (power w accel)'!$B$17)*(data_and_analysis!$F470^'Regression (power w accel)'!$B$18)/60</f>
        <v>20.897967971104379</v>
      </c>
      <c r="AB470" t="str">
        <f t="shared" si="78"/>
        <v>N</v>
      </c>
      <c r="AC470" s="5">
        <f t="shared" si="79"/>
        <v>-0.21259089504731282</v>
      </c>
      <c r="AD470" s="5">
        <f t="shared" si="80"/>
        <v>0.26998785473796</v>
      </c>
    </row>
    <row r="471" spans="1:30" x14ac:dyDescent="0.25">
      <c r="A471">
        <v>55659</v>
      </c>
      <c r="B471" t="s">
        <v>710</v>
      </c>
      <c r="C471" t="s">
        <v>711</v>
      </c>
      <c r="D471">
        <v>1601</v>
      </c>
      <c r="E471">
        <v>788.84</v>
      </c>
      <c r="F471">
        <v>791.56164999999999</v>
      </c>
      <c r="G471">
        <f t="shared" si="71"/>
        <v>7.3783837129967145</v>
      </c>
      <c r="H471">
        <f t="shared" si="72"/>
        <v>6.670563511941868</v>
      </c>
      <c r="I471">
        <f t="shared" si="73"/>
        <v>6.6740077663699147</v>
      </c>
      <c r="J471">
        <v>64</v>
      </c>
      <c r="K471">
        <v>66</v>
      </c>
      <c r="L471">
        <v>60210.39</v>
      </c>
      <c r="M471">
        <v>11.42</v>
      </c>
      <c r="N471">
        <v>145.46</v>
      </c>
      <c r="O471">
        <v>71.319999999999993</v>
      </c>
      <c r="P471">
        <v>167.68</v>
      </c>
      <c r="Q471">
        <v>22713</v>
      </c>
      <c r="R471">
        <v>0.08</v>
      </c>
      <c r="S471">
        <v>0.18</v>
      </c>
      <c r="T471">
        <f>'Regression (power w accel)'!$B$17+'Regression (power w accel)'!$B$18*data_and_analysis!$I471</f>
        <v>7.2732698558760784</v>
      </c>
      <c r="U471">
        <f t="shared" si="74"/>
        <v>2.0575339369270345</v>
      </c>
      <c r="V471">
        <f t="shared" si="75"/>
        <v>2.4860347847195743E-3</v>
      </c>
      <c r="W471">
        <f>$T471-_xlfn.T.INV(0.975,'Regression (power w accel)'!$B$8-2)*SQRT('Regression (power w accel)'!$D$13*(1+1/'Regression (power w accel)'!$B$8+data_and_analysis!$V471))</f>
        <v>7.0343253104717993</v>
      </c>
      <c r="X471">
        <f>$T471+_xlfn.T.INV(0.975,'Regression (power w accel)'!$B$8-2)*SQRT('Regression (power w accel)'!$D$13*(1+1/'Regression (power w accel)'!$B$8+data_and_analysis!$V471))</f>
        <v>7.5122144012803576</v>
      </c>
      <c r="Y471">
        <f t="shared" si="76"/>
        <v>18.915482152610466</v>
      </c>
      <c r="Z471">
        <f t="shared" si="77"/>
        <v>30.504366553609678</v>
      </c>
      <c r="AA471">
        <f>EXP('Regression (power w accel)'!$B$17)*(data_and_analysis!$F471^'Regression (power w accel)'!$B$18)/60</f>
        <v>24.020924235372199</v>
      </c>
      <c r="AB471" t="str">
        <f t="shared" si="78"/>
        <v>N</v>
      </c>
      <c r="AC471" s="5">
        <f t="shared" si="79"/>
        <v>-0.21254145064258914</v>
      </c>
      <c r="AD471" s="5">
        <f t="shared" si="80"/>
        <v>0.26990811239020668</v>
      </c>
    </row>
    <row r="472" spans="1:30" x14ac:dyDescent="0.25">
      <c r="A472">
        <v>47015</v>
      </c>
      <c r="B472" t="s">
        <v>16</v>
      </c>
      <c r="C472" t="s">
        <v>110</v>
      </c>
      <c r="D472">
        <v>4114</v>
      </c>
      <c r="E472">
        <v>2289.39</v>
      </c>
      <c r="F472">
        <v>2420.4167000000002</v>
      </c>
      <c r="G472">
        <f t="shared" si="71"/>
        <v>8.322151070212902</v>
      </c>
      <c r="H472">
        <f t="shared" si="72"/>
        <v>7.7360406855181667</v>
      </c>
      <c r="I472">
        <f t="shared" si="73"/>
        <v>7.7916949944103662</v>
      </c>
      <c r="J472">
        <v>63</v>
      </c>
      <c r="K472">
        <v>64</v>
      </c>
      <c r="L472">
        <v>140978.98000000001</v>
      </c>
      <c r="M472">
        <v>6.04</v>
      </c>
      <c r="N472">
        <v>107.68</v>
      </c>
      <c r="O472">
        <v>81.34</v>
      </c>
      <c r="P472">
        <v>143.58000000000001</v>
      </c>
      <c r="Q472">
        <v>48579</v>
      </c>
      <c r="R472">
        <v>0.04</v>
      </c>
      <c r="S472">
        <v>0.28000000000000003</v>
      </c>
      <c r="T472">
        <f>'Regression (power w accel)'!$B$17+'Regression (power w accel)'!$B$18*data_and_analysis!$I472</f>
        <v>8.3478565290570756</v>
      </c>
      <c r="U472">
        <f t="shared" si="74"/>
        <v>0.10031373133772903</v>
      </c>
      <c r="V472">
        <f t="shared" si="75"/>
        <v>1.2120501198783007E-4</v>
      </c>
      <c r="W472">
        <f>$T472-_xlfn.T.INV(0.975,'Regression (power w accel)'!$B$8-2)*SQRT('Regression (power w accel)'!$D$13*(1+1/'Regression (power w accel)'!$B$8+data_and_analysis!$V472))</f>
        <v>8.1091936998188796</v>
      </c>
      <c r="X472">
        <f>$T472+_xlfn.T.INV(0.975,'Regression (power w accel)'!$B$8-2)*SQRT('Regression (power w accel)'!$D$13*(1+1/'Regression (power w accel)'!$B$8+data_and_analysis!$V472))</f>
        <v>8.5865193582952717</v>
      </c>
      <c r="Y472">
        <f t="shared" si="76"/>
        <v>55.414934741625565</v>
      </c>
      <c r="Z472">
        <f t="shared" si="77"/>
        <v>89.315477762603862</v>
      </c>
      <c r="AA472">
        <f>EXP('Regression (power w accel)'!$B$17)*(data_and_analysis!$F472^'Regression (power w accel)'!$B$18)/60</f>
        <v>70.352053073324029</v>
      </c>
      <c r="AB472" t="str">
        <f t="shared" si="78"/>
        <v>N</v>
      </c>
      <c r="AC472" s="5">
        <f t="shared" si="79"/>
        <v>-0.21231957958825079</v>
      </c>
      <c r="AD472" s="5">
        <f t="shared" si="80"/>
        <v>0.26955040913326739</v>
      </c>
    </row>
    <row r="473" spans="1:30" x14ac:dyDescent="0.25">
      <c r="A473">
        <v>53655</v>
      </c>
      <c r="B473" t="s">
        <v>400</v>
      </c>
      <c r="C473" t="s">
        <v>712</v>
      </c>
      <c r="D473">
        <v>842</v>
      </c>
      <c r="E473">
        <v>457.22</v>
      </c>
      <c r="F473">
        <v>421.37353999999999</v>
      </c>
      <c r="G473">
        <f t="shared" si="71"/>
        <v>6.7357800142423265</v>
      </c>
      <c r="H473">
        <f t="shared" si="72"/>
        <v>6.1251646754958253</v>
      </c>
      <c r="I473">
        <f t="shared" si="73"/>
        <v>6.0435197087009955</v>
      </c>
      <c r="J473">
        <v>15</v>
      </c>
      <c r="K473">
        <v>17</v>
      </c>
      <c r="L473">
        <v>24900.03</v>
      </c>
      <c r="M473">
        <v>11.09</v>
      </c>
      <c r="N473">
        <v>140.87</v>
      </c>
      <c r="O473">
        <v>102.3</v>
      </c>
      <c r="P473">
        <v>154.02000000000001</v>
      </c>
      <c r="Q473">
        <v>5025</v>
      </c>
      <c r="R473">
        <v>0.08</v>
      </c>
      <c r="S473">
        <v>0.16</v>
      </c>
      <c r="T473">
        <f>'Regression (power w accel)'!$B$17+'Regression (power w accel)'!$B$18*data_and_analysis!$I473</f>
        <v>6.6670948479012431</v>
      </c>
      <c r="U473">
        <f t="shared" si="74"/>
        <v>4.2638067076166113</v>
      </c>
      <c r="V473">
        <f t="shared" si="75"/>
        <v>5.1517846681483157E-3</v>
      </c>
      <c r="W473">
        <f>$T473-_xlfn.T.INV(0.975,'Regression (power w accel)'!$B$8-2)*SQRT('Regression (power w accel)'!$D$13*(1+1/'Regression (power w accel)'!$B$8+data_and_analysis!$V473))</f>
        <v>6.4278331361840602</v>
      </c>
      <c r="X473">
        <f>$T473+_xlfn.T.INV(0.975,'Regression (power w accel)'!$B$8-2)*SQRT('Regression (power w accel)'!$D$13*(1+1/'Regression (power w accel)'!$B$8+data_and_analysis!$V473))</f>
        <v>6.906356559618426</v>
      </c>
      <c r="Y473">
        <f t="shared" si="76"/>
        <v>10.313859507085422</v>
      </c>
      <c r="Z473">
        <f t="shared" si="77"/>
        <v>16.6433709731383</v>
      </c>
      <c r="AA473">
        <f>EXP('Regression (power w accel)'!$B$17)*(data_and_analysis!$F473^'Regression (power w accel)'!$B$18)/60</f>
        <v>13.101808651527925</v>
      </c>
      <c r="AB473" t="str">
        <f t="shared" si="78"/>
        <v>N</v>
      </c>
      <c r="AC473" s="5">
        <f t="shared" si="79"/>
        <v>-0.21279116636445264</v>
      </c>
      <c r="AD473" s="5">
        <f t="shared" si="80"/>
        <v>0.27031094834356018</v>
      </c>
    </row>
    <row r="474" spans="1:30" x14ac:dyDescent="0.25">
      <c r="A474">
        <v>38215</v>
      </c>
      <c r="B474" t="s">
        <v>16</v>
      </c>
      <c r="C474" t="s">
        <v>713</v>
      </c>
      <c r="D474">
        <v>4131</v>
      </c>
      <c r="E474">
        <v>2289.39</v>
      </c>
      <c r="F474">
        <v>2420.4167000000002</v>
      </c>
      <c r="G474">
        <f t="shared" si="71"/>
        <v>8.3262747873967644</v>
      </c>
      <c r="H474">
        <f t="shared" si="72"/>
        <v>7.7360406855181667</v>
      </c>
      <c r="I474">
        <f t="shared" si="73"/>
        <v>7.7916949944103662</v>
      </c>
      <c r="J474">
        <v>63</v>
      </c>
      <c r="K474">
        <v>64</v>
      </c>
      <c r="L474">
        <v>140978.98000000001</v>
      </c>
      <c r="M474">
        <v>6.04</v>
      </c>
      <c r="N474">
        <v>107.68</v>
      </c>
      <c r="O474">
        <v>81.34</v>
      </c>
      <c r="P474">
        <v>143.58000000000001</v>
      </c>
      <c r="Q474">
        <v>48579</v>
      </c>
      <c r="R474">
        <v>0.04</v>
      </c>
      <c r="S474">
        <v>0.28000000000000003</v>
      </c>
      <c r="T474">
        <f>'Regression (power w accel)'!$B$17+'Regression (power w accel)'!$B$18*data_and_analysis!$I474</f>
        <v>8.3478565290570756</v>
      </c>
      <c r="U474">
        <f t="shared" si="74"/>
        <v>0.10031373133772903</v>
      </c>
      <c r="V474">
        <f t="shared" si="75"/>
        <v>1.2120501198783007E-4</v>
      </c>
      <c r="W474">
        <f>$T474-_xlfn.T.INV(0.975,'Regression (power w accel)'!$B$8-2)*SQRT('Regression (power w accel)'!$D$13*(1+1/'Regression (power w accel)'!$B$8+data_and_analysis!$V474))</f>
        <v>8.1091936998188796</v>
      </c>
      <c r="X474">
        <f>$T474+_xlfn.T.INV(0.975,'Regression (power w accel)'!$B$8-2)*SQRT('Regression (power w accel)'!$D$13*(1+1/'Regression (power w accel)'!$B$8+data_and_analysis!$V474))</f>
        <v>8.5865193582952717</v>
      </c>
      <c r="Y474">
        <f t="shared" si="76"/>
        <v>55.414934741625565</v>
      </c>
      <c r="Z474">
        <f t="shared" si="77"/>
        <v>89.315477762603862</v>
      </c>
      <c r="AA474">
        <f>EXP('Regression (power w accel)'!$B$17)*(data_and_analysis!$F474^'Regression (power w accel)'!$B$18)/60</f>
        <v>70.352053073324029</v>
      </c>
      <c r="AB474" t="str">
        <f t="shared" si="78"/>
        <v>N</v>
      </c>
      <c r="AC474" s="5">
        <f t="shared" si="79"/>
        <v>-0.21231957958825079</v>
      </c>
      <c r="AD474" s="5">
        <f t="shared" si="80"/>
        <v>0.26955040913326739</v>
      </c>
    </row>
    <row r="475" spans="1:30" x14ac:dyDescent="0.25">
      <c r="A475">
        <v>51490</v>
      </c>
      <c r="B475" t="s">
        <v>700</v>
      </c>
      <c r="C475" t="s">
        <v>714</v>
      </c>
      <c r="D475">
        <v>2485</v>
      </c>
      <c r="E475">
        <v>1469.68</v>
      </c>
      <c r="F475">
        <v>1623.4308000000001</v>
      </c>
      <c r="G475">
        <f t="shared" si="71"/>
        <v>7.8180279385307294</v>
      </c>
      <c r="H475">
        <f t="shared" si="72"/>
        <v>7.2927999690006819</v>
      </c>
      <c r="I475">
        <f t="shared" si="73"/>
        <v>7.3922969666738947</v>
      </c>
      <c r="J475">
        <v>71</v>
      </c>
      <c r="K475">
        <v>72</v>
      </c>
      <c r="L475">
        <v>98563.75</v>
      </c>
      <c r="M475">
        <v>6.02</v>
      </c>
      <c r="N475">
        <v>120.28</v>
      </c>
      <c r="O475">
        <v>79.17</v>
      </c>
      <c r="P475">
        <v>171.78</v>
      </c>
      <c r="Q475">
        <v>12655</v>
      </c>
      <c r="R475">
        <v>0.04</v>
      </c>
      <c r="S475">
        <v>0.28000000000000003</v>
      </c>
      <c r="T475">
        <f>'Regression (power w accel)'!$B$17+'Regression (power w accel)'!$B$18*data_and_analysis!$I475</f>
        <v>7.9638601952590724</v>
      </c>
      <c r="U475">
        <f t="shared" si="74"/>
        <v>0.5128299427433296</v>
      </c>
      <c r="V475">
        <f t="shared" si="75"/>
        <v>6.1963161502442661E-4</v>
      </c>
      <c r="W475">
        <f>$T475-_xlfn.T.INV(0.975,'Regression (power w accel)'!$B$8-2)*SQRT('Regression (power w accel)'!$D$13*(1+1/'Regression (power w accel)'!$B$8+data_and_analysis!$V475))</f>
        <v>7.7251379620744602</v>
      </c>
      <c r="X475">
        <f>$T475+_xlfn.T.INV(0.975,'Regression (power w accel)'!$B$8-2)*SQRT('Regression (power w accel)'!$D$13*(1+1/'Regression (power w accel)'!$B$8+data_and_analysis!$V475))</f>
        <v>8.2025824284436837</v>
      </c>
      <c r="Y475">
        <f t="shared" si="76"/>
        <v>37.74274983325229</v>
      </c>
      <c r="Z475">
        <f t="shared" si="77"/>
        <v>60.839415867651248</v>
      </c>
      <c r="AA475">
        <f>EXP('Regression (power w accel)'!$B$17)*(data_and_analysis!$F475^'Regression (power w accel)'!$B$18)/60</f>
        <v>47.91916999587913</v>
      </c>
      <c r="AB475" t="str">
        <f t="shared" si="78"/>
        <v>N</v>
      </c>
      <c r="AC475" s="5">
        <f t="shared" si="79"/>
        <v>-0.21236636952397078</v>
      </c>
      <c r="AD475" s="5">
        <f t="shared" si="80"/>
        <v>0.26962582767780013</v>
      </c>
    </row>
    <row r="476" spans="1:30" x14ac:dyDescent="0.25">
      <c r="A476">
        <v>52905</v>
      </c>
      <c r="B476" t="s">
        <v>92</v>
      </c>
      <c r="C476" t="s">
        <v>99</v>
      </c>
      <c r="D476">
        <v>2359</v>
      </c>
      <c r="E476">
        <v>1317.63</v>
      </c>
      <c r="F476">
        <v>1347.4105</v>
      </c>
      <c r="G476">
        <f t="shared" si="71"/>
        <v>7.765993079407675</v>
      </c>
      <c r="H476">
        <f t="shared" si="72"/>
        <v>7.1835899472745384</v>
      </c>
      <c r="I476">
        <f t="shared" si="73"/>
        <v>7.2059398812823021</v>
      </c>
      <c r="J476">
        <v>64</v>
      </c>
      <c r="K476">
        <v>65</v>
      </c>
      <c r="L476">
        <v>79193.649999999994</v>
      </c>
      <c r="M476">
        <v>6.08</v>
      </c>
      <c r="N476">
        <v>116.12</v>
      </c>
      <c r="O476">
        <v>73.650000000000006</v>
      </c>
      <c r="P476">
        <v>151.06</v>
      </c>
      <c r="Q476">
        <v>24286</v>
      </c>
      <c r="R476">
        <v>0.04</v>
      </c>
      <c r="S476">
        <v>0.28000000000000003</v>
      </c>
      <c r="T476">
        <f>'Regression (power w accel)'!$B$17+'Regression (power w accel)'!$B$18*data_and_analysis!$I476</f>
        <v>7.7846894618100082</v>
      </c>
      <c r="U476">
        <f t="shared" si="74"/>
        <v>0.81446752145269952</v>
      </c>
      <c r="V476">
        <f t="shared" si="75"/>
        <v>9.8408806436496295E-4</v>
      </c>
      <c r="W476">
        <f>$T476-_xlfn.T.INV(0.975,'Regression (power w accel)'!$B$8-2)*SQRT('Regression (power w accel)'!$D$13*(1+1/'Regression (power w accel)'!$B$8+data_and_analysis!$V476))</f>
        <v>7.5459238009899359</v>
      </c>
      <c r="X476">
        <f>$T476+_xlfn.T.INV(0.975,'Regression (power w accel)'!$B$8-2)*SQRT('Regression (power w accel)'!$D$13*(1+1/'Regression (power w accel)'!$B$8+data_and_analysis!$V476))</f>
        <v>8.0234551226300805</v>
      </c>
      <c r="Y476">
        <f t="shared" si="76"/>
        <v>31.550178251081881</v>
      </c>
      <c r="Z476">
        <f t="shared" si="77"/>
        <v>50.861719118109654</v>
      </c>
      <c r="AA476">
        <f>EXP('Regression (power w accel)'!$B$17)*(data_and_analysis!$F476^'Regression (power w accel)'!$B$18)/60</f>
        <v>40.058660790555876</v>
      </c>
      <c r="AB476" t="str">
        <f t="shared" si="78"/>
        <v>N</v>
      </c>
      <c r="AC476" s="5">
        <f t="shared" si="79"/>
        <v>-0.21240057384743957</v>
      </c>
      <c r="AD476" s="5">
        <f t="shared" si="80"/>
        <v>0.26968096572266537</v>
      </c>
    </row>
    <row r="477" spans="1:30" x14ac:dyDescent="0.25">
      <c r="A477">
        <v>35393</v>
      </c>
      <c r="B477" t="s">
        <v>577</v>
      </c>
      <c r="C477" t="s">
        <v>715</v>
      </c>
      <c r="D477">
        <v>35691</v>
      </c>
      <c r="E477">
        <v>17126.71</v>
      </c>
      <c r="F477">
        <v>22363.633000000002</v>
      </c>
      <c r="G477">
        <f t="shared" si="71"/>
        <v>10.482653835144635</v>
      </c>
      <c r="H477">
        <f t="shared" si="72"/>
        <v>9.748394512159944</v>
      </c>
      <c r="I477">
        <f t="shared" si="73"/>
        <v>10.015191391709614</v>
      </c>
      <c r="J477">
        <v>761</v>
      </c>
      <c r="K477">
        <v>762</v>
      </c>
      <c r="L477">
        <v>1890718.9</v>
      </c>
      <c r="M477">
        <v>4.08</v>
      </c>
      <c r="N477">
        <v>131.1</v>
      </c>
      <c r="O477">
        <v>108.83</v>
      </c>
      <c r="P477">
        <v>161</v>
      </c>
      <c r="Q477">
        <v>302295</v>
      </c>
      <c r="R477">
        <v>0.03</v>
      </c>
      <c r="S477">
        <v>0.16</v>
      </c>
      <c r="T477">
        <f>'Regression (power w accel)'!$B$17+'Regression (power w accel)'!$B$18*data_and_analysis!$I477</f>
        <v>10.485609861528058</v>
      </c>
      <c r="U477">
        <f t="shared" si="74"/>
        <v>3.6357831474579876</v>
      </c>
      <c r="V477">
        <f t="shared" si="75"/>
        <v>4.3929692784446693E-3</v>
      </c>
      <c r="W477">
        <f>$T477-_xlfn.T.INV(0.975,'Regression (power w accel)'!$B$8-2)*SQRT('Regression (power w accel)'!$D$13*(1+1/'Regression (power w accel)'!$B$8+data_and_analysis!$V477))</f>
        <v>10.246438389532102</v>
      </c>
      <c r="X477">
        <f>$T477+_xlfn.T.INV(0.975,'Regression (power w accel)'!$B$8-2)*SQRT('Regression (power w accel)'!$D$13*(1+1/'Regression (power w accel)'!$B$8+data_and_analysis!$V477))</f>
        <v>10.724781333524014</v>
      </c>
      <c r="Y477">
        <f t="shared" si="76"/>
        <v>469.69982821996274</v>
      </c>
      <c r="Z477">
        <f t="shared" si="77"/>
        <v>757.81308937829965</v>
      </c>
      <c r="AA477">
        <f>EXP('Regression (power w accel)'!$B$17)*(data_and_analysis!$F477^'Regression (power w accel)'!$B$18)/60</f>
        <v>596.61099378391157</v>
      </c>
      <c r="AB477" t="str">
        <f t="shared" si="78"/>
        <v>N</v>
      </c>
      <c r="AC477" s="5">
        <f t="shared" si="79"/>
        <v>-0.21272012565345919</v>
      </c>
      <c r="AD477" s="5">
        <f t="shared" si="80"/>
        <v>0.27019632100975727</v>
      </c>
    </row>
    <row r="478" spans="1:30" x14ac:dyDescent="0.25">
      <c r="A478">
        <v>42402</v>
      </c>
      <c r="B478" t="s">
        <v>218</v>
      </c>
      <c r="C478" t="s">
        <v>716</v>
      </c>
      <c r="D478">
        <v>27612</v>
      </c>
      <c r="E478">
        <v>10622.93</v>
      </c>
      <c r="F478">
        <v>13950.251</v>
      </c>
      <c r="G478">
        <f t="shared" si="71"/>
        <v>10.226005739823366</v>
      </c>
      <c r="H478">
        <f t="shared" si="72"/>
        <v>9.2707701512826368</v>
      </c>
      <c r="I478">
        <f t="shared" si="73"/>
        <v>9.5432527799191842</v>
      </c>
      <c r="J478">
        <v>826</v>
      </c>
      <c r="K478">
        <v>827</v>
      </c>
      <c r="L478">
        <v>1320803.3999999999</v>
      </c>
      <c r="M478">
        <v>6.09</v>
      </c>
      <c r="N478">
        <v>150.01</v>
      </c>
      <c r="O478">
        <v>134.57</v>
      </c>
      <c r="P478">
        <v>177.41</v>
      </c>
      <c r="Q478">
        <v>295690</v>
      </c>
      <c r="R478">
        <v>0.04</v>
      </c>
      <c r="S478">
        <v>0.2</v>
      </c>
      <c r="T478">
        <f>'Regression (power w accel)'!$B$17+'Regression (power w accel)'!$B$18*data_and_analysis!$I478</f>
        <v>10.031870273147273</v>
      </c>
      <c r="U478">
        <f t="shared" si="74"/>
        <v>2.0587496267211085</v>
      </c>
      <c r="V478">
        <f t="shared" si="75"/>
        <v>2.487503653378922E-3</v>
      </c>
      <c r="W478">
        <f>$T478-_xlfn.T.INV(0.975,'Regression (power w accel)'!$B$8-2)*SQRT('Regression (power w accel)'!$D$13*(1+1/'Regression (power w accel)'!$B$8+data_and_analysis!$V478))</f>
        <v>9.7929255528636165</v>
      </c>
      <c r="X478">
        <f>$T478+_xlfn.T.INV(0.975,'Regression (power w accel)'!$B$8-2)*SQRT('Regression (power w accel)'!$D$13*(1+1/'Regression (power w accel)'!$B$8+data_and_analysis!$V478))</f>
        <v>10.27081499343093</v>
      </c>
      <c r="Y478">
        <f t="shared" si="76"/>
        <v>298.44360608370727</v>
      </c>
      <c r="Z478">
        <f t="shared" si="77"/>
        <v>481.29020800286713</v>
      </c>
      <c r="AA478">
        <f>EXP('Regression (power w accel)'!$B$17)*(data_and_analysis!$F478^'Regression (power w accel)'!$B$18)/60</f>
        <v>378.99602273526983</v>
      </c>
      <c r="AB478" t="str">
        <f t="shared" si="78"/>
        <v>N</v>
      </c>
      <c r="AC478" s="5">
        <f t="shared" si="79"/>
        <v>-0.21254158835283804</v>
      </c>
      <c r="AD478" s="5">
        <f t="shared" si="80"/>
        <v>0.26990833447096668</v>
      </c>
    </row>
    <row r="479" spans="1:30" x14ac:dyDescent="0.25">
      <c r="A479">
        <v>49869</v>
      </c>
      <c r="B479" t="s">
        <v>16</v>
      </c>
      <c r="C479" t="s">
        <v>169</v>
      </c>
      <c r="D479">
        <v>4203</v>
      </c>
      <c r="E479">
        <v>2289.39</v>
      </c>
      <c r="F479">
        <v>2420.4167000000002</v>
      </c>
      <c r="G479">
        <f t="shared" si="71"/>
        <v>8.3435538350051175</v>
      </c>
      <c r="H479">
        <f t="shared" si="72"/>
        <v>7.7360406855181667</v>
      </c>
      <c r="I479">
        <f t="shared" si="73"/>
        <v>7.7916949944103662</v>
      </c>
      <c r="J479">
        <v>63</v>
      </c>
      <c r="K479">
        <v>64</v>
      </c>
      <c r="L479">
        <v>140978.98000000001</v>
      </c>
      <c r="M479">
        <v>6.04</v>
      </c>
      <c r="N479">
        <v>107.68</v>
      </c>
      <c r="O479">
        <v>81.34</v>
      </c>
      <c r="P479">
        <v>143.58000000000001</v>
      </c>
      <c r="Q479">
        <v>48579</v>
      </c>
      <c r="R479">
        <v>0.04</v>
      </c>
      <c r="S479">
        <v>0.28000000000000003</v>
      </c>
      <c r="T479">
        <f>'Regression (power w accel)'!$B$17+'Regression (power w accel)'!$B$18*data_and_analysis!$I479</f>
        <v>8.3478565290570756</v>
      </c>
      <c r="U479">
        <f t="shared" si="74"/>
        <v>0.10031373133772903</v>
      </c>
      <c r="V479">
        <f t="shared" si="75"/>
        <v>1.2120501198783007E-4</v>
      </c>
      <c r="W479">
        <f>$T479-_xlfn.T.INV(0.975,'Regression (power w accel)'!$B$8-2)*SQRT('Regression (power w accel)'!$D$13*(1+1/'Regression (power w accel)'!$B$8+data_and_analysis!$V479))</f>
        <v>8.1091936998188796</v>
      </c>
      <c r="X479">
        <f>$T479+_xlfn.T.INV(0.975,'Regression (power w accel)'!$B$8-2)*SQRT('Regression (power w accel)'!$D$13*(1+1/'Regression (power w accel)'!$B$8+data_and_analysis!$V479))</f>
        <v>8.5865193582952717</v>
      </c>
      <c r="Y479">
        <f t="shared" si="76"/>
        <v>55.414934741625565</v>
      </c>
      <c r="Z479">
        <f t="shared" si="77"/>
        <v>89.315477762603862</v>
      </c>
      <c r="AA479">
        <f>EXP('Regression (power w accel)'!$B$17)*(data_and_analysis!$F479^'Regression (power w accel)'!$B$18)/60</f>
        <v>70.352053073324029</v>
      </c>
      <c r="AB479" t="str">
        <f t="shared" si="78"/>
        <v>N</v>
      </c>
      <c r="AC479" s="5">
        <f t="shared" si="79"/>
        <v>-0.21231957958825079</v>
      </c>
      <c r="AD479" s="5">
        <f t="shared" si="80"/>
        <v>0.26955040913326739</v>
      </c>
    </row>
    <row r="480" spans="1:30" x14ac:dyDescent="0.25">
      <c r="A480">
        <v>42181</v>
      </c>
      <c r="B480" t="s">
        <v>16</v>
      </c>
      <c r="C480" t="s">
        <v>162</v>
      </c>
      <c r="D480">
        <v>4205</v>
      </c>
      <c r="E480">
        <v>2289.39</v>
      </c>
      <c r="F480">
        <v>2420.4167000000002</v>
      </c>
      <c r="G480">
        <f t="shared" si="71"/>
        <v>8.3440295724070488</v>
      </c>
      <c r="H480">
        <f t="shared" si="72"/>
        <v>7.7360406855181667</v>
      </c>
      <c r="I480">
        <f t="shared" si="73"/>
        <v>7.7916949944103662</v>
      </c>
      <c r="J480">
        <v>63</v>
      </c>
      <c r="K480">
        <v>64</v>
      </c>
      <c r="L480">
        <v>140978.98000000001</v>
      </c>
      <c r="M480">
        <v>6.04</v>
      </c>
      <c r="N480">
        <v>107.68</v>
      </c>
      <c r="O480">
        <v>81.34</v>
      </c>
      <c r="P480">
        <v>143.58000000000001</v>
      </c>
      <c r="Q480">
        <v>48579</v>
      </c>
      <c r="R480">
        <v>0.04</v>
      </c>
      <c r="S480">
        <v>0.28000000000000003</v>
      </c>
      <c r="T480">
        <f>'Regression (power w accel)'!$B$17+'Regression (power w accel)'!$B$18*data_and_analysis!$I480</f>
        <v>8.3478565290570756</v>
      </c>
      <c r="U480">
        <f t="shared" si="74"/>
        <v>0.10031373133772903</v>
      </c>
      <c r="V480">
        <f t="shared" si="75"/>
        <v>1.2120501198783007E-4</v>
      </c>
      <c r="W480">
        <f>$T480-_xlfn.T.INV(0.975,'Regression (power w accel)'!$B$8-2)*SQRT('Regression (power w accel)'!$D$13*(1+1/'Regression (power w accel)'!$B$8+data_and_analysis!$V480))</f>
        <v>8.1091936998188796</v>
      </c>
      <c r="X480">
        <f>$T480+_xlfn.T.INV(0.975,'Regression (power w accel)'!$B$8-2)*SQRT('Regression (power w accel)'!$D$13*(1+1/'Regression (power w accel)'!$B$8+data_and_analysis!$V480))</f>
        <v>8.5865193582952717</v>
      </c>
      <c r="Y480">
        <f t="shared" si="76"/>
        <v>55.414934741625565</v>
      </c>
      <c r="Z480">
        <f t="shared" si="77"/>
        <v>89.315477762603862</v>
      </c>
      <c r="AA480">
        <f>EXP('Regression (power w accel)'!$B$17)*(data_and_analysis!$F480^'Regression (power w accel)'!$B$18)/60</f>
        <v>70.352053073324029</v>
      </c>
      <c r="AB480" t="str">
        <f t="shared" si="78"/>
        <v>N</v>
      </c>
      <c r="AC480" s="5">
        <f t="shared" si="79"/>
        <v>-0.21231957958825079</v>
      </c>
      <c r="AD480" s="5">
        <f t="shared" si="80"/>
        <v>0.26955040913326739</v>
      </c>
    </row>
    <row r="481" spans="1:30" x14ac:dyDescent="0.25">
      <c r="A481">
        <v>40005</v>
      </c>
      <c r="B481" t="s">
        <v>717</v>
      </c>
      <c r="C481" t="s">
        <v>718</v>
      </c>
      <c r="D481">
        <v>1310</v>
      </c>
      <c r="E481">
        <v>724.29</v>
      </c>
      <c r="F481">
        <v>732.29816000000005</v>
      </c>
      <c r="G481">
        <f t="shared" si="71"/>
        <v>7.1777824161951971</v>
      </c>
      <c r="H481">
        <f t="shared" si="72"/>
        <v>6.5851918646721721</v>
      </c>
      <c r="I481">
        <f t="shared" si="73"/>
        <v>6.5961877534324325</v>
      </c>
      <c r="J481">
        <v>68</v>
      </c>
      <c r="K481">
        <v>70</v>
      </c>
      <c r="L481">
        <v>47882.74</v>
      </c>
      <c r="M481">
        <v>11.13</v>
      </c>
      <c r="N481">
        <v>138.4</v>
      </c>
      <c r="O481">
        <v>68.89</v>
      </c>
      <c r="P481">
        <v>159.41</v>
      </c>
      <c r="Q481">
        <v>16263</v>
      </c>
      <c r="R481">
        <v>0.08</v>
      </c>
      <c r="S481">
        <v>0.19</v>
      </c>
      <c r="T481">
        <f>'Regression (power w accel)'!$B$17+'Regression (power w accel)'!$B$18*data_and_analysis!$I481</f>
        <v>7.198450759163304</v>
      </c>
      <c r="U481">
        <f t="shared" si="74"/>
        <v>2.2868416033290817</v>
      </c>
      <c r="V481">
        <f t="shared" si="75"/>
        <v>2.763097935342386E-3</v>
      </c>
      <c r="W481">
        <f>$T481-_xlfn.T.INV(0.975,'Regression (power w accel)'!$B$8-2)*SQRT('Regression (power w accel)'!$D$13*(1+1/'Regression (power w accel)'!$B$8+data_and_analysis!$V481))</f>
        <v>6.9594732296629562</v>
      </c>
      <c r="X481">
        <f>$T481+_xlfn.T.INV(0.975,'Regression (power w accel)'!$B$8-2)*SQRT('Regression (power w accel)'!$D$13*(1+1/'Regression (power w accel)'!$B$8+data_and_analysis!$V481))</f>
        <v>7.4374282886636518</v>
      </c>
      <c r="Y481">
        <f t="shared" si="76"/>
        <v>17.551311341623105</v>
      </c>
      <c r="Z481">
        <f t="shared" si="77"/>
        <v>28.306281083652657</v>
      </c>
      <c r="AA481">
        <f>EXP('Regression (power w accel)'!$B$17)*(data_and_analysis!$F481^'Regression (power w accel)'!$B$18)/60</f>
        <v>22.289287835700009</v>
      </c>
      <c r="AB481" t="str">
        <f t="shared" si="78"/>
        <v>N</v>
      </c>
      <c r="AC481" s="5">
        <f t="shared" si="79"/>
        <v>-0.21256742382267793</v>
      </c>
      <c r="AD481" s="5">
        <f t="shared" si="80"/>
        <v>0.26994999985219048</v>
      </c>
    </row>
    <row r="482" spans="1:30" x14ac:dyDescent="0.25">
      <c r="A482">
        <v>47575</v>
      </c>
      <c r="B482" t="s">
        <v>719</v>
      </c>
      <c r="C482" t="s">
        <v>720</v>
      </c>
      <c r="D482">
        <v>1918</v>
      </c>
      <c r="E482">
        <v>1155.26</v>
      </c>
      <c r="F482">
        <v>1123.6239</v>
      </c>
      <c r="G482">
        <f t="shared" si="71"/>
        <v>7.5590382554433839</v>
      </c>
      <c r="H482">
        <f t="shared" si="72"/>
        <v>7.0520807058479473</v>
      </c>
      <c r="I482">
        <f t="shared" si="73"/>
        <v>7.0243143659187819</v>
      </c>
      <c r="J482">
        <v>55</v>
      </c>
      <c r="K482">
        <v>57</v>
      </c>
      <c r="L482">
        <v>66113.009999999995</v>
      </c>
      <c r="M482">
        <v>9.08</v>
      </c>
      <c r="N482">
        <v>113.61</v>
      </c>
      <c r="O482">
        <v>64.13</v>
      </c>
      <c r="P482">
        <v>148.16999999999999</v>
      </c>
      <c r="Q482">
        <v>8424</v>
      </c>
      <c r="R482">
        <v>0.06</v>
      </c>
      <c r="S482">
        <v>0.19</v>
      </c>
      <c r="T482">
        <f>'Regression (power w accel)'!$B$17+'Regression (power w accel)'!$B$18*data_and_analysis!$I482</f>
        <v>7.6100678383157065</v>
      </c>
      <c r="U482">
        <f t="shared" si="74"/>
        <v>1.1752816104141093</v>
      </c>
      <c r="V482">
        <f t="shared" si="75"/>
        <v>1.4200450903349203E-3</v>
      </c>
      <c r="W482">
        <f>$T482-_xlfn.T.INV(0.975,'Regression (power w accel)'!$B$8-2)*SQRT('Regression (power w accel)'!$D$13*(1+1/'Regression (power w accel)'!$B$8+data_and_analysis!$V482))</f>
        <v>7.3712502404196369</v>
      </c>
      <c r="X482">
        <f>$T482+_xlfn.T.INV(0.975,'Regression (power w accel)'!$B$8-2)*SQRT('Regression (power w accel)'!$D$13*(1+1/'Regression (power w accel)'!$B$8+data_and_analysis!$V482))</f>
        <v>7.8488854362117761</v>
      </c>
      <c r="Y482">
        <f t="shared" si="76"/>
        <v>26.493665805082028</v>
      </c>
      <c r="Z482">
        <f t="shared" si="77"/>
        <v>42.714603922133321</v>
      </c>
      <c r="AA482">
        <f>EXP('Regression (power w accel)'!$B$17)*(data_and_analysis!$F482^'Regression (power w accel)'!$B$18)/60</f>
        <v>33.6402503157965</v>
      </c>
      <c r="AB482" t="str">
        <f t="shared" si="78"/>
        <v>N</v>
      </c>
      <c r="AC482" s="5">
        <f t="shared" si="79"/>
        <v>-0.21244147839645058</v>
      </c>
      <c r="AD482" s="5">
        <f t="shared" si="80"/>
        <v>0.26974691095196057</v>
      </c>
    </row>
    <row r="483" spans="1:30" x14ac:dyDescent="0.25">
      <c r="A483">
        <v>49618</v>
      </c>
      <c r="B483" t="s">
        <v>638</v>
      </c>
      <c r="C483" t="s">
        <v>721</v>
      </c>
      <c r="D483">
        <v>10636</v>
      </c>
      <c r="E483">
        <v>3921.29</v>
      </c>
      <c r="F483">
        <v>4971.3879999999999</v>
      </c>
      <c r="G483">
        <f t="shared" si="71"/>
        <v>9.2719997523629107</v>
      </c>
      <c r="H483">
        <f t="shared" si="72"/>
        <v>8.2741759602816778</v>
      </c>
      <c r="I483">
        <f t="shared" si="73"/>
        <v>8.5114543557544113</v>
      </c>
      <c r="J483">
        <v>439</v>
      </c>
      <c r="K483">
        <v>440</v>
      </c>
      <c r="L483">
        <v>451181.8</v>
      </c>
      <c r="M483">
        <v>6.06</v>
      </c>
      <c r="N483">
        <v>154.24</v>
      </c>
      <c r="O483">
        <v>141.21</v>
      </c>
      <c r="P483">
        <v>164.64</v>
      </c>
      <c r="Q483">
        <v>229509</v>
      </c>
      <c r="R483">
        <v>0.04</v>
      </c>
      <c r="S483">
        <v>0.17</v>
      </c>
      <c r="T483">
        <f>'Regression (power w accel)'!$B$17+'Regression (power w accel)'!$B$18*data_and_analysis!$I483</f>
        <v>9.0398603367355364</v>
      </c>
      <c r="U483">
        <f t="shared" si="74"/>
        <v>0.16243796166580071</v>
      </c>
      <c r="V483">
        <f t="shared" si="75"/>
        <v>1.9626719920024633E-4</v>
      </c>
      <c r="W483">
        <f>$T483-_xlfn.T.INV(0.975,'Regression (power w accel)'!$B$8-2)*SQRT('Regression (power w accel)'!$D$13*(1+1/'Regression (power w accel)'!$B$8+data_and_analysis!$V483))</f>
        <v>8.8011885604197584</v>
      </c>
      <c r="X483">
        <f>$T483+_xlfn.T.INV(0.975,'Regression (power w accel)'!$B$8-2)*SQRT('Regression (power w accel)'!$D$13*(1+1/'Regression (power w accel)'!$B$8+data_and_analysis!$V483))</f>
        <v>9.2785321130513143</v>
      </c>
      <c r="Y483">
        <f t="shared" si="76"/>
        <v>110.70223156656789</v>
      </c>
      <c r="Z483">
        <f t="shared" si="77"/>
        <v>178.42842685847683</v>
      </c>
      <c r="AA483">
        <f>EXP('Regression (power w accel)'!$B$17)*(data_and_analysis!$F483^'Regression (power w accel)'!$B$18)/60</f>
        <v>140.54332082367173</v>
      </c>
      <c r="AB483" t="str">
        <f t="shared" si="78"/>
        <v>N</v>
      </c>
      <c r="AC483" s="5">
        <f t="shared" si="79"/>
        <v>-0.21232662699455515</v>
      </c>
      <c r="AD483" s="5">
        <f t="shared" si="80"/>
        <v>0.26956176795008602</v>
      </c>
    </row>
    <row r="484" spans="1:30" x14ac:dyDescent="0.25">
      <c r="A484">
        <v>44575</v>
      </c>
      <c r="B484" t="s">
        <v>613</v>
      </c>
      <c r="C484" t="s">
        <v>722</v>
      </c>
      <c r="D484">
        <v>27417</v>
      </c>
      <c r="E484">
        <v>16890.14</v>
      </c>
      <c r="F484">
        <v>17198.643</v>
      </c>
      <c r="G484">
        <f t="shared" si="71"/>
        <v>10.218918537940311</v>
      </c>
      <c r="H484">
        <f t="shared" si="72"/>
        <v>9.7344852986958532</v>
      </c>
      <c r="I484">
        <f t="shared" si="73"/>
        <v>9.7525857643403047</v>
      </c>
      <c r="J484">
        <v>737</v>
      </c>
      <c r="K484">
        <v>738</v>
      </c>
      <c r="L484">
        <v>966113.25</v>
      </c>
      <c r="M484">
        <v>6.04</v>
      </c>
      <c r="N484">
        <v>94.77</v>
      </c>
      <c r="O484">
        <v>52.77</v>
      </c>
      <c r="P484">
        <v>148.06</v>
      </c>
      <c r="Q484">
        <v>267695</v>
      </c>
      <c r="R484">
        <v>0.04</v>
      </c>
      <c r="S484">
        <v>0.3</v>
      </c>
      <c r="T484">
        <f>'Regression (power w accel)'!$B$17+'Regression (power w accel)'!$B$18*data_and_analysis!$I484</f>
        <v>10.233130902841076</v>
      </c>
      <c r="U484">
        <f t="shared" si="74"/>
        <v>2.7032862405151175</v>
      </c>
      <c r="V484">
        <f t="shared" si="75"/>
        <v>3.2662710958787518E-3</v>
      </c>
      <c r="W484">
        <f>$T484-_xlfn.T.INV(0.975,'Regression (power w accel)'!$B$8-2)*SQRT('Regression (power w accel)'!$D$13*(1+1/'Regression (power w accel)'!$B$8+data_and_analysis!$V484))</f>
        <v>9.9940934827085304</v>
      </c>
      <c r="X484">
        <f>$T484+_xlfn.T.INV(0.975,'Regression (power w accel)'!$B$8-2)*SQRT('Regression (power w accel)'!$D$13*(1+1/'Regression (power w accel)'!$B$8+data_and_analysis!$V484))</f>
        <v>10.472168322973621</v>
      </c>
      <c r="Y484">
        <f t="shared" si="76"/>
        <v>364.94582594064855</v>
      </c>
      <c r="Z484">
        <f t="shared" si="77"/>
        <v>588.64527976838394</v>
      </c>
      <c r="AA484">
        <f>EXP('Regression (power w accel)'!$B$17)*(data_and_analysis!$F484^'Regression (power w accel)'!$B$18)/60</f>
        <v>463.49070951976699</v>
      </c>
      <c r="AB484" t="str">
        <f t="shared" si="78"/>
        <v>N</v>
      </c>
      <c r="AC484" s="5">
        <f t="shared" si="79"/>
        <v>-0.21261458224529028</v>
      </c>
      <c r="AD484" s="5">
        <f t="shared" si="80"/>
        <v>0.27002606023817044</v>
      </c>
    </row>
    <row r="485" spans="1:30" x14ac:dyDescent="0.25">
      <c r="A485">
        <v>34688</v>
      </c>
      <c r="B485" t="s">
        <v>690</v>
      </c>
      <c r="C485" t="s">
        <v>691</v>
      </c>
      <c r="D485">
        <v>3099</v>
      </c>
      <c r="E485">
        <v>1734.97</v>
      </c>
      <c r="F485">
        <v>2026.8026</v>
      </c>
      <c r="G485">
        <f t="shared" si="71"/>
        <v>8.0388347577877486</v>
      </c>
      <c r="H485">
        <f t="shared" si="72"/>
        <v>7.458745401165185</v>
      </c>
      <c r="I485">
        <f t="shared" si="73"/>
        <v>7.6142147564112737</v>
      </c>
      <c r="J485">
        <v>48</v>
      </c>
      <c r="K485">
        <v>50</v>
      </c>
      <c r="L485">
        <v>128976.82</v>
      </c>
      <c r="M485">
        <v>9.15</v>
      </c>
      <c r="N485">
        <v>105.06</v>
      </c>
      <c r="O485">
        <v>83.59</v>
      </c>
      <c r="P485">
        <v>129.54</v>
      </c>
      <c r="Q485">
        <v>40618</v>
      </c>
      <c r="R485">
        <v>0.06</v>
      </c>
      <c r="S485">
        <v>0.28000000000000003</v>
      </c>
      <c r="T485">
        <f>'Regression (power w accel)'!$B$17+'Regression (power w accel)'!$B$18*data_and_analysis!$I485</f>
        <v>8.1772203316289396</v>
      </c>
      <c r="U485">
        <f t="shared" si="74"/>
        <v>0.24423726581759173</v>
      </c>
      <c r="V485">
        <f t="shared" si="75"/>
        <v>2.9510197992368102E-4</v>
      </c>
      <c r="W485">
        <f>$T485-_xlfn.T.INV(0.975,'Regression (power w accel)'!$B$8-2)*SQRT('Regression (power w accel)'!$D$13*(1+1/'Regression (power w accel)'!$B$8+data_and_analysis!$V485))</f>
        <v>7.9385367751600979</v>
      </c>
      <c r="X485">
        <f>$T485+_xlfn.T.INV(0.975,'Regression (power w accel)'!$B$8-2)*SQRT('Regression (power w accel)'!$D$13*(1+1/'Regression (power w accel)'!$B$8+data_and_analysis!$V485))</f>
        <v>8.4159038880977803</v>
      </c>
      <c r="Y485">
        <f t="shared" si="76"/>
        <v>46.720928542037242</v>
      </c>
      <c r="Z485">
        <f t="shared" si="77"/>
        <v>75.30596332367621</v>
      </c>
      <c r="AA485">
        <f>EXP('Regression (power w accel)'!$B$17)*(data_and_analysis!$F485^'Regression (power w accel)'!$B$18)/60</f>
        <v>59.315803385225735</v>
      </c>
      <c r="AB485" t="str">
        <f t="shared" si="78"/>
        <v>N</v>
      </c>
      <c r="AC485" s="5">
        <f t="shared" si="79"/>
        <v>-0.2123359058528001</v>
      </c>
      <c r="AD485" s="5">
        <f t="shared" si="80"/>
        <v>0.2695767236701252</v>
      </c>
    </row>
    <row r="486" spans="1:30" x14ac:dyDescent="0.25">
      <c r="A486">
        <v>49127</v>
      </c>
      <c r="B486" t="s">
        <v>531</v>
      </c>
      <c r="C486" t="s">
        <v>723</v>
      </c>
      <c r="D486">
        <v>7284</v>
      </c>
      <c r="E486">
        <v>3116.93</v>
      </c>
      <c r="F486">
        <v>3922.1419999999998</v>
      </c>
      <c r="G486">
        <f t="shared" si="71"/>
        <v>8.8934354408474992</v>
      </c>
      <c r="H486">
        <f t="shared" si="72"/>
        <v>8.044603822023987</v>
      </c>
      <c r="I486">
        <f t="shared" si="73"/>
        <v>8.2743932121182073</v>
      </c>
      <c r="J486">
        <v>148</v>
      </c>
      <c r="K486">
        <v>149</v>
      </c>
      <c r="L486">
        <v>348729.2</v>
      </c>
      <c r="M486">
        <v>6.12</v>
      </c>
      <c r="N486">
        <v>151.33000000000001</v>
      </c>
      <c r="O486">
        <v>134.38999999999999</v>
      </c>
      <c r="P486">
        <v>173.56</v>
      </c>
      <c r="Q486">
        <v>60232</v>
      </c>
      <c r="R486">
        <v>0.04</v>
      </c>
      <c r="S486">
        <v>0.17</v>
      </c>
      <c r="T486">
        <f>'Regression (power w accel)'!$B$17+'Regression (power w accel)'!$B$18*data_and_analysis!$I486</f>
        <v>8.8119408085441577</v>
      </c>
      <c r="U486">
        <f t="shared" si="74"/>
        <v>2.7547630035830155E-2</v>
      </c>
      <c r="V486">
        <f t="shared" si="75"/>
        <v>3.3284683803535309E-5</v>
      </c>
      <c r="W486">
        <f>$T486-_xlfn.T.INV(0.975,'Regression (power w accel)'!$B$8-2)*SQRT('Regression (power w accel)'!$D$13*(1+1/'Regression (power w accel)'!$B$8+data_and_analysis!$V486))</f>
        <v>8.5732884594430754</v>
      </c>
      <c r="X486">
        <f>$T486+_xlfn.T.INV(0.975,'Regression (power w accel)'!$B$8-2)*SQRT('Regression (power w accel)'!$D$13*(1+1/'Regression (power w accel)'!$B$8+data_and_analysis!$V486))</f>
        <v>9.0505931576452401</v>
      </c>
      <c r="Y486">
        <f t="shared" si="76"/>
        <v>88.141536981721529</v>
      </c>
      <c r="Z486">
        <f t="shared" si="77"/>
        <v>142.05987098876329</v>
      </c>
      <c r="AA486">
        <f>EXP('Regression (power w accel)'!$B$17)*(data_and_analysis!$F486^'Regression (power w accel)'!$B$18)/60</f>
        <v>111.89895161427852</v>
      </c>
      <c r="AB486" t="str">
        <f t="shared" si="78"/>
        <v>N</v>
      </c>
      <c r="AC486" s="5">
        <f t="shared" si="79"/>
        <v>-0.21231132454618543</v>
      </c>
      <c r="AD486" s="5">
        <f t="shared" si="80"/>
        <v>0.26953710414062704</v>
      </c>
    </row>
    <row r="487" spans="1:30" x14ac:dyDescent="0.25">
      <c r="A487">
        <v>35371</v>
      </c>
      <c r="B487" t="s">
        <v>724</v>
      </c>
      <c r="C487" t="s">
        <v>725</v>
      </c>
      <c r="D487">
        <v>7343</v>
      </c>
      <c r="E487">
        <v>2841.14</v>
      </c>
      <c r="F487">
        <v>3478.8022000000001</v>
      </c>
      <c r="G487">
        <f t="shared" si="71"/>
        <v>8.9015027574516097</v>
      </c>
      <c r="H487">
        <f t="shared" si="72"/>
        <v>7.9519606590631371</v>
      </c>
      <c r="I487">
        <f t="shared" si="73"/>
        <v>8.1544433181173872</v>
      </c>
      <c r="J487">
        <v>333</v>
      </c>
      <c r="K487">
        <v>334</v>
      </c>
      <c r="L487">
        <v>319429</v>
      </c>
      <c r="M487">
        <v>6.2</v>
      </c>
      <c r="N487">
        <v>153.88</v>
      </c>
      <c r="O487">
        <v>106.86</v>
      </c>
      <c r="P487">
        <v>173.36</v>
      </c>
      <c r="Q487">
        <v>256601</v>
      </c>
      <c r="R487">
        <v>0.04</v>
      </c>
      <c r="S487">
        <v>0.19</v>
      </c>
      <c r="T487">
        <f>'Regression (power w accel)'!$B$17+'Regression (power w accel)'!$B$18*data_and_analysis!$I487</f>
        <v>8.6966164545486855</v>
      </c>
      <c r="U487">
        <f t="shared" si="74"/>
        <v>2.1182908077901925E-3</v>
      </c>
      <c r="V487">
        <f t="shared" si="75"/>
        <v>2.5594448469623932E-6</v>
      </c>
      <c r="W487">
        <f>$T487-_xlfn.T.INV(0.975,'Regression (power w accel)'!$B$8-2)*SQRT('Regression (power w accel)'!$D$13*(1+1/'Regression (power w accel)'!$B$8+data_and_analysis!$V487))</f>
        <v>8.457967768016486</v>
      </c>
      <c r="X487">
        <f>$T487+_xlfn.T.INV(0.975,'Regression (power w accel)'!$B$8-2)*SQRT('Regression (power w accel)'!$D$13*(1+1/'Regression (power w accel)'!$B$8+data_and_analysis!$V487))</f>
        <v>8.935265141080885</v>
      </c>
      <c r="Y487">
        <f t="shared" si="76"/>
        <v>78.541190411882042</v>
      </c>
      <c r="Z487">
        <f t="shared" si="77"/>
        <v>126.58583034725193</v>
      </c>
      <c r="AA487">
        <f>EXP('Regression (power w accel)'!$B$17)*(data_and_analysis!$F487^'Regression (power w accel)'!$B$18)/60</f>
        <v>99.710590233684258</v>
      </c>
      <c r="AB487" t="str">
        <f t="shared" si="78"/>
        <v>N</v>
      </c>
      <c r="AC487" s="5">
        <f t="shared" si="79"/>
        <v>-0.21230843957687018</v>
      </c>
      <c r="AD487" s="5">
        <f t="shared" si="80"/>
        <v>0.26953245438204887</v>
      </c>
    </row>
    <row r="488" spans="1:30" x14ac:dyDescent="0.25">
      <c r="A488">
        <v>52660</v>
      </c>
      <c r="B488" t="s">
        <v>726</v>
      </c>
      <c r="C488" t="s">
        <v>727</v>
      </c>
      <c r="D488">
        <v>5391</v>
      </c>
      <c r="E488">
        <v>2673.45</v>
      </c>
      <c r="F488">
        <v>3200.1889999999999</v>
      </c>
      <c r="G488">
        <f t="shared" si="71"/>
        <v>8.5924861754516684</v>
      </c>
      <c r="H488">
        <f t="shared" si="72"/>
        <v>7.8911250521379701</v>
      </c>
      <c r="I488">
        <f t="shared" si="73"/>
        <v>8.0709651495436976</v>
      </c>
      <c r="J488">
        <v>51</v>
      </c>
      <c r="K488">
        <v>53</v>
      </c>
      <c r="L488">
        <v>242930.6</v>
      </c>
      <c r="M488">
        <v>11.11</v>
      </c>
      <c r="N488">
        <v>138.16999999999999</v>
      </c>
      <c r="O488">
        <v>134.41999999999999</v>
      </c>
      <c r="P488">
        <v>142.68</v>
      </c>
      <c r="Q488">
        <v>25661</v>
      </c>
      <c r="R488">
        <v>0.08</v>
      </c>
      <c r="S488">
        <v>0.19</v>
      </c>
      <c r="T488">
        <f>'Regression (power w accel)'!$B$17+'Regression (power w accel)'!$B$18*data_and_analysis!$I488</f>
        <v>8.6163573935159175</v>
      </c>
      <c r="U488">
        <f t="shared" si="74"/>
        <v>1.4027478250536083E-3</v>
      </c>
      <c r="V488">
        <f t="shared" si="75"/>
        <v>1.6948832894981631E-6</v>
      </c>
      <c r="W488">
        <f>$T488-_xlfn.T.INV(0.975,'Regression (power w accel)'!$B$8-2)*SQRT('Regression (power w accel)'!$D$13*(1+1/'Regression (power w accel)'!$B$8+data_and_analysis!$V488))</f>
        <v>8.3777088100436572</v>
      </c>
      <c r="X488">
        <f>$T488+_xlfn.T.INV(0.975,'Regression (power w accel)'!$B$8-2)*SQRT('Regression (power w accel)'!$D$13*(1+1/'Regression (power w accel)'!$B$8+data_and_analysis!$V488))</f>
        <v>8.8550059769881777</v>
      </c>
      <c r="Y488">
        <f t="shared" si="76"/>
        <v>72.483884023637515</v>
      </c>
      <c r="Z488">
        <f t="shared" si="77"/>
        <v>116.82316892028031</v>
      </c>
      <c r="AA488">
        <f>EXP('Regression (power w accel)'!$B$17)*(data_and_analysis!$F488^'Regression (power w accel)'!$B$18)/60</f>
        <v>92.020633704030814</v>
      </c>
      <c r="AB488" t="str">
        <f t="shared" si="78"/>
        <v>N</v>
      </c>
      <c r="AC488" s="5">
        <f t="shared" si="79"/>
        <v>-0.21230835839742238</v>
      </c>
      <c r="AD488" s="5">
        <f t="shared" si="80"/>
        <v>0.26953232354411683</v>
      </c>
    </row>
    <row r="489" spans="1:30" x14ac:dyDescent="0.25">
      <c r="A489">
        <v>39202</v>
      </c>
      <c r="B489" t="s">
        <v>728</v>
      </c>
      <c r="C489" t="s">
        <v>729</v>
      </c>
      <c r="D489">
        <v>9302</v>
      </c>
      <c r="E489">
        <v>5278</v>
      </c>
      <c r="F489">
        <v>6629.3516</v>
      </c>
      <c r="G489">
        <f t="shared" si="71"/>
        <v>9.1379847097840425</v>
      </c>
      <c r="H489">
        <f t="shared" si="72"/>
        <v>8.5713025170632697</v>
      </c>
      <c r="I489">
        <f t="shared" si="73"/>
        <v>8.7992622805089962</v>
      </c>
      <c r="J489">
        <v>301</v>
      </c>
      <c r="K489">
        <v>303</v>
      </c>
      <c r="L489">
        <v>455572.84</v>
      </c>
      <c r="M489">
        <v>7.9</v>
      </c>
      <c r="N489">
        <v>114.64</v>
      </c>
      <c r="O489">
        <v>88.19</v>
      </c>
      <c r="P489">
        <v>130.63</v>
      </c>
      <c r="Q489">
        <v>109820</v>
      </c>
      <c r="R489">
        <v>0.06</v>
      </c>
      <c r="S489">
        <v>0.18</v>
      </c>
      <c r="T489">
        <f>'Regression (power w accel)'!$B$17+'Regression (power w accel)'!$B$18*data_and_analysis!$I489</f>
        <v>9.3165697350520773</v>
      </c>
      <c r="U489">
        <f t="shared" si="74"/>
        <v>0.47726523301460189</v>
      </c>
      <c r="V489">
        <f t="shared" si="75"/>
        <v>5.7666021906965499E-4</v>
      </c>
      <c r="W489">
        <f>$T489-_xlfn.T.INV(0.975,'Regression (power w accel)'!$B$8-2)*SQRT('Regression (power w accel)'!$D$13*(1+1/'Regression (power w accel)'!$B$8+data_and_analysis!$V489))</f>
        <v>9.0778526227423502</v>
      </c>
      <c r="X489">
        <f>$T489+_xlfn.T.INV(0.975,'Regression (power w accel)'!$B$8-2)*SQRT('Regression (power w accel)'!$D$13*(1+1/'Regression (power w accel)'!$B$8+data_and_analysis!$V489))</f>
        <v>9.5552868473618044</v>
      </c>
      <c r="Y489">
        <f t="shared" si="76"/>
        <v>145.98561077566046</v>
      </c>
      <c r="Z489">
        <f t="shared" si="77"/>
        <v>235.31905757904346</v>
      </c>
      <c r="AA489">
        <f>EXP('Regression (power w accel)'!$B$17)*(data_and_analysis!$F489^'Regression (power w accel)'!$B$18)/60</f>
        <v>185.3461527732083</v>
      </c>
      <c r="AB489" t="str">
        <f t="shared" si="78"/>
        <v>N</v>
      </c>
      <c r="AC489" s="5">
        <f t="shared" si="79"/>
        <v>-0.21236233614036681</v>
      </c>
      <c r="AD489" s="5">
        <f t="shared" si="80"/>
        <v>0.26961932609943395</v>
      </c>
    </row>
    <row r="490" spans="1:30" x14ac:dyDescent="0.25">
      <c r="A490">
        <v>52065</v>
      </c>
      <c r="B490" t="s">
        <v>730</v>
      </c>
      <c r="C490" t="s">
        <v>731</v>
      </c>
      <c r="D490">
        <v>2336</v>
      </c>
      <c r="E490">
        <v>1248.48</v>
      </c>
      <c r="F490">
        <v>1383.0289</v>
      </c>
      <c r="G490">
        <f t="shared" si="71"/>
        <v>7.7561953439481179</v>
      </c>
      <c r="H490">
        <f t="shared" si="72"/>
        <v>7.1296820903684512</v>
      </c>
      <c r="I490">
        <f t="shared" si="73"/>
        <v>7.2320312280480179</v>
      </c>
      <c r="J490">
        <v>62</v>
      </c>
      <c r="K490">
        <v>63</v>
      </c>
      <c r="L490">
        <v>86006.67</v>
      </c>
      <c r="M490">
        <v>4.08</v>
      </c>
      <c r="N490">
        <v>110.73</v>
      </c>
      <c r="O490">
        <v>72.13</v>
      </c>
      <c r="P490">
        <v>147.44</v>
      </c>
      <c r="Q490">
        <v>25711</v>
      </c>
      <c r="R490">
        <v>0.03</v>
      </c>
      <c r="S490">
        <v>0.28000000000000003</v>
      </c>
      <c r="T490">
        <f>'Regression (power w accel)'!$B$17+'Regression (power w accel)'!$B$18*data_and_analysis!$I490</f>
        <v>7.8097746670591892</v>
      </c>
      <c r="U490">
        <f t="shared" si="74"/>
        <v>0.76805451857532314</v>
      </c>
      <c r="V490">
        <f t="shared" si="75"/>
        <v>9.2800911589873455E-4</v>
      </c>
      <c r="W490">
        <f>$T490-_xlfn.T.INV(0.975,'Regression (power w accel)'!$B$8-2)*SQRT('Regression (power w accel)'!$D$13*(1+1/'Regression (power w accel)'!$B$8+data_and_analysis!$V490))</f>
        <v>7.5710156879393065</v>
      </c>
      <c r="X490">
        <f>$T490+_xlfn.T.INV(0.975,'Regression (power w accel)'!$B$8-2)*SQRT('Regression (power w accel)'!$D$13*(1+1/'Regression (power w accel)'!$B$8+data_and_analysis!$V490))</f>
        <v>8.048533646179072</v>
      </c>
      <c r="Y490">
        <f t="shared" si="76"/>
        <v>32.351847392066034</v>
      </c>
      <c r="Z490">
        <f t="shared" si="77"/>
        <v>52.15338477574543</v>
      </c>
      <c r="AA490">
        <f>EXP('Regression (power w accel)'!$B$17)*(data_and_analysis!$F490^'Regression (power w accel)'!$B$18)/60</f>
        <v>41.07625037956381</v>
      </c>
      <c r="AB490" t="str">
        <f t="shared" si="78"/>
        <v>N</v>
      </c>
      <c r="AC490" s="5">
        <f t="shared" si="79"/>
        <v>-0.21239531132662309</v>
      </c>
      <c r="AD490" s="5">
        <f t="shared" si="80"/>
        <v>0.26967248212345835</v>
      </c>
    </row>
    <row r="491" spans="1:30" x14ac:dyDescent="0.25">
      <c r="A491">
        <v>53339</v>
      </c>
      <c r="B491" t="s">
        <v>732</v>
      </c>
      <c r="C491" t="s">
        <v>733</v>
      </c>
      <c r="D491">
        <v>5848</v>
      </c>
      <c r="E491">
        <v>3276.33</v>
      </c>
      <c r="F491">
        <v>3400.85</v>
      </c>
      <c r="G491">
        <f t="shared" si="71"/>
        <v>8.6738550014296152</v>
      </c>
      <c r="H491">
        <f t="shared" si="72"/>
        <v>8.0944791725005043</v>
      </c>
      <c r="I491">
        <f t="shared" si="73"/>
        <v>8.1317806793594603</v>
      </c>
      <c r="J491">
        <v>337</v>
      </c>
      <c r="K491">
        <v>338</v>
      </c>
      <c r="L491">
        <v>257559.38</v>
      </c>
      <c r="M491">
        <v>6.02</v>
      </c>
      <c r="N491">
        <v>130.37</v>
      </c>
      <c r="O491">
        <v>89.56</v>
      </c>
      <c r="P491">
        <v>145.52000000000001</v>
      </c>
      <c r="Q491">
        <v>22176</v>
      </c>
      <c r="R491">
        <v>0.04</v>
      </c>
      <c r="S491">
        <v>0.3</v>
      </c>
      <c r="T491">
        <f>'Regression (power w accel)'!$B$17+'Regression (power w accel)'!$B$18*data_and_analysis!$I491</f>
        <v>8.6748277385488795</v>
      </c>
      <c r="U491">
        <f t="shared" si="74"/>
        <v>5.4579493957982307E-4</v>
      </c>
      <c r="V491">
        <f t="shared" si="75"/>
        <v>6.5946188335822167E-7</v>
      </c>
      <c r="W491">
        <f>$T491-_xlfn.T.INV(0.975,'Regression (power w accel)'!$B$8-2)*SQRT('Regression (power w accel)'!$D$13*(1+1/'Regression (power w accel)'!$B$8+data_and_analysis!$V491))</f>
        <v>8.4361792785039409</v>
      </c>
      <c r="X491">
        <f>$T491+_xlfn.T.INV(0.975,'Regression (power w accel)'!$B$8-2)*SQRT('Regression (power w accel)'!$D$13*(1+1/'Regression (power w accel)'!$B$8+data_and_analysis!$V491))</f>
        <v>8.913476198593818</v>
      </c>
      <c r="Y491">
        <f t="shared" si="76"/>
        <v>76.848405094492691</v>
      </c>
      <c r="Z491">
        <f t="shared" si="77"/>
        <v>123.85749072856078</v>
      </c>
      <c r="AA491">
        <f>EXP('Regression (power w accel)'!$B$17)*(data_and_analysis!$F491^'Regression (power w accel)'!$B$18)/60</f>
        <v>97.561522238512708</v>
      </c>
      <c r="AB491" t="str">
        <f t="shared" si="78"/>
        <v>N</v>
      </c>
      <c r="AC491" s="5">
        <f t="shared" si="79"/>
        <v>-0.21230826117474674</v>
      </c>
      <c r="AD491" s="5">
        <f t="shared" si="80"/>
        <v>0.2695321668491521</v>
      </c>
    </row>
    <row r="492" spans="1:30" x14ac:dyDescent="0.25">
      <c r="A492">
        <v>47429</v>
      </c>
      <c r="B492" t="s">
        <v>393</v>
      </c>
      <c r="C492" t="s">
        <v>626</v>
      </c>
      <c r="D492">
        <v>3092</v>
      </c>
      <c r="E492">
        <v>1411.86</v>
      </c>
      <c r="F492">
        <v>1665.2555</v>
      </c>
      <c r="G492">
        <f t="shared" si="71"/>
        <v>8.0365734097073123</v>
      </c>
      <c r="H492">
        <f t="shared" si="72"/>
        <v>7.2526632629958439</v>
      </c>
      <c r="I492">
        <f t="shared" si="73"/>
        <v>7.4177338440952205</v>
      </c>
      <c r="J492">
        <v>92</v>
      </c>
      <c r="K492">
        <v>93</v>
      </c>
      <c r="L492">
        <v>134768.69</v>
      </c>
      <c r="M492">
        <v>6.04</v>
      </c>
      <c r="N492">
        <v>141.08000000000001</v>
      </c>
      <c r="O492">
        <v>123.54</v>
      </c>
      <c r="P492">
        <v>161.44</v>
      </c>
      <c r="Q492">
        <v>41516</v>
      </c>
      <c r="R492">
        <v>0.04</v>
      </c>
      <c r="S492">
        <v>0.19</v>
      </c>
      <c r="T492">
        <f>'Regression (power w accel)'!$B$17+'Regression (power w accel)'!$B$18*data_and_analysis!$I492</f>
        <v>7.9883161689863718</v>
      </c>
      <c r="U492">
        <f t="shared" si="74"/>
        <v>0.47704518997961753</v>
      </c>
      <c r="V492">
        <f t="shared" si="75"/>
        <v>5.7639434999732099E-4</v>
      </c>
      <c r="W492">
        <f>$T492-_xlfn.T.INV(0.975,'Regression (power w accel)'!$B$8-2)*SQRT('Regression (power w accel)'!$D$13*(1+1/'Regression (power w accel)'!$B$8+data_and_analysis!$V492))</f>
        <v>7.7495990883604406</v>
      </c>
      <c r="X492">
        <f>$T492+_xlfn.T.INV(0.975,'Regression (power w accel)'!$B$8-2)*SQRT('Regression (power w accel)'!$D$13*(1+1/'Regression (power w accel)'!$B$8+data_and_analysis!$V492))</f>
        <v>8.2270332496123029</v>
      </c>
      <c r="Y492">
        <f t="shared" si="76"/>
        <v>38.677364262606027</v>
      </c>
      <c r="Z492">
        <f t="shared" si="77"/>
        <v>62.345324877003797</v>
      </c>
      <c r="AA492">
        <f>EXP('Regression (power w accel)'!$B$17)*(data_and_analysis!$F492^'Regression (power w accel)'!$B$18)/60</f>
        <v>49.105527594542636</v>
      </c>
      <c r="AB492" t="str">
        <f t="shared" si="78"/>
        <v>N</v>
      </c>
      <c r="AC492" s="5">
        <f t="shared" si="79"/>
        <v>-0.21236231118501511</v>
      </c>
      <c r="AD492" s="5">
        <f t="shared" si="80"/>
        <v>0.26961928587307493</v>
      </c>
    </row>
    <row r="493" spans="1:30" x14ac:dyDescent="0.25">
      <c r="A493">
        <v>39487</v>
      </c>
      <c r="B493" t="s">
        <v>734</v>
      </c>
      <c r="C493" t="s">
        <v>735</v>
      </c>
      <c r="D493">
        <v>6447</v>
      </c>
      <c r="E493">
        <v>3029.41</v>
      </c>
      <c r="F493">
        <v>3522.0192999999999</v>
      </c>
      <c r="G493">
        <f t="shared" si="71"/>
        <v>8.7713701853106194</v>
      </c>
      <c r="H493">
        <f t="shared" si="72"/>
        <v>8.0161231600711691</v>
      </c>
      <c r="I493">
        <f t="shared" si="73"/>
        <v>8.1667897688821363</v>
      </c>
      <c r="J493">
        <v>226</v>
      </c>
      <c r="K493">
        <v>227</v>
      </c>
      <c r="L493">
        <v>256265.9</v>
      </c>
      <c r="M493">
        <v>6.02</v>
      </c>
      <c r="N493">
        <v>131.71</v>
      </c>
      <c r="O493">
        <v>107.11</v>
      </c>
      <c r="P493">
        <v>150.99</v>
      </c>
      <c r="Q493">
        <v>194489</v>
      </c>
      <c r="R493">
        <v>0.04</v>
      </c>
      <c r="S493">
        <v>0.2</v>
      </c>
      <c r="T493">
        <f>'Regression (power w accel)'!$B$17+'Regression (power w accel)'!$B$18*data_and_analysis!$I493</f>
        <v>8.7084867981654277</v>
      </c>
      <c r="U493">
        <f t="shared" si="74"/>
        <v>3.4072138136499773E-3</v>
      </c>
      <c r="V493">
        <f t="shared" si="75"/>
        <v>4.1167982251421134E-6</v>
      </c>
      <c r="W493">
        <f>$T493-_xlfn.T.INV(0.975,'Regression (power w accel)'!$B$8-2)*SQRT('Regression (power w accel)'!$D$13*(1+1/'Regression (power w accel)'!$B$8+data_and_analysis!$V493))</f>
        <v>8.4698379259892516</v>
      </c>
      <c r="X493">
        <f>$T493+_xlfn.T.INV(0.975,'Regression (power w accel)'!$B$8-2)*SQRT('Regression (power w accel)'!$D$13*(1+1/'Regression (power w accel)'!$B$8+data_and_analysis!$V493))</f>
        <v>8.9471356703416038</v>
      </c>
      <c r="Y493">
        <f t="shared" si="76"/>
        <v>79.479041960493433</v>
      </c>
      <c r="Z493">
        <f t="shared" si="77"/>
        <v>128.09742511555262</v>
      </c>
      <c r="AA493">
        <f>EXP('Regression (power w accel)'!$B$17)*(data_and_analysis!$F493^'Regression (power w accel)'!$B$18)/60</f>
        <v>100.90124194374502</v>
      </c>
      <c r="AB493" t="str">
        <f t="shared" si="78"/>
        <v>N</v>
      </c>
      <c r="AC493" s="5">
        <f t="shared" si="79"/>
        <v>-0.21230858580705084</v>
      </c>
      <c r="AD493" s="5">
        <f t="shared" si="80"/>
        <v>0.26953269006312292</v>
      </c>
    </row>
    <row r="494" spans="1:30" x14ac:dyDescent="0.25">
      <c r="A494">
        <v>53345</v>
      </c>
      <c r="B494" t="s">
        <v>489</v>
      </c>
      <c r="C494" t="s">
        <v>736</v>
      </c>
      <c r="D494">
        <v>4928</v>
      </c>
      <c r="E494">
        <v>3086.69</v>
      </c>
      <c r="F494">
        <v>3488.288</v>
      </c>
      <c r="G494">
        <f t="shared" si="71"/>
        <v>8.5026885052133565</v>
      </c>
      <c r="H494">
        <f t="shared" si="72"/>
        <v>8.0348545983387911</v>
      </c>
      <c r="I494">
        <f t="shared" si="73"/>
        <v>8.1571663504275929</v>
      </c>
      <c r="J494">
        <v>71</v>
      </c>
      <c r="K494">
        <v>72</v>
      </c>
      <c r="L494">
        <v>204378.38</v>
      </c>
      <c r="M494">
        <v>6.02</v>
      </c>
      <c r="N494">
        <v>109.04</v>
      </c>
      <c r="O494">
        <v>81.56</v>
      </c>
      <c r="P494">
        <v>171.52</v>
      </c>
      <c r="Q494">
        <v>17433</v>
      </c>
      <c r="R494">
        <v>0.04</v>
      </c>
      <c r="S494">
        <v>0.28000000000000003</v>
      </c>
      <c r="T494">
        <f>'Regression (power w accel)'!$B$17+'Regression (power w accel)'!$B$18*data_and_analysis!$I494</f>
        <v>8.6992344805561199</v>
      </c>
      <c r="U494">
        <f t="shared" si="74"/>
        <v>2.3763602560790079E-3</v>
      </c>
      <c r="V494">
        <f t="shared" si="75"/>
        <v>2.871259691813789E-6</v>
      </c>
      <c r="W494">
        <f>$T494-_xlfn.T.INV(0.975,'Regression (power w accel)'!$B$8-2)*SQRT('Regression (power w accel)'!$D$13*(1+1/'Regression (power w accel)'!$B$8+data_and_analysis!$V494))</f>
        <v>8.460585756854087</v>
      </c>
      <c r="X494">
        <f>$T494+_xlfn.T.INV(0.975,'Regression (power w accel)'!$B$8-2)*SQRT('Regression (power w accel)'!$D$13*(1+1/'Regression (power w accel)'!$B$8+data_and_analysis!$V494))</f>
        <v>8.9378832042581529</v>
      </c>
      <c r="Y494">
        <f t="shared" si="76"/>
        <v>78.747079762087736</v>
      </c>
      <c r="Z494">
        <f t="shared" si="77"/>
        <v>126.91767425305794</v>
      </c>
      <c r="AA494">
        <f>EXP('Regression (power w accel)'!$B$17)*(data_and_analysis!$F494^'Regression (power w accel)'!$B$18)/60</f>
        <v>99.971977161723785</v>
      </c>
      <c r="AB494" t="str">
        <f t="shared" si="78"/>
        <v>N</v>
      </c>
      <c r="AC494" s="5">
        <f t="shared" si="79"/>
        <v>-0.21230846885523449</v>
      </c>
      <c r="AD494" s="5">
        <f t="shared" si="80"/>
        <v>0.26953250157035841</v>
      </c>
    </row>
    <row r="495" spans="1:30" x14ac:dyDescent="0.25">
      <c r="A495">
        <v>44251</v>
      </c>
      <c r="B495" t="s">
        <v>737</v>
      </c>
      <c r="C495" t="s">
        <v>738</v>
      </c>
      <c r="D495">
        <v>5261</v>
      </c>
      <c r="E495">
        <v>2842.92</v>
      </c>
      <c r="F495">
        <v>3398.9953999999998</v>
      </c>
      <c r="G495">
        <f t="shared" si="71"/>
        <v>8.5680764017308064</v>
      </c>
      <c r="H495">
        <f t="shared" si="72"/>
        <v>7.9525869719655997</v>
      </c>
      <c r="I495">
        <f t="shared" si="73"/>
        <v>8.1312351963559824</v>
      </c>
      <c r="J495">
        <v>119</v>
      </c>
      <c r="K495">
        <v>121</v>
      </c>
      <c r="L495">
        <v>228091.95</v>
      </c>
      <c r="M495">
        <v>7.09</v>
      </c>
      <c r="N495">
        <v>117.63</v>
      </c>
      <c r="O495">
        <v>92</v>
      </c>
      <c r="P495">
        <v>142.53</v>
      </c>
      <c r="Q495">
        <v>73577</v>
      </c>
      <c r="R495">
        <v>0.05</v>
      </c>
      <c r="S495">
        <v>0.18</v>
      </c>
      <c r="T495">
        <f>'Regression (power w accel)'!$B$17+'Regression (power w accel)'!$B$18*data_and_analysis!$I495</f>
        <v>8.6743032906073818</v>
      </c>
      <c r="U495">
        <f t="shared" si="74"/>
        <v>5.2060506568215876E-4</v>
      </c>
      <c r="V495">
        <f t="shared" si="75"/>
        <v>6.2902598064556864E-7</v>
      </c>
      <c r="W495">
        <f>$T495-_xlfn.T.INV(0.975,'Regression (power w accel)'!$B$8-2)*SQRT('Regression (power w accel)'!$D$13*(1+1/'Regression (power w accel)'!$B$8+data_and_analysis!$V495))</f>
        <v>8.4356548341905526</v>
      </c>
      <c r="X495">
        <f>$T495+_xlfn.T.INV(0.975,'Regression (power w accel)'!$B$8-2)*SQRT('Regression (power w accel)'!$D$13*(1+1/'Regression (power w accel)'!$B$8+data_and_analysis!$V495))</f>
        <v>8.912951747024211</v>
      </c>
      <c r="Y495">
        <f t="shared" si="76"/>
        <v>76.808112951863961</v>
      </c>
      <c r="Z495">
        <f t="shared" si="77"/>
        <v>123.79255050363052</v>
      </c>
      <c r="AA495">
        <f>EXP('Regression (power w accel)'!$B$17)*(data_and_analysis!$F495^'Regression (power w accel)'!$B$18)/60</f>
        <v>97.510369713595978</v>
      </c>
      <c r="AB495" t="str">
        <f t="shared" si="78"/>
        <v>N</v>
      </c>
      <c r="AC495" s="5">
        <f t="shared" si="79"/>
        <v>-0.21230825831691497</v>
      </c>
      <c r="AD495" s="5">
        <f t="shared" si="80"/>
        <v>0.26953216224315057</v>
      </c>
    </row>
    <row r="496" spans="1:30" x14ac:dyDescent="0.25">
      <c r="A496">
        <v>45024</v>
      </c>
      <c r="B496" t="s">
        <v>739</v>
      </c>
      <c r="C496" t="s">
        <v>740</v>
      </c>
      <c r="D496">
        <v>4464</v>
      </c>
      <c r="E496">
        <v>2267.9499999999998</v>
      </c>
      <c r="F496">
        <v>2631.15</v>
      </c>
      <c r="G496">
        <f t="shared" si="71"/>
        <v>8.403800504061147</v>
      </c>
      <c r="H496">
        <f t="shared" si="72"/>
        <v>7.7266316187492503</v>
      </c>
      <c r="I496">
        <f t="shared" si="73"/>
        <v>7.8751762919578994</v>
      </c>
      <c r="J496">
        <v>22</v>
      </c>
      <c r="K496">
        <v>24</v>
      </c>
      <c r="L496">
        <v>169320.73</v>
      </c>
      <c r="M496">
        <v>9.08</v>
      </c>
      <c r="N496">
        <v>107.7</v>
      </c>
      <c r="O496">
        <v>88.51</v>
      </c>
      <c r="P496">
        <v>134.11000000000001</v>
      </c>
      <c r="Q496">
        <v>116349</v>
      </c>
      <c r="R496">
        <v>0.06</v>
      </c>
      <c r="S496">
        <v>0.16</v>
      </c>
      <c r="T496">
        <f>'Regression (power w accel)'!$B$17+'Regression (power w accel)'!$B$18*data_and_analysis!$I496</f>
        <v>8.4281185984033584</v>
      </c>
      <c r="U496">
        <f t="shared" si="74"/>
        <v>5.4401892517968183E-2</v>
      </c>
      <c r="V496">
        <f t="shared" si="75"/>
        <v>6.5731599720894715E-5</v>
      </c>
      <c r="W496">
        <f>$T496-_xlfn.T.INV(0.975,'Regression (power w accel)'!$B$8-2)*SQRT('Regression (power w accel)'!$D$13*(1+1/'Regression (power w accel)'!$B$8+data_and_analysis!$V496))</f>
        <v>8.1894623815637715</v>
      </c>
      <c r="X496">
        <f>$T496+_xlfn.T.INV(0.975,'Regression (power w accel)'!$B$8-2)*SQRT('Regression (power w accel)'!$D$13*(1+1/'Regression (power w accel)'!$B$8+data_and_analysis!$V496))</f>
        <v>8.6667748152429454</v>
      </c>
      <c r="Y496">
        <f t="shared" si="76"/>
        <v>60.046413369595804</v>
      </c>
      <c r="Z496">
        <f t="shared" si="77"/>
        <v>96.779021719380353</v>
      </c>
      <c r="AA496">
        <f>EXP('Regression (power w accel)'!$B$17)*(data_and_analysis!$F496^'Regression (power w accel)'!$B$18)/60</f>
        <v>76.231444585990843</v>
      </c>
      <c r="AB496" t="str">
        <f t="shared" si="78"/>
        <v>N</v>
      </c>
      <c r="AC496" s="5">
        <f t="shared" si="79"/>
        <v>-0.21231437111411353</v>
      </c>
      <c r="AD496" s="5">
        <f t="shared" si="80"/>
        <v>0.2695420143876634</v>
      </c>
    </row>
    <row r="497" spans="1:30" x14ac:dyDescent="0.25">
      <c r="A497">
        <v>34693</v>
      </c>
      <c r="B497" t="s">
        <v>690</v>
      </c>
      <c r="C497" t="s">
        <v>691</v>
      </c>
      <c r="D497">
        <v>3100</v>
      </c>
      <c r="E497">
        <v>1734.97</v>
      </c>
      <c r="F497">
        <v>2026.8026</v>
      </c>
      <c r="G497">
        <f t="shared" si="71"/>
        <v>8.0391573904732372</v>
      </c>
      <c r="H497">
        <f t="shared" si="72"/>
        <v>7.458745401165185</v>
      </c>
      <c r="I497">
        <f t="shared" si="73"/>
        <v>7.6142147564112737</v>
      </c>
      <c r="J497">
        <v>48</v>
      </c>
      <c r="K497">
        <v>50</v>
      </c>
      <c r="L497">
        <v>128976.82</v>
      </c>
      <c r="M497">
        <v>9.15</v>
      </c>
      <c r="N497">
        <v>105.06</v>
      </c>
      <c r="O497">
        <v>83.59</v>
      </c>
      <c r="P497">
        <v>129.54</v>
      </c>
      <c r="Q497">
        <v>40618</v>
      </c>
      <c r="R497">
        <v>0.06</v>
      </c>
      <c r="S497">
        <v>0.28000000000000003</v>
      </c>
      <c r="T497">
        <f>'Regression (power w accel)'!$B$17+'Regression (power w accel)'!$B$18*data_and_analysis!$I497</f>
        <v>8.1772203316289396</v>
      </c>
      <c r="U497">
        <f t="shared" si="74"/>
        <v>0.24423726581759173</v>
      </c>
      <c r="V497">
        <f t="shared" si="75"/>
        <v>2.9510197992368102E-4</v>
      </c>
      <c r="W497">
        <f>$T497-_xlfn.T.INV(0.975,'Regression (power w accel)'!$B$8-2)*SQRT('Regression (power w accel)'!$D$13*(1+1/'Regression (power w accel)'!$B$8+data_and_analysis!$V497))</f>
        <v>7.9385367751600979</v>
      </c>
      <c r="X497">
        <f>$T497+_xlfn.T.INV(0.975,'Regression (power w accel)'!$B$8-2)*SQRT('Regression (power w accel)'!$D$13*(1+1/'Regression (power w accel)'!$B$8+data_and_analysis!$V497))</f>
        <v>8.4159038880977803</v>
      </c>
      <c r="Y497">
        <f t="shared" si="76"/>
        <v>46.720928542037242</v>
      </c>
      <c r="Z497">
        <f t="shared" si="77"/>
        <v>75.30596332367621</v>
      </c>
      <c r="AA497">
        <f>EXP('Regression (power w accel)'!$B$17)*(data_and_analysis!$F497^'Regression (power w accel)'!$B$18)/60</f>
        <v>59.315803385225735</v>
      </c>
      <c r="AB497" t="str">
        <f t="shared" si="78"/>
        <v>N</v>
      </c>
      <c r="AC497" s="5">
        <f t="shared" si="79"/>
        <v>-0.2123359058528001</v>
      </c>
      <c r="AD497" s="5">
        <f t="shared" si="80"/>
        <v>0.2695767236701252</v>
      </c>
    </row>
    <row r="498" spans="1:30" x14ac:dyDescent="0.25">
      <c r="A498">
        <v>43710</v>
      </c>
      <c r="B498" t="s">
        <v>16</v>
      </c>
      <c r="C498" t="s">
        <v>187</v>
      </c>
      <c r="D498">
        <v>4125</v>
      </c>
      <c r="E498">
        <v>2289.39</v>
      </c>
      <c r="F498">
        <v>2420.4167000000002</v>
      </c>
      <c r="G498">
        <f t="shared" si="71"/>
        <v>8.3248212987687822</v>
      </c>
      <c r="H498">
        <f t="shared" si="72"/>
        <v>7.7360406855181667</v>
      </c>
      <c r="I498">
        <f t="shared" si="73"/>
        <v>7.7916949944103662</v>
      </c>
      <c r="J498">
        <v>63</v>
      </c>
      <c r="K498">
        <v>64</v>
      </c>
      <c r="L498">
        <v>140978.98000000001</v>
      </c>
      <c r="M498">
        <v>6.04</v>
      </c>
      <c r="N498">
        <v>107.68</v>
      </c>
      <c r="O498">
        <v>81.34</v>
      </c>
      <c r="P498">
        <v>143.58000000000001</v>
      </c>
      <c r="Q498">
        <v>48579</v>
      </c>
      <c r="R498">
        <v>0.04</v>
      </c>
      <c r="S498">
        <v>0.28000000000000003</v>
      </c>
      <c r="T498">
        <f>'Regression (power w accel)'!$B$17+'Regression (power w accel)'!$B$18*data_and_analysis!$I498</f>
        <v>8.3478565290570756</v>
      </c>
      <c r="U498">
        <f t="shared" si="74"/>
        <v>0.10031373133772903</v>
      </c>
      <c r="V498">
        <f t="shared" si="75"/>
        <v>1.2120501198783007E-4</v>
      </c>
      <c r="W498">
        <f>$T498-_xlfn.T.INV(0.975,'Regression (power w accel)'!$B$8-2)*SQRT('Regression (power w accel)'!$D$13*(1+1/'Regression (power w accel)'!$B$8+data_and_analysis!$V498))</f>
        <v>8.1091936998188796</v>
      </c>
      <c r="X498">
        <f>$T498+_xlfn.T.INV(0.975,'Regression (power w accel)'!$B$8-2)*SQRT('Regression (power w accel)'!$D$13*(1+1/'Regression (power w accel)'!$B$8+data_and_analysis!$V498))</f>
        <v>8.5865193582952717</v>
      </c>
      <c r="Y498">
        <f t="shared" si="76"/>
        <v>55.414934741625565</v>
      </c>
      <c r="Z498">
        <f t="shared" si="77"/>
        <v>89.315477762603862</v>
      </c>
      <c r="AA498">
        <f>EXP('Regression (power w accel)'!$B$17)*(data_and_analysis!$F498^'Regression (power w accel)'!$B$18)/60</f>
        <v>70.352053073324029</v>
      </c>
      <c r="AB498" t="str">
        <f t="shared" si="78"/>
        <v>N</v>
      </c>
      <c r="AC498" s="5">
        <f t="shared" si="79"/>
        <v>-0.21231957958825079</v>
      </c>
      <c r="AD498" s="5">
        <f t="shared" si="80"/>
        <v>0.26955040913326739</v>
      </c>
    </row>
    <row r="499" spans="1:30" x14ac:dyDescent="0.25">
      <c r="A499">
        <v>43551</v>
      </c>
      <c r="B499" t="s">
        <v>741</v>
      </c>
      <c r="C499" t="s">
        <v>742</v>
      </c>
      <c r="D499">
        <v>17536</v>
      </c>
      <c r="E499">
        <v>8125.21</v>
      </c>
      <c r="F499">
        <v>10977.073</v>
      </c>
      <c r="G499">
        <f t="shared" si="71"/>
        <v>9.772011189747742</v>
      </c>
      <c r="H499">
        <f t="shared" si="72"/>
        <v>9.0027268530177782</v>
      </c>
      <c r="I499">
        <f t="shared" si="73"/>
        <v>9.3035641039339474</v>
      </c>
      <c r="J499">
        <v>93</v>
      </c>
      <c r="K499">
        <v>94</v>
      </c>
      <c r="L499">
        <v>887944.6</v>
      </c>
      <c r="M499">
        <v>4.08</v>
      </c>
      <c r="N499">
        <v>127.85</v>
      </c>
      <c r="O499">
        <v>123.89</v>
      </c>
      <c r="P499">
        <v>143.19999999999999</v>
      </c>
      <c r="Q499">
        <v>229245</v>
      </c>
      <c r="R499">
        <v>0.03</v>
      </c>
      <c r="S499">
        <v>0.16</v>
      </c>
      <c r="T499">
        <f>'Regression (power w accel)'!$B$17+'Regression (power w accel)'!$B$18*data_and_analysis!$I499</f>
        <v>9.8014245362144976</v>
      </c>
      <c r="U499">
        <f t="shared" si="74"/>
        <v>1.4283731944281957</v>
      </c>
      <c r="V499">
        <f t="shared" si="75"/>
        <v>1.7258453837281408E-3</v>
      </c>
      <c r="W499">
        <f>$T499-_xlfn.T.INV(0.975,'Regression (power w accel)'!$B$8-2)*SQRT('Regression (power w accel)'!$D$13*(1+1/'Regression (power w accel)'!$B$8+data_and_analysis!$V499))</f>
        <v>9.5625705140055839</v>
      </c>
      <c r="X499">
        <f>$T499+_xlfn.T.INV(0.975,'Regression (power w accel)'!$B$8-2)*SQRT('Regression (power w accel)'!$D$13*(1+1/'Regression (power w accel)'!$B$8+data_and_analysis!$V499))</f>
        <v>10.040278558423411</v>
      </c>
      <c r="Y499">
        <f t="shared" si="76"/>
        <v>237.03930038178029</v>
      </c>
      <c r="Z499">
        <f t="shared" si="77"/>
        <v>382.19616441106797</v>
      </c>
      <c r="AA499">
        <f>EXP('Regression (power w accel)'!$B$17)*(data_and_analysis!$F499^'Regression (power w accel)'!$B$18)/60</f>
        <v>300.99088262038669</v>
      </c>
      <c r="AB499" t="str">
        <f t="shared" si="78"/>
        <v>N</v>
      </c>
      <c r="AC499" s="5">
        <f t="shared" si="79"/>
        <v>-0.2124701641519916</v>
      </c>
      <c r="AD499" s="5">
        <f t="shared" si="80"/>
        <v>0.26979316145299442</v>
      </c>
    </row>
    <row r="500" spans="1:30" x14ac:dyDescent="0.25">
      <c r="A500">
        <v>46904</v>
      </c>
      <c r="B500" t="s">
        <v>286</v>
      </c>
      <c r="C500" t="s">
        <v>287</v>
      </c>
      <c r="D500">
        <v>4613</v>
      </c>
      <c r="E500">
        <v>2527.48</v>
      </c>
      <c r="F500">
        <v>2933.1496999999999</v>
      </c>
      <c r="G500">
        <f t="shared" si="71"/>
        <v>8.4366336835578206</v>
      </c>
      <c r="H500">
        <f t="shared" si="72"/>
        <v>7.8349780379058513</v>
      </c>
      <c r="I500">
        <f t="shared" si="73"/>
        <v>7.9838321075658572</v>
      </c>
      <c r="J500">
        <v>47</v>
      </c>
      <c r="K500">
        <v>49</v>
      </c>
      <c r="L500">
        <v>186190.52</v>
      </c>
      <c r="M500">
        <v>11.07</v>
      </c>
      <c r="N500">
        <v>117.88</v>
      </c>
      <c r="O500">
        <v>110.46</v>
      </c>
      <c r="P500">
        <v>132.69999999999999</v>
      </c>
      <c r="Q500">
        <v>32356</v>
      </c>
      <c r="R500">
        <v>0.08</v>
      </c>
      <c r="S500">
        <v>0.28000000000000003</v>
      </c>
      <c r="T500">
        <f>'Regression (power w accel)'!$B$17+'Regression (power w accel)'!$B$18*data_and_analysis!$I500</f>
        <v>8.5325843992881261</v>
      </c>
      <c r="U500">
        <f t="shared" si="74"/>
        <v>1.5521750434080319E-2</v>
      </c>
      <c r="V500">
        <f t="shared" si="75"/>
        <v>1.8754301353829017E-5</v>
      </c>
      <c r="W500">
        <f>$T500-_xlfn.T.INV(0.975,'Regression (power w accel)'!$B$8-2)*SQRT('Regression (power w accel)'!$D$13*(1+1/'Regression (power w accel)'!$B$8+data_and_analysis!$V500))</f>
        <v>8.2939337822585646</v>
      </c>
      <c r="X500">
        <f>$T500+_xlfn.T.INV(0.975,'Regression (power w accel)'!$B$8-2)*SQRT('Regression (power w accel)'!$D$13*(1+1/'Regression (power w accel)'!$B$8+data_and_analysis!$V500))</f>
        <v>8.7712350163176875</v>
      </c>
      <c r="Y500">
        <f t="shared" si="76"/>
        <v>66.658943257853181</v>
      </c>
      <c r="Z500">
        <f t="shared" si="77"/>
        <v>107.43547707325619</v>
      </c>
      <c r="AA500">
        <f>EXP('Regression (power w accel)'!$B$17)*(data_and_analysis!$F500^'Regression (power w accel)'!$B$18)/60</f>
        <v>84.625855210488609</v>
      </c>
      <c r="AB500" t="str">
        <f t="shared" si="78"/>
        <v>N</v>
      </c>
      <c r="AC500" s="5">
        <f t="shared" si="79"/>
        <v>-0.21230996021188323</v>
      </c>
      <c r="AD500" s="5">
        <f t="shared" si="80"/>
        <v>0.26953490521346646</v>
      </c>
    </row>
    <row r="501" spans="1:30" x14ac:dyDescent="0.25">
      <c r="A501">
        <v>36239</v>
      </c>
      <c r="B501" t="s">
        <v>743</v>
      </c>
      <c r="C501" t="s">
        <v>744</v>
      </c>
      <c r="D501">
        <v>3173</v>
      </c>
      <c r="E501">
        <v>2043.24</v>
      </c>
      <c r="F501">
        <v>2024.5168000000001</v>
      </c>
      <c r="G501">
        <f t="shared" si="71"/>
        <v>8.0624327915831948</v>
      </c>
      <c r="H501">
        <f t="shared" si="72"/>
        <v>7.622292062220553</v>
      </c>
      <c r="I501">
        <f t="shared" si="73"/>
        <v>7.6130863337830554</v>
      </c>
      <c r="J501">
        <v>145</v>
      </c>
      <c r="K501">
        <v>146</v>
      </c>
      <c r="L501">
        <v>110669.12</v>
      </c>
      <c r="M501">
        <v>4.03</v>
      </c>
      <c r="N501">
        <v>113.55</v>
      </c>
      <c r="O501">
        <v>45.5</v>
      </c>
      <c r="P501">
        <v>140.87</v>
      </c>
      <c r="Q501">
        <v>13052</v>
      </c>
      <c r="R501">
        <v>0.03</v>
      </c>
      <c r="S501">
        <v>0.2</v>
      </c>
      <c r="T501">
        <f>'Regression (power w accel)'!$B$17+'Regression (power w accel)'!$B$18*data_and_analysis!$I501</f>
        <v>8.1761354235369641</v>
      </c>
      <c r="U501">
        <f t="shared" si="74"/>
        <v>0.24535388035986475</v>
      </c>
      <c r="V501">
        <f t="shared" si="75"/>
        <v>2.9645113997562184E-4</v>
      </c>
      <c r="W501">
        <f>$T501-_xlfn.T.INV(0.975,'Regression (power w accel)'!$B$8-2)*SQRT('Regression (power w accel)'!$D$13*(1+1/'Regression (power w accel)'!$B$8+data_and_analysis!$V501))</f>
        <v>7.9374517062652732</v>
      </c>
      <c r="X501">
        <f>$T501+_xlfn.T.INV(0.975,'Regression (power w accel)'!$B$8-2)*SQRT('Regression (power w accel)'!$D$13*(1+1/'Regression (power w accel)'!$B$8+data_and_analysis!$V501))</f>
        <v>8.414819140808655</v>
      </c>
      <c r="Y501">
        <f t="shared" si="76"/>
        <v>46.670260609808821</v>
      </c>
      <c r="Z501">
        <f t="shared" si="77"/>
        <v>75.224319673475676</v>
      </c>
      <c r="AA501">
        <f>EXP('Regression (power w accel)'!$B$17)*(data_and_analysis!$F501^'Regression (power w accel)'!$B$18)/60</f>
        <v>59.251486085639051</v>
      </c>
      <c r="AB501" t="str">
        <f t="shared" si="78"/>
        <v>N</v>
      </c>
      <c r="AC501" s="5">
        <f t="shared" si="79"/>
        <v>-0.21233603251142044</v>
      </c>
      <c r="AD501" s="5">
        <f t="shared" si="80"/>
        <v>0.2695769278216974</v>
      </c>
    </row>
    <row r="502" spans="1:30" x14ac:dyDescent="0.25">
      <c r="A502">
        <v>42838</v>
      </c>
      <c r="B502" t="s">
        <v>408</v>
      </c>
      <c r="C502" t="s">
        <v>409</v>
      </c>
      <c r="D502">
        <v>39835</v>
      </c>
      <c r="E502">
        <v>25281.51</v>
      </c>
      <c r="F502">
        <v>28106.173999999999</v>
      </c>
      <c r="G502">
        <f t="shared" si="71"/>
        <v>10.592501201814466</v>
      </c>
      <c r="H502">
        <f t="shared" si="72"/>
        <v>10.137828577489627</v>
      </c>
      <c r="I502">
        <f t="shared" si="73"/>
        <v>10.243744546490456</v>
      </c>
      <c r="J502">
        <v>671</v>
      </c>
      <c r="K502">
        <v>672</v>
      </c>
      <c r="L502">
        <v>1587572.5</v>
      </c>
      <c r="M502">
        <v>6.04</v>
      </c>
      <c r="N502">
        <v>101.37</v>
      </c>
      <c r="O502">
        <v>57.83</v>
      </c>
      <c r="P502">
        <v>155.38999999999999</v>
      </c>
      <c r="Q502">
        <v>256193</v>
      </c>
      <c r="R502">
        <v>0.04</v>
      </c>
      <c r="S502">
        <v>0.3</v>
      </c>
      <c r="T502">
        <f>'Regression (power w accel)'!$B$17+'Regression (power w accel)'!$B$18*data_and_analysis!$I502</f>
        <v>10.705349488213743</v>
      </c>
      <c r="U502">
        <f t="shared" si="74"/>
        <v>4.5596176461087676</v>
      </c>
      <c r="V502">
        <f t="shared" si="75"/>
        <v>5.509201024493024E-3</v>
      </c>
      <c r="W502">
        <f>$T502-_xlfn.T.INV(0.975,'Regression (power w accel)'!$B$8-2)*SQRT('Regression (power w accel)'!$D$13*(1+1/'Regression (power w accel)'!$B$8+data_and_analysis!$V502))</f>
        <v>10.466045283675209</v>
      </c>
      <c r="X502">
        <f>$T502+_xlfn.T.INV(0.975,'Regression (power w accel)'!$B$8-2)*SQRT('Regression (power w accel)'!$D$13*(1+1/'Regression (power w accel)'!$B$8+data_and_analysis!$V502))</f>
        <v>10.944653692752278</v>
      </c>
      <c r="Y502">
        <f t="shared" si="76"/>
        <v>585.05199372984919</v>
      </c>
      <c r="Z502">
        <f t="shared" si="77"/>
        <v>944.17273418075399</v>
      </c>
      <c r="AA502">
        <f>EXP('Regression (power w accel)'!$B$17)*(data_and_analysis!$F502^'Regression (power w accel)'!$B$18)/60</f>
        <v>743.22953423408376</v>
      </c>
      <c r="AB502" t="str">
        <f t="shared" si="78"/>
        <v>N</v>
      </c>
      <c r="AC502" s="5">
        <f t="shared" si="79"/>
        <v>-0.21282461637808892</v>
      </c>
      <c r="AD502" s="5">
        <f t="shared" si="80"/>
        <v>0.2703649285866272</v>
      </c>
    </row>
    <row r="503" spans="1:30" x14ac:dyDescent="0.25">
      <c r="A503">
        <v>51798</v>
      </c>
      <c r="B503" t="s">
        <v>745</v>
      </c>
      <c r="C503" t="s">
        <v>746</v>
      </c>
      <c r="D503">
        <v>14705</v>
      </c>
      <c r="E503">
        <v>9055.6</v>
      </c>
      <c r="F503">
        <v>9415.1790000000001</v>
      </c>
      <c r="G503">
        <f t="shared" si="71"/>
        <v>9.5959428509880951</v>
      </c>
      <c r="H503">
        <f t="shared" si="72"/>
        <v>9.1111386298561516</v>
      </c>
      <c r="I503">
        <f t="shared" si="73"/>
        <v>9.1500784531250741</v>
      </c>
      <c r="J503">
        <v>600</v>
      </c>
      <c r="K503">
        <v>601</v>
      </c>
      <c r="L503">
        <v>557609.5</v>
      </c>
      <c r="M503">
        <v>4.03</v>
      </c>
      <c r="N503">
        <v>105.45</v>
      </c>
      <c r="O503">
        <v>65.52</v>
      </c>
      <c r="P503">
        <v>127.74</v>
      </c>
      <c r="Q503">
        <v>145119</v>
      </c>
      <c r="R503">
        <v>0.03</v>
      </c>
      <c r="S503">
        <v>0.21</v>
      </c>
      <c r="T503">
        <f>'Regression (power w accel)'!$B$17+'Regression (power w accel)'!$B$18*data_and_analysis!$I503</f>
        <v>9.6538576402655369</v>
      </c>
      <c r="U503">
        <f t="shared" si="74"/>
        <v>1.0850556146761299</v>
      </c>
      <c r="V503">
        <f t="shared" si="75"/>
        <v>1.3110286800269667E-3</v>
      </c>
      <c r="W503">
        <f>$T503-_xlfn.T.INV(0.975,'Regression (power w accel)'!$B$8-2)*SQRT('Regression (power w accel)'!$D$13*(1+1/'Regression (power w accel)'!$B$8+data_and_analysis!$V503))</f>
        <v>9.4150530288142491</v>
      </c>
      <c r="X503">
        <f>$T503+_xlfn.T.INV(0.975,'Regression (power w accel)'!$B$8-2)*SQRT('Regression (power w accel)'!$D$13*(1+1/'Regression (power w accel)'!$B$8+data_and_analysis!$V503))</f>
        <v>9.8926622517168248</v>
      </c>
      <c r="Y503">
        <f t="shared" si="76"/>
        <v>204.52873245012987</v>
      </c>
      <c r="Z503">
        <f t="shared" si="77"/>
        <v>329.7443606298574</v>
      </c>
      <c r="AA503">
        <f>EXP('Regression (power w accel)'!$B$17)*(data_and_analysis!$F503^'Regression (power w accel)'!$B$18)/60</f>
        <v>259.69635367521664</v>
      </c>
      <c r="AB503" t="str">
        <f t="shared" si="78"/>
        <v>N</v>
      </c>
      <c r="AC503" s="5">
        <f t="shared" si="79"/>
        <v>-0.21243125074478678</v>
      </c>
      <c r="AD503" s="5">
        <f t="shared" si="80"/>
        <v>0.26973042156088456</v>
      </c>
    </row>
    <row r="504" spans="1:30" x14ac:dyDescent="0.25">
      <c r="A504">
        <v>56583</v>
      </c>
      <c r="B504" t="s">
        <v>747</v>
      </c>
      <c r="C504" t="s">
        <v>748</v>
      </c>
      <c r="D504">
        <v>5569</v>
      </c>
      <c r="E504">
        <v>2440.62</v>
      </c>
      <c r="F504">
        <v>3017.444</v>
      </c>
      <c r="G504">
        <f t="shared" si="71"/>
        <v>8.624970783589669</v>
      </c>
      <c r="H504">
        <f t="shared" si="72"/>
        <v>7.8000073843703825</v>
      </c>
      <c r="I504">
        <f t="shared" si="73"/>
        <v>8.0121653943901983</v>
      </c>
      <c r="J504">
        <v>58</v>
      </c>
      <c r="K504">
        <v>60</v>
      </c>
      <c r="L504">
        <v>232344.77</v>
      </c>
      <c r="M504">
        <v>11.36</v>
      </c>
      <c r="N504">
        <v>137.28</v>
      </c>
      <c r="O504">
        <v>126.36</v>
      </c>
      <c r="P504">
        <v>152.27000000000001</v>
      </c>
      <c r="Q504">
        <v>71151</v>
      </c>
      <c r="R504">
        <v>0.08</v>
      </c>
      <c r="S504">
        <v>0.19</v>
      </c>
      <c r="T504">
        <f>'Regression (power w accel)'!$B$17+'Regression (power w accel)'!$B$18*data_and_analysis!$I504</f>
        <v>8.5598250903016861</v>
      </c>
      <c r="U504">
        <f t="shared" si="74"/>
        <v>9.2646458569775204E-3</v>
      </c>
      <c r="V504">
        <f t="shared" si="75"/>
        <v>1.1194095735282635E-5</v>
      </c>
      <c r="W504">
        <f>$T504-_xlfn.T.INV(0.975,'Regression (power w accel)'!$B$8-2)*SQRT('Regression (power w accel)'!$D$13*(1+1/'Regression (power w accel)'!$B$8+data_and_analysis!$V504))</f>
        <v>8.3211753744795871</v>
      </c>
      <c r="X504">
        <f>$T504+_xlfn.T.INV(0.975,'Regression (power w accel)'!$B$8-2)*SQRT('Regression (power w accel)'!$D$13*(1+1/'Regression (power w accel)'!$B$8+data_and_analysis!$V504))</f>
        <v>8.7984748061237852</v>
      </c>
      <c r="Y504">
        <f t="shared" si="76"/>
        <v>68.499799089062151</v>
      </c>
      <c r="Z504">
        <f t="shared" si="77"/>
        <v>110.40222017280317</v>
      </c>
      <c r="AA504">
        <f>EXP('Regression (power w accel)'!$B$17)*(data_and_analysis!$F504^'Regression (power w accel)'!$B$18)/60</f>
        <v>86.96280757210765</v>
      </c>
      <c r="AB504" t="str">
        <f t="shared" si="78"/>
        <v>N</v>
      </c>
      <c r="AC504" s="5">
        <f t="shared" si="79"/>
        <v>-0.212309250339421</v>
      </c>
      <c r="AD504" s="5">
        <f t="shared" si="80"/>
        <v>0.26953376109965255</v>
      </c>
    </row>
    <row r="505" spans="1:30" x14ac:dyDescent="0.25">
      <c r="A505">
        <v>37915</v>
      </c>
      <c r="B505" t="s">
        <v>16</v>
      </c>
      <c r="C505" t="s">
        <v>749</v>
      </c>
      <c r="D505">
        <v>4123</v>
      </c>
      <c r="E505">
        <v>2289.39</v>
      </c>
      <c r="F505">
        <v>2420.4167000000002</v>
      </c>
      <c r="G505">
        <f t="shared" si="71"/>
        <v>8.3243363327069009</v>
      </c>
      <c r="H505">
        <f t="shared" si="72"/>
        <v>7.7360406855181667</v>
      </c>
      <c r="I505">
        <f t="shared" si="73"/>
        <v>7.7916949944103662</v>
      </c>
      <c r="J505">
        <v>63</v>
      </c>
      <c r="K505">
        <v>64</v>
      </c>
      <c r="L505">
        <v>140978.98000000001</v>
      </c>
      <c r="M505">
        <v>6.04</v>
      </c>
      <c r="N505">
        <v>107.68</v>
      </c>
      <c r="O505">
        <v>81.34</v>
      </c>
      <c r="P505">
        <v>143.58000000000001</v>
      </c>
      <c r="Q505">
        <v>48579</v>
      </c>
      <c r="R505">
        <v>0.04</v>
      </c>
      <c r="S505">
        <v>0.28000000000000003</v>
      </c>
      <c r="T505">
        <f>'Regression (power w accel)'!$B$17+'Regression (power w accel)'!$B$18*data_and_analysis!$I505</f>
        <v>8.3478565290570756</v>
      </c>
      <c r="U505">
        <f t="shared" si="74"/>
        <v>0.10031373133772903</v>
      </c>
      <c r="V505">
        <f t="shared" si="75"/>
        <v>1.2120501198783007E-4</v>
      </c>
      <c r="W505">
        <f>$T505-_xlfn.T.INV(0.975,'Regression (power w accel)'!$B$8-2)*SQRT('Regression (power w accel)'!$D$13*(1+1/'Regression (power w accel)'!$B$8+data_and_analysis!$V505))</f>
        <v>8.1091936998188796</v>
      </c>
      <c r="X505">
        <f>$T505+_xlfn.T.INV(0.975,'Regression (power w accel)'!$B$8-2)*SQRT('Regression (power w accel)'!$D$13*(1+1/'Regression (power w accel)'!$B$8+data_and_analysis!$V505))</f>
        <v>8.5865193582952717</v>
      </c>
      <c r="Y505">
        <f t="shared" si="76"/>
        <v>55.414934741625565</v>
      </c>
      <c r="Z505">
        <f t="shared" si="77"/>
        <v>89.315477762603862</v>
      </c>
      <c r="AA505">
        <f>EXP('Regression (power w accel)'!$B$17)*(data_and_analysis!$F505^'Regression (power w accel)'!$B$18)/60</f>
        <v>70.352053073324029</v>
      </c>
      <c r="AB505" t="str">
        <f t="shared" si="78"/>
        <v>N</v>
      </c>
      <c r="AC505" s="5">
        <f t="shared" si="79"/>
        <v>-0.21231957958825079</v>
      </c>
      <c r="AD505" s="5">
        <f t="shared" si="80"/>
        <v>0.26955040913326739</v>
      </c>
    </row>
    <row r="506" spans="1:30" x14ac:dyDescent="0.25">
      <c r="A506">
        <v>51156</v>
      </c>
      <c r="B506" t="s">
        <v>62</v>
      </c>
      <c r="C506" t="s">
        <v>63</v>
      </c>
      <c r="D506">
        <v>5107</v>
      </c>
      <c r="E506">
        <v>2396.44</v>
      </c>
      <c r="F506">
        <v>2811.8312999999998</v>
      </c>
      <c r="G506">
        <f t="shared" si="71"/>
        <v>8.5383674266476444</v>
      </c>
      <c r="H506">
        <f t="shared" si="72"/>
        <v>7.7817395817746879</v>
      </c>
      <c r="I506">
        <f t="shared" si="73"/>
        <v>7.9415912582432862</v>
      </c>
      <c r="J506">
        <v>30</v>
      </c>
      <c r="K506">
        <v>32</v>
      </c>
      <c r="L506">
        <v>186481.66</v>
      </c>
      <c r="M506">
        <v>9.74</v>
      </c>
      <c r="N506">
        <v>112.46</v>
      </c>
      <c r="O506">
        <v>95.83</v>
      </c>
      <c r="P506">
        <v>141.22</v>
      </c>
      <c r="Q506">
        <v>44042</v>
      </c>
      <c r="R506">
        <v>7.0000000000000007E-2</v>
      </c>
      <c r="S506">
        <v>0.18</v>
      </c>
      <c r="T506">
        <f>'Regression (power w accel)'!$B$17+'Regression (power w accel)'!$B$18*data_and_analysis!$I506</f>
        <v>8.4919724529339913</v>
      </c>
      <c r="U506">
        <f t="shared" si="74"/>
        <v>2.7831303490781591E-2</v>
      </c>
      <c r="V506">
        <f t="shared" si="75"/>
        <v>3.3627434930918464E-5</v>
      </c>
      <c r="W506">
        <f>$T506-_xlfn.T.INV(0.975,'Regression (power w accel)'!$B$8-2)*SQRT('Regression (power w accel)'!$D$13*(1+1/'Regression (power w accel)'!$B$8+data_and_analysis!$V506))</f>
        <v>8.2533200629759484</v>
      </c>
      <c r="X506">
        <f>$T506+_xlfn.T.INV(0.975,'Regression (power w accel)'!$B$8-2)*SQRT('Regression (power w accel)'!$D$13*(1+1/'Regression (power w accel)'!$B$8+data_and_analysis!$V506))</f>
        <v>8.7306248428920341</v>
      </c>
      <c r="Y506">
        <f t="shared" si="76"/>
        <v>64.00591498654687</v>
      </c>
      <c r="Z506">
        <f t="shared" si="77"/>
        <v>103.15990712063621</v>
      </c>
      <c r="AA506">
        <f>EXP('Regression (power w accel)'!$B$17)*(data_and_analysis!$F506^'Regression (power w accel)'!$B$18)/60</f>
        <v>81.257887279842009</v>
      </c>
      <c r="AB506" t="str">
        <f t="shared" si="78"/>
        <v>N</v>
      </c>
      <c r="AC506" s="5">
        <f t="shared" si="79"/>
        <v>-0.21231135672875057</v>
      </c>
      <c r="AD506" s="5">
        <f t="shared" si="80"/>
        <v>0.26953715601005446</v>
      </c>
    </row>
    <row r="507" spans="1:30" x14ac:dyDescent="0.25">
      <c r="A507">
        <v>35852</v>
      </c>
      <c r="B507" t="s">
        <v>750</v>
      </c>
      <c r="C507" t="s">
        <v>751</v>
      </c>
      <c r="D507">
        <v>17159</v>
      </c>
      <c r="E507">
        <v>10181.66</v>
      </c>
      <c r="F507">
        <v>12675.194</v>
      </c>
      <c r="G507">
        <f t="shared" si="71"/>
        <v>9.750278096285621</v>
      </c>
      <c r="H507">
        <f t="shared" si="72"/>
        <v>9.2283433416438942</v>
      </c>
      <c r="I507">
        <f t="shared" si="73"/>
        <v>9.4474021340621732</v>
      </c>
      <c r="J507">
        <v>656</v>
      </c>
      <c r="K507">
        <v>657</v>
      </c>
      <c r="L507">
        <v>863963.44</v>
      </c>
      <c r="M507">
        <v>4.07</v>
      </c>
      <c r="N507">
        <v>114.98</v>
      </c>
      <c r="O507">
        <v>77.790000000000006</v>
      </c>
      <c r="P507">
        <v>152.11000000000001</v>
      </c>
      <c r="Q507">
        <v>93690</v>
      </c>
      <c r="R507">
        <v>0.03</v>
      </c>
      <c r="S507">
        <v>0.15</v>
      </c>
      <c r="T507">
        <f>'Regression (power w accel)'!$B$17+'Regression (power w accel)'!$B$18*data_and_analysis!$I507</f>
        <v>9.9397158456207855</v>
      </c>
      <c r="U507">
        <f t="shared" si="74"/>
        <v>1.7928773737542441</v>
      </c>
      <c r="V507">
        <f t="shared" si="75"/>
        <v>2.1662609961838946E-3</v>
      </c>
      <c r="W507">
        <f>$T507-_xlfn.T.INV(0.975,'Regression (power w accel)'!$B$8-2)*SQRT('Regression (power w accel)'!$D$13*(1+1/'Regression (power w accel)'!$B$8+data_and_analysis!$V507))</f>
        <v>9.7008093746330761</v>
      </c>
      <c r="X507">
        <f>$T507+_xlfn.T.INV(0.975,'Regression (power w accel)'!$B$8-2)*SQRT('Regression (power w accel)'!$D$13*(1+1/'Regression (power w accel)'!$B$8+data_and_analysis!$V507))</f>
        <v>10.178622316608495</v>
      </c>
      <c r="Y507">
        <f t="shared" si="76"/>
        <v>272.18032669208088</v>
      </c>
      <c r="Z507">
        <f t="shared" si="77"/>
        <v>438.90270261943004</v>
      </c>
      <c r="AA507">
        <f>EXP('Regression (power w accel)'!$B$17)*(data_and_analysis!$F507^'Regression (power w accel)'!$B$18)/60</f>
        <v>345.63084495599298</v>
      </c>
      <c r="AB507" t="str">
        <f t="shared" si="78"/>
        <v>N</v>
      </c>
      <c r="AC507" s="5">
        <f t="shared" si="79"/>
        <v>-0.21251146804696813</v>
      </c>
      <c r="AD507" s="5">
        <f t="shared" si="80"/>
        <v>0.26985976230018704</v>
      </c>
    </row>
    <row r="508" spans="1:30" x14ac:dyDescent="0.25">
      <c r="A508">
        <v>46613</v>
      </c>
      <c r="B508" t="s">
        <v>87</v>
      </c>
      <c r="C508" t="s">
        <v>88</v>
      </c>
      <c r="D508">
        <v>2511</v>
      </c>
      <c r="E508">
        <v>1554.43</v>
      </c>
      <c r="F508">
        <v>1605.7446</v>
      </c>
      <c r="G508">
        <f t="shared" si="71"/>
        <v>7.8284363591575854</v>
      </c>
      <c r="H508">
        <f t="shared" si="72"/>
        <v>7.3488641979284539</v>
      </c>
      <c r="I508">
        <f t="shared" si="73"/>
        <v>7.3813428532177214</v>
      </c>
      <c r="J508">
        <v>8</v>
      </c>
      <c r="K508">
        <v>10</v>
      </c>
      <c r="L508">
        <v>75141.87</v>
      </c>
      <c r="M508">
        <v>9.11</v>
      </c>
      <c r="N508">
        <v>90.43</v>
      </c>
      <c r="O508">
        <v>56.57</v>
      </c>
      <c r="P508">
        <v>147.84</v>
      </c>
      <c r="Q508">
        <v>9896</v>
      </c>
      <c r="R508">
        <v>0.06</v>
      </c>
      <c r="S508">
        <v>0.15</v>
      </c>
      <c r="T508">
        <f>'Regression (power w accel)'!$B$17+'Regression (power w accel)'!$B$18*data_and_analysis!$I508</f>
        <v>7.9533284972659279</v>
      </c>
      <c r="U508">
        <f t="shared" si="74"/>
        <v>0.52863888674567405</v>
      </c>
      <c r="V508">
        <f t="shared" si="75"/>
        <v>6.3873292071574847E-4</v>
      </c>
      <c r="W508">
        <f>$T508-_xlfn.T.INV(0.975,'Regression (power w accel)'!$B$8-2)*SQRT('Regression (power w accel)'!$D$13*(1+1/'Regression (power w accel)'!$B$8+data_and_analysis!$V508))</f>
        <v>7.714603987825706</v>
      </c>
      <c r="X508">
        <f>$T508+_xlfn.T.INV(0.975,'Regression (power w accel)'!$B$8-2)*SQRT('Regression (power w accel)'!$D$13*(1+1/'Regression (power w accel)'!$B$8+data_and_analysis!$V508))</f>
        <v>8.1920530067061499</v>
      </c>
      <c r="Y508">
        <f t="shared" si="76"/>
        <v>37.347255399671546</v>
      </c>
      <c r="Z508">
        <f t="shared" si="77"/>
        <v>60.202172787800365</v>
      </c>
      <c r="AA508">
        <f>EXP('Regression (power w accel)'!$B$17)*(data_and_analysis!$F508^'Regression (power w accel)'!$B$18)/60</f>
        <v>47.417147981728469</v>
      </c>
      <c r="AB508" t="str">
        <f t="shared" si="78"/>
        <v>N</v>
      </c>
      <c r="AC508" s="5">
        <f t="shared" si="79"/>
        <v>-0.21236816237740014</v>
      </c>
      <c r="AD508" s="5">
        <f t="shared" si="80"/>
        <v>0.2696287176740032</v>
      </c>
    </row>
    <row r="509" spans="1:30" x14ac:dyDescent="0.25">
      <c r="A509">
        <v>38214</v>
      </c>
      <c r="B509" t="s">
        <v>16</v>
      </c>
      <c r="C509" t="s">
        <v>713</v>
      </c>
      <c r="D509">
        <v>4129</v>
      </c>
      <c r="E509">
        <v>2289.39</v>
      </c>
      <c r="F509">
        <v>2420.4167000000002</v>
      </c>
      <c r="G509">
        <f t="shared" si="71"/>
        <v>8.3257905258860898</v>
      </c>
      <c r="H509">
        <f t="shared" si="72"/>
        <v>7.7360406855181667</v>
      </c>
      <c r="I509">
        <f t="shared" si="73"/>
        <v>7.7916949944103662</v>
      </c>
      <c r="J509">
        <v>63</v>
      </c>
      <c r="K509">
        <v>64</v>
      </c>
      <c r="L509">
        <v>140978.98000000001</v>
      </c>
      <c r="M509">
        <v>6.04</v>
      </c>
      <c r="N509">
        <v>107.68</v>
      </c>
      <c r="O509">
        <v>81.34</v>
      </c>
      <c r="P509">
        <v>143.58000000000001</v>
      </c>
      <c r="Q509">
        <v>48579</v>
      </c>
      <c r="R509">
        <v>0.04</v>
      </c>
      <c r="S509">
        <v>0.28000000000000003</v>
      </c>
      <c r="T509">
        <f>'Regression (power w accel)'!$B$17+'Regression (power w accel)'!$B$18*data_and_analysis!$I509</f>
        <v>8.3478565290570756</v>
      </c>
      <c r="U509">
        <f t="shared" si="74"/>
        <v>0.10031373133772903</v>
      </c>
      <c r="V509">
        <f t="shared" si="75"/>
        <v>1.2120501198783007E-4</v>
      </c>
      <c r="W509">
        <f>$T509-_xlfn.T.INV(0.975,'Regression (power w accel)'!$B$8-2)*SQRT('Regression (power w accel)'!$D$13*(1+1/'Regression (power w accel)'!$B$8+data_and_analysis!$V509))</f>
        <v>8.1091936998188796</v>
      </c>
      <c r="X509">
        <f>$T509+_xlfn.T.INV(0.975,'Regression (power w accel)'!$B$8-2)*SQRT('Regression (power w accel)'!$D$13*(1+1/'Regression (power w accel)'!$B$8+data_and_analysis!$V509))</f>
        <v>8.5865193582952717</v>
      </c>
      <c r="Y509">
        <f t="shared" si="76"/>
        <v>55.414934741625565</v>
      </c>
      <c r="Z509">
        <f t="shared" si="77"/>
        <v>89.315477762603862</v>
      </c>
      <c r="AA509">
        <f>EXP('Regression (power w accel)'!$B$17)*(data_and_analysis!$F509^'Regression (power w accel)'!$B$18)/60</f>
        <v>70.352053073324029</v>
      </c>
      <c r="AB509" t="str">
        <f t="shared" si="78"/>
        <v>N</v>
      </c>
      <c r="AC509" s="5">
        <f t="shared" si="79"/>
        <v>-0.21231957958825079</v>
      </c>
      <c r="AD509" s="5">
        <f t="shared" si="80"/>
        <v>0.26955040913326739</v>
      </c>
    </row>
    <row r="510" spans="1:30" x14ac:dyDescent="0.25">
      <c r="A510">
        <v>37114</v>
      </c>
      <c r="B510" t="s">
        <v>752</v>
      </c>
      <c r="C510" t="s">
        <v>753</v>
      </c>
      <c r="D510">
        <v>5823</v>
      </c>
      <c r="E510">
        <v>2651.21</v>
      </c>
      <c r="F510">
        <v>3341.9956000000002</v>
      </c>
      <c r="G510">
        <f t="shared" si="71"/>
        <v>8.6695708718371201</v>
      </c>
      <c r="H510">
        <f t="shared" si="72"/>
        <v>7.8827714185420712</v>
      </c>
      <c r="I510">
        <f t="shared" si="73"/>
        <v>8.1143233925775728</v>
      </c>
      <c r="J510">
        <v>75</v>
      </c>
      <c r="K510">
        <v>76</v>
      </c>
      <c r="L510">
        <v>240921.48</v>
      </c>
      <c r="M510">
        <v>4.1399999999999997</v>
      </c>
      <c r="N510">
        <v>118.23</v>
      </c>
      <c r="O510">
        <v>100.99</v>
      </c>
      <c r="P510">
        <v>130.27000000000001</v>
      </c>
      <c r="Q510">
        <v>91603</v>
      </c>
      <c r="R510">
        <v>0.03</v>
      </c>
      <c r="S510">
        <v>0.19</v>
      </c>
      <c r="T510">
        <f>'Regression (power w accel)'!$B$17+'Regression (power w accel)'!$B$18*data_and_analysis!$I510</f>
        <v>8.6580436443451685</v>
      </c>
      <c r="U510">
        <f t="shared" si="74"/>
        <v>3.4868644827950759E-5</v>
      </c>
      <c r="V510">
        <f t="shared" si="75"/>
        <v>4.2130368973540745E-8</v>
      </c>
      <c r="W510">
        <f>$T510-_xlfn.T.INV(0.975,'Regression (power w accel)'!$B$8-2)*SQRT('Regression (power w accel)'!$D$13*(1+1/'Regression (power w accel)'!$B$8+data_and_analysis!$V510))</f>
        <v>8.4193952578892102</v>
      </c>
      <c r="X510">
        <f>$T510+_xlfn.T.INV(0.975,'Regression (power w accel)'!$B$8-2)*SQRT('Regression (power w accel)'!$D$13*(1+1/'Regression (power w accel)'!$B$8+data_and_analysis!$V510))</f>
        <v>8.8966920308011268</v>
      </c>
      <c r="Y510">
        <f t="shared" si="76"/>
        <v>75.569343800916741</v>
      </c>
      <c r="Z510">
        <f t="shared" si="77"/>
        <v>121.79599446619811</v>
      </c>
      <c r="AA510">
        <f>EXP('Regression (power w accel)'!$B$17)*(data_and_analysis!$F510^'Regression (power w accel)'!$B$18)/60</f>
        <v>95.937705722988156</v>
      </c>
      <c r="AB510" t="str">
        <f t="shared" si="78"/>
        <v>N</v>
      </c>
      <c r="AC510" s="5">
        <f t="shared" si="79"/>
        <v>-0.21230820320931273</v>
      </c>
      <c r="AD510" s="5">
        <f t="shared" si="80"/>
        <v>0.26953207342557817</v>
      </c>
    </row>
    <row r="511" spans="1:30" x14ac:dyDescent="0.25">
      <c r="A511">
        <v>35298</v>
      </c>
      <c r="B511" t="s">
        <v>754</v>
      </c>
      <c r="C511" t="s">
        <v>755</v>
      </c>
      <c r="D511">
        <v>2594</v>
      </c>
      <c r="E511">
        <v>1177.4000000000001</v>
      </c>
      <c r="F511">
        <v>1298.6278</v>
      </c>
      <c r="G511">
        <f t="shared" si="71"/>
        <v>7.8609563648763894</v>
      </c>
      <c r="H511">
        <f t="shared" si="72"/>
        <v>7.0710638965941612</v>
      </c>
      <c r="I511">
        <f t="shared" si="73"/>
        <v>7.1690634475150441</v>
      </c>
      <c r="J511">
        <v>118</v>
      </c>
      <c r="K511">
        <v>119</v>
      </c>
      <c r="L511">
        <v>103181.58</v>
      </c>
      <c r="M511">
        <v>6.02</v>
      </c>
      <c r="N511">
        <v>140.4</v>
      </c>
      <c r="O511">
        <v>110.84</v>
      </c>
      <c r="P511">
        <v>163.27000000000001</v>
      </c>
      <c r="Q511">
        <v>22347</v>
      </c>
      <c r="R511">
        <v>0.04</v>
      </c>
      <c r="S511">
        <v>0.19</v>
      </c>
      <c r="T511">
        <f>'Regression (power w accel)'!$B$17+'Regression (power w accel)'!$B$18*data_and_analysis!$I511</f>
        <v>7.749235066978807</v>
      </c>
      <c r="U511">
        <f t="shared" si="74"/>
        <v>0.88238777329056006</v>
      </c>
      <c r="V511">
        <f t="shared" si="75"/>
        <v>1.0661533492311844E-3</v>
      </c>
      <c r="W511">
        <f>$T511-_xlfn.T.INV(0.975,'Regression (power w accel)'!$B$8-2)*SQRT('Regression (power w accel)'!$D$13*(1+1/'Regression (power w accel)'!$B$8+data_and_analysis!$V511))</f>
        <v>7.5104596285729359</v>
      </c>
      <c r="X511">
        <f>$T511+_xlfn.T.INV(0.975,'Regression (power w accel)'!$B$8-2)*SQRT('Regression (power w accel)'!$D$13*(1+1/'Regression (power w accel)'!$B$8+data_and_analysis!$V511))</f>
        <v>7.9880105053846782</v>
      </c>
      <c r="Y511">
        <f t="shared" si="76"/>
        <v>30.450885261203776</v>
      </c>
      <c r="Z511">
        <f t="shared" si="77"/>
        <v>49.090520115851866</v>
      </c>
      <c r="AA511">
        <f>EXP('Regression (power w accel)'!$B$17)*(data_and_analysis!$F511^'Regression (power w accel)'!$B$18)/60</f>
        <v>38.663287437317337</v>
      </c>
      <c r="AB511" t="str">
        <f t="shared" si="78"/>
        <v>N</v>
      </c>
      <c r="AC511" s="5">
        <f t="shared" si="79"/>
        <v>-0.21240827463075604</v>
      </c>
      <c r="AD511" s="5">
        <f t="shared" si="80"/>
        <v>0.26969338019793659</v>
      </c>
    </row>
    <row r="512" spans="1:30" x14ac:dyDescent="0.25">
      <c r="A512">
        <v>39569</v>
      </c>
      <c r="B512" t="s">
        <v>756</v>
      </c>
      <c r="C512" t="s">
        <v>757</v>
      </c>
      <c r="D512">
        <v>42032</v>
      </c>
      <c r="E512">
        <v>14586.88</v>
      </c>
      <c r="F512">
        <v>20080.559000000001</v>
      </c>
      <c r="G512">
        <f t="shared" si="71"/>
        <v>10.646186511925322</v>
      </c>
      <c r="H512">
        <f t="shared" si="72"/>
        <v>9.5878777735493248</v>
      </c>
      <c r="I512">
        <f t="shared" si="73"/>
        <v>9.9075074120635964</v>
      </c>
      <c r="J512">
        <v>269</v>
      </c>
      <c r="K512">
        <v>270</v>
      </c>
      <c r="L512">
        <v>1760211</v>
      </c>
      <c r="M512">
        <v>6.02</v>
      </c>
      <c r="N512">
        <v>149.46</v>
      </c>
      <c r="O512">
        <v>140.44999999999999</v>
      </c>
      <c r="P512">
        <v>164.21</v>
      </c>
      <c r="Q512">
        <v>745915</v>
      </c>
      <c r="R512">
        <v>0.04</v>
      </c>
      <c r="S512">
        <v>0.2</v>
      </c>
      <c r="T512">
        <f>'Regression (power w accel)'!$B$17+'Regression (power w accel)'!$B$18*data_and_analysis!$I512</f>
        <v>10.382078420406039</v>
      </c>
      <c r="U512">
        <f t="shared" si="74"/>
        <v>3.2367211842070329</v>
      </c>
      <c r="V512">
        <f t="shared" si="75"/>
        <v>3.9107988976333323E-3</v>
      </c>
      <c r="W512">
        <f>$T512-_xlfn.T.INV(0.975,'Regression (power w accel)'!$B$8-2)*SQRT('Regression (power w accel)'!$D$13*(1+1/'Regression (power w accel)'!$B$8+data_and_analysis!$V512))</f>
        <v>10.142964306693434</v>
      </c>
      <c r="X512">
        <f>$T512+_xlfn.T.INV(0.975,'Regression (power w accel)'!$B$8-2)*SQRT('Regression (power w accel)'!$D$13*(1+1/'Regression (power w accel)'!$B$8+data_and_analysis!$V512))</f>
        <v>10.621192534118643</v>
      </c>
      <c r="Y512">
        <f t="shared" si="76"/>
        <v>423.52804949445567</v>
      </c>
      <c r="Z512">
        <f t="shared" si="77"/>
        <v>683.2412183045609</v>
      </c>
      <c r="AA512">
        <f>EXP('Regression (power w accel)'!$B$17)*(data_and_analysis!$F512^'Regression (power w accel)'!$B$18)/60</f>
        <v>537.9329145188517</v>
      </c>
      <c r="AB512" t="str">
        <f t="shared" si="78"/>
        <v>Y</v>
      </c>
      <c r="AC512" s="5">
        <f t="shared" si="79"/>
        <v>-0.21267496733626018</v>
      </c>
      <c r="AD512" s="5">
        <f t="shared" si="80"/>
        <v>0.2701234668186806</v>
      </c>
    </row>
    <row r="513" spans="1:30" x14ac:dyDescent="0.25">
      <c r="A513">
        <v>49746</v>
      </c>
      <c r="B513" t="s">
        <v>16</v>
      </c>
      <c r="C513" t="s">
        <v>444</v>
      </c>
      <c r="D513">
        <v>4128</v>
      </c>
      <c r="E513">
        <v>2289.39</v>
      </c>
      <c r="F513">
        <v>2420.4167000000002</v>
      </c>
      <c r="G513">
        <f t="shared" si="71"/>
        <v>8.325548307161398</v>
      </c>
      <c r="H513">
        <f t="shared" si="72"/>
        <v>7.7360406855181667</v>
      </c>
      <c r="I513">
        <f t="shared" si="73"/>
        <v>7.7916949944103662</v>
      </c>
      <c r="J513">
        <v>63</v>
      </c>
      <c r="K513">
        <v>64</v>
      </c>
      <c r="L513">
        <v>140978.98000000001</v>
      </c>
      <c r="M513">
        <v>6.04</v>
      </c>
      <c r="N513">
        <v>107.68</v>
      </c>
      <c r="O513">
        <v>81.34</v>
      </c>
      <c r="P513">
        <v>143.58000000000001</v>
      </c>
      <c r="Q513">
        <v>48579</v>
      </c>
      <c r="R513">
        <v>0.04</v>
      </c>
      <c r="S513">
        <v>0.28000000000000003</v>
      </c>
      <c r="T513">
        <f>'Regression (power w accel)'!$B$17+'Regression (power w accel)'!$B$18*data_and_analysis!$I513</f>
        <v>8.3478565290570756</v>
      </c>
      <c r="U513">
        <f t="shared" si="74"/>
        <v>0.10031373133772903</v>
      </c>
      <c r="V513">
        <f t="shared" si="75"/>
        <v>1.2120501198783007E-4</v>
      </c>
      <c r="W513">
        <f>$T513-_xlfn.T.INV(0.975,'Regression (power w accel)'!$B$8-2)*SQRT('Regression (power w accel)'!$D$13*(1+1/'Regression (power w accel)'!$B$8+data_and_analysis!$V513))</f>
        <v>8.1091936998188796</v>
      </c>
      <c r="X513">
        <f>$T513+_xlfn.T.INV(0.975,'Regression (power w accel)'!$B$8-2)*SQRT('Regression (power w accel)'!$D$13*(1+1/'Regression (power w accel)'!$B$8+data_and_analysis!$V513))</f>
        <v>8.5865193582952717</v>
      </c>
      <c r="Y513">
        <f t="shared" si="76"/>
        <v>55.414934741625565</v>
      </c>
      <c r="Z513">
        <f t="shared" si="77"/>
        <v>89.315477762603862</v>
      </c>
      <c r="AA513">
        <f>EXP('Regression (power w accel)'!$B$17)*(data_and_analysis!$F513^'Regression (power w accel)'!$B$18)/60</f>
        <v>70.352053073324029</v>
      </c>
      <c r="AB513" t="str">
        <f t="shared" si="78"/>
        <v>N</v>
      </c>
      <c r="AC513" s="5">
        <f t="shared" si="79"/>
        <v>-0.21231957958825079</v>
      </c>
      <c r="AD513" s="5">
        <f t="shared" si="80"/>
        <v>0.26955040913326739</v>
      </c>
    </row>
    <row r="514" spans="1:30" x14ac:dyDescent="0.25">
      <c r="A514">
        <v>52666</v>
      </c>
      <c r="B514" t="s">
        <v>758</v>
      </c>
      <c r="C514" t="s">
        <v>759</v>
      </c>
      <c r="D514">
        <v>3070</v>
      </c>
      <c r="E514">
        <v>1486.15</v>
      </c>
      <c r="F514">
        <v>1726.5646999999999</v>
      </c>
      <c r="G514">
        <f t="shared" si="71"/>
        <v>8.0294328405812436</v>
      </c>
      <c r="H514">
        <f t="shared" si="72"/>
        <v>7.3039441623099046</v>
      </c>
      <c r="I514">
        <f t="shared" si="73"/>
        <v>7.4538889907876058</v>
      </c>
      <c r="J514">
        <v>51</v>
      </c>
      <c r="K514">
        <v>53</v>
      </c>
      <c r="L514">
        <v>130712.1</v>
      </c>
      <c r="M514">
        <v>11.07</v>
      </c>
      <c r="N514">
        <v>141.01</v>
      </c>
      <c r="O514">
        <v>134.75</v>
      </c>
      <c r="P514">
        <v>146.66</v>
      </c>
      <c r="Q514">
        <v>14202</v>
      </c>
      <c r="R514">
        <v>0.08</v>
      </c>
      <c r="S514">
        <v>0.19</v>
      </c>
      <c r="T514">
        <f>'Regression (power w accel)'!$B$17+'Regression (power w accel)'!$B$18*data_and_analysis!$I514</f>
        <v>8.0230770912084637</v>
      </c>
      <c r="U514">
        <f t="shared" si="74"/>
        <v>0.42840877994715421</v>
      </c>
      <c r="V514">
        <f t="shared" si="75"/>
        <v>5.1762894886611438E-4</v>
      </c>
      <c r="W514">
        <f>$T514-_xlfn.T.INV(0.975,'Regression (power w accel)'!$B$8-2)*SQRT('Regression (power w accel)'!$D$13*(1+1/'Regression (power w accel)'!$B$8+data_and_analysis!$V514))</f>
        <v>7.784367013798092</v>
      </c>
      <c r="X514">
        <f>$T514+_xlfn.T.INV(0.975,'Regression (power w accel)'!$B$8-2)*SQRT('Regression (power w accel)'!$D$13*(1+1/'Regression (power w accel)'!$B$8+data_and_analysis!$V514))</f>
        <v>8.2617871686188362</v>
      </c>
      <c r="Y514">
        <f t="shared" si="76"/>
        <v>40.045746037304085</v>
      </c>
      <c r="Z514">
        <f t="shared" si="77"/>
        <v>64.550160671868582</v>
      </c>
      <c r="AA514">
        <f>EXP('Regression (power w accel)'!$B$17)*(data_and_analysis!$F514^'Regression (power w accel)'!$B$18)/60</f>
        <v>50.84249542393475</v>
      </c>
      <c r="AB514" t="str">
        <f t="shared" si="78"/>
        <v>N</v>
      </c>
      <c r="AC514" s="5">
        <f t="shared" si="79"/>
        <v>-0.21235679516918357</v>
      </c>
      <c r="AD514" s="5">
        <f t="shared" si="80"/>
        <v>0.2696103944866714</v>
      </c>
    </row>
    <row r="515" spans="1:30" x14ac:dyDescent="0.25">
      <c r="A515">
        <v>55415</v>
      </c>
      <c r="B515" t="s">
        <v>760</v>
      </c>
      <c r="C515" t="s">
        <v>761</v>
      </c>
      <c r="D515">
        <v>4684</v>
      </c>
      <c r="E515">
        <v>2255.7199999999998</v>
      </c>
      <c r="F515">
        <v>2751.4683</v>
      </c>
      <c r="G515">
        <f t="shared" ref="G515:G578" si="81">LN(D515)</f>
        <v>8.4519077247176071</v>
      </c>
      <c r="H515">
        <f t="shared" ref="H515:H578" si="82">LN(E515)</f>
        <v>7.7212244914400578</v>
      </c>
      <c r="I515">
        <f t="shared" ref="I515:I578" si="83">LN(F515)</f>
        <v>7.919889975444895</v>
      </c>
      <c r="J515">
        <v>121</v>
      </c>
      <c r="K515">
        <v>122</v>
      </c>
      <c r="L515">
        <v>196635.16</v>
      </c>
      <c r="M515">
        <v>4.04</v>
      </c>
      <c r="N515">
        <v>123.62</v>
      </c>
      <c r="O515">
        <v>86.42</v>
      </c>
      <c r="P515">
        <v>150.69</v>
      </c>
      <c r="Q515">
        <v>80615</v>
      </c>
      <c r="R515">
        <v>0.03</v>
      </c>
      <c r="S515">
        <v>0.16</v>
      </c>
      <c r="T515">
        <f>'Regression (power w accel)'!$B$17+'Regression (power w accel)'!$B$18*data_and_analysis!$I515</f>
        <v>8.4711080208271952</v>
      </c>
      <c r="U515">
        <f t="shared" ref="U515:U578" si="84">($I515-AVERAGE($I$2:$I$1001))^2</f>
        <v>3.5542976204306763E-2</v>
      </c>
      <c r="V515">
        <f t="shared" ref="V515:V578" si="85">$U515/SUM($U$2:$U$1001)</f>
        <v>4.2945136218912455E-5</v>
      </c>
      <c r="W515">
        <f>$T515-_xlfn.T.INV(0.975,'Regression (power w accel)'!$B$8-2)*SQRT('Regression (power w accel)'!$D$13*(1+1/'Regression (power w accel)'!$B$8+data_and_analysis!$V515))</f>
        <v>8.2324545201739436</v>
      </c>
      <c r="X515">
        <f>$T515+_xlfn.T.INV(0.975,'Regression (power w accel)'!$B$8-2)*SQRT('Regression (power w accel)'!$D$13*(1+1/'Regression (power w accel)'!$B$8+data_and_analysis!$V515))</f>
        <v>8.7097615214804467</v>
      </c>
      <c r="Y515">
        <f t="shared" ref="Y515:Y578" si="86">EXP(W515)/60</f>
        <v>62.6842335792523</v>
      </c>
      <c r="Z515">
        <f t="shared" ref="Z515:Z578" si="87">EXP(X515)/60</f>
        <v>101.02994512240868</v>
      </c>
      <c r="AA515">
        <f>EXP('Regression (power w accel)'!$B$17)*(data_and_analysis!$F515^'Regression (power w accel)'!$B$18)/60</f>
        <v>79.580052014007293</v>
      </c>
      <c r="AB515" t="str">
        <f t="shared" ref="AB515:AB578" si="88">IF(OR(D515/60&lt;Y515,D515/60&gt;Z515),"Y","N")</f>
        <v>N</v>
      </c>
      <c r="AC515" s="5">
        <f t="shared" ref="AC515:AC578" si="89">(Y515-$AA515)/$AA515</f>
        <v>-0.21231223161026677</v>
      </c>
      <c r="AD515" s="5">
        <f t="shared" ref="AD515:AD578" si="90">(Z515-$AA515)/$AA515</f>
        <v>0.2695385660796738</v>
      </c>
    </row>
    <row r="516" spans="1:30" x14ac:dyDescent="0.25">
      <c r="A516">
        <v>40556</v>
      </c>
      <c r="B516" t="s">
        <v>762</v>
      </c>
      <c r="C516" t="s">
        <v>763</v>
      </c>
      <c r="D516">
        <v>21667</v>
      </c>
      <c r="E516">
        <v>12607.52</v>
      </c>
      <c r="F516">
        <v>14209.737999999999</v>
      </c>
      <c r="G516">
        <f t="shared" si="81"/>
        <v>9.983545644706707</v>
      </c>
      <c r="H516">
        <f t="shared" si="82"/>
        <v>9.4420487403069497</v>
      </c>
      <c r="I516">
        <f t="shared" si="83"/>
        <v>9.5616827832012543</v>
      </c>
      <c r="J516">
        <v>737</v>
      </c>
      <c r="K516">
        <v>738</v>
      </c>
      <c r="L516">
        <v>960755.5</v>
      </c>
      <c r="M516">
        <v>4.01</v>
      </c>
      <c r="N516">
        <v>102.84</v>
      </c>
      <c r="O516">
        <v>68.09</v>
      </c>
      <c r="P516">
        <v>143.69</v>
      </c>
      <c r="Q516">
        <v>269938</v>
      </c>
      <c r="R516">
        <v>0.03</v>
      </c>
      <c r="S516">
        <v>0.3</v>
      </c>
      <c r="T516">
        <f>'Regression (power w accel)'!$B$17+'Regression (power w accel)'!$B$18*data_and_analysis!$I516</f>
        <v>10.049589573696423</v>
      </c>
      <c r="U516">
        <f t="shared" si="84"/>
        <v>2.1119772954913993</v>
      </c>
      <c r="V516">
        <f t="shared" si="85"/>
        <v>2.5518164861821108E-3</v>
      </c>
      <c r="W516">
        <f>$T516-_xlfn.T.INV(0.975,'Regression (power w accel)'!$B$8-2)*SQRT('Regression (power w accel)'!$D$13*(1+1/'Regression (power w accel)'!$B$8+data_and_analysis!$V516))</f>
        <v>9.8106371966329977</v>
      </c>
      <c r="X516">
        <f>$T516+_xlfn.T.INV(0.975,'Regression (power w accel)'!$B$8-2)*SQRT('Regression (power w accel)'!$D$13*(1+1/'Regression (power w accel)'!$B$8+data_and_analysis!$V516))</f>
        <v>10.288541950759848</v>
      </c>
      <c r="Y516">
        <f t="shared" si="86"/>
        <v>303.7766217424716</v>
      </c>
      <c r="Z516">
        <f t="shared" si="87"/>
        <v>489.89808934141354</v>
      </c>
      <c r="AA516">
        <f>EXP('Regression (power w accel)'!$B$17)*(data_and_analysis!$F516^'Regression (power w accel)'!$B$18)/60</f>
        <v>385.77141752367572</v>
      </c>
      <c r="AB516" t="str">
        <f t="shared" si="88"/>
        <v>N</v>
      </c>
      <c r="AC516" s="5">
        <f t="shared" si="89"/>
        <v>-0.21254761772539019</v>
      </c>
      <c r="AD516" s="5">
        <f t="shared" si="90"/>
        <v>0.26991805791663481</v>
      </c>
    </row>
    <row r="517" spans="1:30" x14ac:dyDescent="0.25">
      <c r="A517">
        <v>42924</v>
      </c>
      <c r="B517" t="s">
        <v>16</v>
      </c>
      <c r="C517" t="s">
        <v>764</v>
      </c>
      <c r="D517">
        <v>4126</v>
      </c>
      <c r="E517">
        <v>2289.39</v>
      </c>
      <c r="F517">
        <v>2420.4167000000002</v>
      </c>
      <c r="G517">
        <f t="shared" si="81"/>
        <v>8.325063693631197</v>
      </c>
      <c r="H517">
        <f t="shared" si="82"/>
        <v>7.7360406855181667</v>
      </c>
      <c r="I517">
        <f t="shared" si="83"/>
        <v>7.7916949944103662</v>
      </c>
      <c r="J517">
        <v>63</v>
      </c>
      <c r="K517">
        <v>64</v>
      </c>
      <c r="L517">
        <v>140978.98000000001</v>
      </c>
      <c r="M517">
        <v>6.04</v>
      </c>
      <c r="N517">
        <v>107.68</v>
      </c>
      <c r="O517">
        <v>81.34</v>
      </c>
      <c r="P517">
        <v>143.58000000000001</v>
      </c>
      <c r="Q517">
        <v>48579</v>
      </c>
      <c r="R517">
        <v>0.04</v>
      </c>
      <c r="S517">
        <v>0.28000000000000003</v>
      </c>
      <c r="T517">
        <f>'Regression (power w accel)'!$B$17+'Regression (power w accel)'!$B$18*data_and_analysis!$I517</f>
        <v>8.3478565290570756</v>
      </c>
      <c r="U517">
        <f t="shared" si="84"/>
        <v>0.10031373133772903</v>
      </c>
      <c r="V517">
        <f t="shared" si="85"/>
        <v>1.2120501198783007E-4</v>
      </c>
      <c r="W517">
        <f>$T517-_xlfn.T.INV(0.975,'Regression (power w accel)'!$B$8-2)*SQRT('Regression (power w accel)'!$D$13*(1+1/'Regression (power w accel)'!$B$8+data_and_analysis!$V517))</f>
        <v>8.1091936998188796</v>
      </c>
      <c r="X517">
        <f>$T517+_xlfn.T.INV(0.975,'Regression (power w accel)'!$B$8-2)*SQRT('Regression (power w accel)'!$D$13*(1+1/'Regression (power w accel)'!$B$8+data_and_analysis!$V517))</f>
        <v>8.5865193582952717</v>
      </c>
      <c r="Y517">
        <f t="shared" si="86"/>
        <v>55.414934741625565</v>
      </c>
      <c r="Z517">
        <f t="shared" si="87"/>
        <v>89.315477762603862</v>
      </c>
      <c r="AA517">
        <f>EXP('Regression (power w accel)'!$B$17)*(data_and_analysis!$F517^'Regression (power w accel)'!$B$18)/60</f>
        <v>70.352053073324029</v>
      </c>
      <c r="AB517" t="str">
        <f t="shared" si="88"/>
        <v>N</v>
      </c>
      <c r="AC517" s="5">
        <f t="shared" si="89"/>
        <v>-0.21231957958825079</v>
      </c>
      <c r="AD517" s="5">
        <f t="shared" si="90"/>
        <v>0.26955040913326739</v>
      </c>
    </row>
    <row r="518" spans="1:30" x14ac:dyDescent="0.25">
      <c r="A518">
        <v>39458</v>
      </c>
      <c r="B518" t="s">
        <v>16</v>
      </c>
      <c r="C518" t="s">
        <v>765</v>
      </c>
      <c r="D518">
        <v>4130</v>
      </c>
      <c r="E518">
        <v>2289.39</v>
      </c>
      <c r="F518">
        <v>2420.4167000000002</v>
      </c>
      <c r="G518">
        <f t="shared" si="81"/>
        <v>8.3260326859550791</v>
      </c>
      <c r="H518">
        <f t="shared" si="82"/>
        <v>7.7360406855181667</v>
      </c>
      <c r="I518">
        <f t="shared" si="83"/>
        <v>7.7916949944103662</v>
      </c>
      <c r="J518">
        <v>63</v>
      </c>
      <c r="K518">
        <v>64</v>
      </c>
      <c r="L518">
        <v>140978.98000000001</v>
      </c>
      <c r="M518">
        <v>6.04</v>
      </c>
      <c r="N518">
        <v>107.68</v>
      </c>
      <c r="O518">
        <v>81.34</v>
      </c>
      <c r="P518">
        <v>143.58000000000001</v>
      </c>
      <c r="Q518">
        <v>48579</v>
      </c>
      <c r="R518">
        <v>0.04</v>
      </c>
      <c r="S518">
        <v>0.28000000000000003</v>
      </c>
      <c r="T518">
        <f>'Regression (power w accel)'!$B$17+'Regression (power w accel)'!$B$18*data_and_analysis!$I518</f>
        <v>8.3478565290570756</v>
      </c>
      <c r="U518">
        <f t="shared" si="84"/>
        <v>0.10031373133772903</v>
      </c>
      <c r="V518">
        <f t="shared" si="85"/>
        <v>1.2120501198783007E-4</v>
      </c>
      <c r="W518">
        <f>$T518-_xlfn.T.INV(0.975,'Regression (power w accel)'!$B$8-2)*SQRT('Regression (power w accel)'!$D$13*(1+1/'Regression (power w accel)'!$B$8+data_and_analysis!$V518))</f>
        <v>8.1091936998188796</v>
      </c>
      <c r="X518">
        <f>$T518+_xlfn.T.INV(0.975,'Regression (power w accel)'!$B$8-2)*SQRT('Regression (power w accel)'!$D$13*(1+1/'Regression (power w accel)'!$B$8+data_and_analysis!$V518))</f>
        <v>8.5865193582952717</v>
      </c>
      <c r="Y518">
        <f t="shared" si="86"/>
        <v>55.414934741625565</v>
      </c>
      <c r="Z518">
        <f t="shared" si="87"/>
        <v>89.315477762603862</v>
      </c>
      <c r="AA518">
        <f>EXP('Regression (power w accel)'!$B$17)*(data_and_analysis!$F518^'Regression (power w accel)'!$B$18)/60</f>
        <v>70.352053073324029</v>
      </c>
      <c r="AB518" t="str">
        <f t="shared" si="88"/>
        <v>N</v>
      </c>
      <c r="AC518" s="5">
        <f t="shared" si="89"/>
        <v>-0.21231957958825079</v>
      </c>
      <c r="AD518" s="5">
        <f t="shared" si="90"/>
        <v>0.26955040913326739</v>
      </c>
    </row>
    <row r="519" spans="1:30" x14ac:dyDescent="0.25">
      <c r="A519">
        <v>45895</v>
      </c>
      <c r="B519" t="s">
        <v>16</v>
      </c>
      <c r="C519" t="s">
        <v>377</v>
      </c>
      <c r="D519">
        <v>4139</v>
      </c>
      <c r="E519">
        <v>2289.39</v>
      </c>
      <c r="F519">
        <v>2420.4167000000002</v>
      </c>
      <c r="G519">
        <f t="shared" si="81"/>
        <v>8.3282094917487317</v>
      </c>
      <c r="H519">
        <f t="shared" si="82"/>
        <v>7.7360406855181667</v>
      </c>
      <c r="I519">
        <f t="shared" si="83"/>
        <v>7.7916949944103662</v>
      </c>
      <c r="J519">
        <v>63</v>
      </c>
      <c r="K519">
        <v>64</v>
      </c>
      <c r="L519">
        <v>140978.98000000001</v>
      </c>
      <c r="M519">
        <v>6.04</v>
      </c>
      <c r="N519">
        <v>107.68</v>
      </c>
      <c r="O519">
        <v>81.34</v>
      </c>
      <c r="P519">
        <v>143.58000000000001</v>
      </c>
      <c r="Q519">
        <v>48579</v>
      </c>
      <c r="R519">
        <v>0.04</v>
      </c>
      <c r="S519">
        <v>0.28000000000000003</v>
      </c>
      <c r="T519">
        <f>'Regression (power w accel)'!$B$17+'Regression (power w accel)'!$B$18*data_and_analysis!$I519</f>
        <v>8.3478565290570756</v>
      </c>
      <c r="U519">
        <f t="shared" si="84"/>
        <v>0.10031373133772903</v>
      </c>
      <c r="V519">
        <f t="shared" si="85"/>
        <v>1.2120501198783007E-4</v>
      </c>
      <c r="W519">
        <f>$T519-_xlfn.T.INV(0.975,'Regression (power w accel)'!$B$8-2)*SQRT('Regression (power w accel)'!$D$13*(1+1/'Regression (power w accel)'!$B$8+data_and_analysis!$V519))</f>
        <v>8.1091936998188796</v>
      </c>
      <c r="X519">
        <f>$T519+_xlfn.T.INV(0.975,'Regression (power w accel)'!$B$8-2)*SQRT('Regression (power w accel)'!$D$13*(1+1/'Regression (power w accel)'!$B$8+data_and_analysis!$V519))</f>
        <v>8.5865193582952717</v>
      </c>
      <c r="Y519">
        <f t="shared" si="86"/>
        <v>55.414934741625565</v>
      </c>
      <c r="Z519">
        <f t="shared" si="87"/>
        <v>89.315477762603862</v>
      </c>
      <c r="AA519">
        <f>EXP('Regression (power w accel)'!$B$17)*(data_and_analysis!$F519^'Regression (power w accel)'!$B$18)/60</f>
        <v>70.352053073324029</v>
      </c>
      <c r="AB519" t="str">
        <f t="shared" si="88"/>
        <v>N</v>
      </c>
      <c r="AC519" s="5">
        <f t="shared" si="89"/>
        <v>-0.21231957958825079</v>
      </c>
      <c r="AD519" s="5">
        <f t="shared" si="90"/>
        <v>0.26955040913326739</v>
      </c>
    </row>
    <row r="520" spans="1:30" x14ac:dyDescent="0.25">
      <c r="A520">
        <v>37845</v>
      </c>
      <c r="B520" t="s">
        <v>16</v>
      </c>
      <c r="C520" t="s">
        <v>766</v>
      </c>
      <c r="D520">
        <v>4130</v>
      </c>
      <c r="E520">
        <v>2289.39</v>
      </c>
      <c r="F520">
        <v>2420.4167000000002</v>
      </c>
      <c r="G520">
        <f t="shared" si="81"/>
        <v>8.3260326859550791</v>
      </c>
      <c r="H520">
        <f t="shared" si="82"/>
        <v>7.7360406855181667</v>
      </c>
      <c r="I520">
        <f t="shared" si="83"/>
        <v>7.7916949944103662</v>
      </c>
      <c r="J520">
        <v>63</v>
      </c>
      <c r="K520">
        <v>64</v>
      </c>
      <c r="L520">
        <v>140978.98000000001</v>
      </c>
      <c r="M520">
        <v>6.04</v>
      </c>
      <c r="N520">
        <v>107.68</v>
      </c>
      <c r="O520">
        <v>81.34</v>
      </c>
      <c r="P520">
        <v>143.58000000000001</v>
      </c>
      <c r="Q520">
        <v>48579</v>
      </c>
      <c r="R520">
        <v>0.04</v>
      </c>
      <c r="S520">
        <v>0.28000000000000003</v>
      </c>
      <c r="T520">
        <f>'Regression (power w accel)'!$B$17+'Regression (power w accel)'!$B$18*data_and_analysis!$I520</f>
        <v>8.3478565290570756</v>
      </c>
      <c r="U520">
        <f t="shared" si="84"/>
        <v>0.10031373133772903</v>
      </c>
      <c r="V520">
        <f t="shared" si="85"/>
        <v>1.2120501198783007E-4</v>
      </c>
      <c r="W520">
        <f>$T520-_xlfn.T.INV(0.975,'Regression (power w accel)'!$B$8-2)*SQRT('Regression (power w accel)'!$D$13*(1+1/'Regression (power w accel)'!$B$8+data_and_analysis!$V520))</f>
        <v>8.1091936998188796</v>
      </c>
      <c r="X520">
        <f>$T520+_xlfn.T.INV(0.975,'Regression (power w accel)'!$B$8-2)*SQRT('Regression (power w accel)'!$D$13*(1+1/'Regression (power w accel)'!$B$8+data_and_analysis!$V520))</f>
        <v>8.5865193582952717</v>
      </c>
      <c r="Y520">
        <f t="shared" si="86"/>
        <v>55.414934741625565</v>
      </c>
      <c r="Z520">
        <f t="shared" si="87"/>
        <v>89.315477762603862</v>
      </c>
      <c r="AA520">
        <f>EXP('Regression (power w accel)'!$B$17)*(data_and_analysis!$F520^'Regression (power w accel)'!$B$18)/60</f>
        <v>70.352053073324029</v>
      </c>
      <c r="AB520" t="str">
        <f t="shared" si="88"/>
        <v>N</v>
      </c>
      <c r="AC520" s="5">
        <f t="shared" si="89"/>
        <v>-0.21231957958825079</v>
      </c>
      <c r="AD520" s="5">
        <f t="shared" si="90"/>
        <v>0.26955040913326739</v>
      </c>
    </row>
    <row r="521" spans="1:30" x14ac:dyDescent="0.25">
      <c r="A521">
        <v>46356</v>
      </c>
      <c r="B521" t="s">
        <v>767</v>
      </c>
      <c r="C521" t="s">
        <v>768</v>
      </c>
      <c r="D521">
        <v>13014</v>
      </c>
      <c r="E521">
        <v>5202.43</v>
      </c>
      <c r="F521">
        <v>7182.9639999999999</v>
      </c>
      <c r="G521">
        <f t="shared" si="81"/>
        <v>9.4737809800549293</v>
      </c>
      <c r="H521">
        <f t="shared" si="82"/>
        <v>8.5568811031075906</v>
      </c>
      <c r="I521">
        <f t="shared" si="83"/>
        <v>8.8794673902287471</v>
      </c>
      <c r="J521">
        <v>151</v>
      </c>
      <c r="K521">
        <v>152</v>
      </c>
      <c r="L521">
        <v>696634.5</v>
      </c>
      <c r="M521">
        <v>6.07</v>
      </c>
      <c r="N521">
        <v>167.34</v>
      </c>
      <c r="O521">
        <v>165.49</v>
      </c>
      <c r="P521">
        <v>173.05</v>
      </c>
      <c r="Q521">
        <v>162144</v>
      </c>
      <c r="R521">
        <v>0.04</v>
      </c>
      <c r="S521">
        <v>0.17</v>
      </c>
      <c r="T521">
        <f>'Regression (power w accel)'!$B$17+'Regression (power w accel)'!$B$18*data_and_analysis!$I521</f>
        <v>9.3936819538048759</v>
      </c>
      <c r="U521">
        <f t="shared" si="84"/>
        <v>0.59451650713754767</v>
      </c>
      <c r="V521">
        <f t="shared" si="85"/>
        <v>7.1833017687247998E-4</v>
      </c>
      <c r="W521">
        <f>$T521-_xlfn.T.INV(0.975,'Regression (power w accel)'!$B$8-2)*SQRT('Regression (power w accel)'!$D$13*(1+1/'Regression (power w accel)'!$B$8+data_and_analysis!$V521))</f>
        <v>9.1549479591891032</v>
      </c>
      <c r="X521">
        <f>$T521+_xlfn.T.INV(0.975,'Regression (power w accel)'!$B$8-2)*SQRT('Regression (power w accel)'!$D$13*(1+1/'Regression (power w accel)'!$B$8+data_and_analysis!$V521))</f>
        <v>9.6324159484206486</v>
      </c>
      <c r="Y521">
        <f t="shared" si="86"/>
        <v>157.68563465711591</v>
      </c>
      <c r="Z521">
        <f t="shared" si="87"/>
        <v>254.187297293456</v>
      </c>
      <c r="AA521">
        <f>EXP('Regression (power w accel)'!$B$17)*(data_and_analysis!$F521^'Regression (power w accel)'!$B$18)/60</f>
        <v>200.20410908744006</v>
      </c>
      <c r="AB521" t="str">
        <f t="shared" si="88"/>
        <v>N</v>
      </c>
      <c r="AC521" s="5">
        <f t="shared" si="89"/>
        <v>-0.21237563316821839</v>
      </c>
      <c r="AD521" s="5">
        <f t="shared" si="90"/>
        <v>0.26964076038238821</v>
      </c>
    </row>
    <row r="522" spans="1:30" x14ac:dyDescent="0.25">
      <c r="A522">
        <v>50456</v>
      </c>
      <c r="B522" t="s">
        <v>769</v>
      </c>
      <c r="C522" t="s">
        <v>770</v>
      </c>
      <c r="D522">
        <v>4587</v>
      </c>
      <c r="E522">
        <v>2966.43</v>
      </c>
      <c r="F522">
        <v>3106.991</v>
      </c>
      <c r="G522">
        <f t="shared" si="81"/>
        <v>8.4309814945971713</v>
      </c>
      <c r="H522">
        <f t="shared" si="82"/>
        <v>7.9951144885890058</v>
      </c>
      <c r="I522">
        <f t="shared" si="83"/>
        <v>8.0414100127039472</v>
      </c>
      <c r="J522">
        <v>227</v>
      </c>
      <c r="K522">
        <v>228</v>
      </c>
      <c r="L522">
        <v>158262.34</v>
      </c>
      <c r="M522">
        <v>4.05</v>
      </c>
      <c r="N522">
        <v>111.11</v>
      </c>
      <c r="O522">
        <v>44.2</v>
      </c>
      <c r="P522">
        <v>132.49</v>
      </c>
      <c r="Q522">
        <v>49543</v>
      </c>
      <c r="R522">
        <v>0.03</v>
      </c>
      <c r="S522">
        <v>0.2</v>
      </c>
      <c r="T522">
        <f>'Regression (power w accel)'!$B$17+'Regression (power w accel)'!$B$18*data_and_analysis!$I522</f>
        <v>8.5879419697951711</v>
      </c>
      <c r="U522">
        <f t="shared" si="84"/>
        <v>4.490127287392889E-3</v>
      </c>
      <c r="V522">
        <f t="shared" si="85"/>
        <v>5.4252386431831292E-6</v>
      </c>
      <c r="W522">
        <f>$T522-_xlfn.T.INV(0.975,'Regression (power w accel)'!$B$8-2)*SQRT('Regression (power w accel)'!$D$13*(1+1/'Regression (power w accel)'!$B$8+data_and_analysis!$V522))</f>
        <v>8.3492929416467447</v>
      </c>
      <c r="X522">
        <f>$T522+_xlfn.T.INV(0.975,'Regression (power w accel)'!$B$8-2)*SQRT('Regression (power w accel)'!$D$13*(1+1/'Regression (power w accel)'!$B$8+data_and_analysis!$V522))</f>
        <v>8.8265909979435975</v>
      </c>
      <c r="Y522">
        <f t="shared" si="86"/>
        <v>70.453180260862482</v>
      </c>
      <c r="Z522">
        <f t="shared" si="87"/>
        <v>113.55035963271499</v>
      </c>
      <c r="AA522">
        <f>EXP('Regression (power w accel)'!$B$17)*(data_and_analysis!$F522^'Regression (power w accel)'!$B$18)/60</f>
        <v>89.442629410641857</v>
      </c>
      <c r="AB522" t="str">
        <f t="shared" si="88"/>
        <v>N</v>
      </c>
      <c r="AC522" s="5">
        <f t="shared" si="89"/>
        <v>-0.21230870866504306</v>
      </c>
      <c r="AD522" s="5">
        <f t="shared" si="90"/>
        <v>0.26953288807501002</v>
      </c>
    </row>
    <row r="523" spans="1:30" x14ac:dyDescent="0.25">
      <c r="A523">
        <v>37274</v>
      </c>
      <c r="B523" t="s">
        <v>190</v>
      </c>
      <c r="C523" t="s">
        <v>771</v>
      </c>
      <c r="D523">
        <v>4365</v>
      </c>
      <c r="E523">
        <v>2439.48</v>
      </c>
      <c r="F523">
        <v>2740.8904000000002</v>
      </c>
      <c r="G523">
        <f t="shared" si="81"/>
        <v>8.3813734682737024</v>
      </c>
      <c r="H523">
        <f t="shared" si="82"/>
        <v>7.7995401808209728</v>
      </c>
      <c r="I523">
        <f t="shared" si="83"/>
        <v>7.9160381100965624</v>
      </c>
      <c r="J523">
        <v>71</v>
      </c>
      <c r="K523">
        <v>72</v>
      </c>
      <c r="L523">
        <v>178302.58</v>
      </c>
      <c r="M523">
        <v>6.08</v>
      </c>
      <c r="N523">
        <v>117.53</v>
      </c>
      <c r="O523">
        <v>97.54</v>
      </c>
      <c r="P523">
        <v>153.63999999999999</v>
      </c>
      <c r="Q523">
        <v>36220</v>
      </c>
      <c r="R523">
        <v>0.04</v>
      </c>
      <c r="S523">
        <v>0.28000000000000003</v>
      </c>
      <c r="T523">
        <f>'Regression (power w accel)'!$B$17+'Regression (power w accel)'!$B$18*data_and_analysis!$I523</f>
        <v>8.4674046921442123</v>
      </c>
      <c r="U523">
        <f t="shared" si="84"/>
        <v>3.7010185473216238E-2</v>
      </c>
      <c r="V523">
        <f t="shared" si="85"/>
        <v>4.4717905655911185E-5</v>
      </c>
      <c r="W523">
        <f>$T523-_xlfn.T.INV(0.975,'Regression (power w accel)'!$B$8-2)*SQRT('Regression (power w accel)'!$D$13*(1+1/'Regression (power w accel)'!$B$8+data_and_analysis!$V523))</f>
        <v>8.2287509801726308</v>
      </c>
      <c r="X523">
        <f>$T523+_xlfn.T.INV(0.975,'Regression (power w accel)'!$B$8-2)*SQRT('Regression (power w accel)'!$D$13*(1+1/'Regression (power w accel)'!$B$8+data_and_analysis!$V523))</f>
        <v>8.7060584041157938</v>
      </c>
      <c r="Y523">
        <f t="shared" si="86"/>
        <v>62.452509377529807</v>
      </c>
      <c r="Z523">
        <f t="shared" si="87"/>
        <v>100.65651123976754</v>
      </c>
      <c r="AA523">
        <f>EXP('Regression (power w accel)'!$B$17)*(data_and_analysis!$F523^'Regression (power w accel)'!$B$18)/60</f>
        <v>79.285885957785794</v>
      </c>
      <c r="AB523" t="str">
        <f t="shared" si="88"/>
        <v>N</v>
      </c>
      <c r="AC523" s="5">
        <f t="shared" si="89"/>
        <v>-0.21231239806311283</v>
      </c>
      <c r="AD523" s="5">
        <f t="shared" si="90"/>
        <v>0.26953883435647186</v>
      </c>
    </row>
    <row r="524" spans="1:30" x14ac:dyDescent="0.25">
      <c r="A524">
        <v>47699</v>
      </c>
      <c r="B524" t="s">
        <v>16</v>
      </c>
      <c r="C524" t="s">
        <v>168</v>
      </c>
      <c r="D524">
        <v>4112</v>
      </c>
      <c r="E524">
        <v>2289.39</v>
      </c>
      <c r="F524">
        <v>2420.4167000000002</v>
      </c>
      <c r="G524">
        <f t="shared" si="81"/>
        <v>8.3216648071350008</v>
      </c>
      <c r="H524">
        <f t="shared" si="82"/>
        <v>7.7360406855181667</v>
      </c>
      <c r="I524">
        <f t="shared" si="83"/>
        <v>7.7916949944103662</v>
      </c>
      <c r="J524">
        <v>63</v>
      </c>
      <c r="K524">
        <v>64</v>
      </c>
      <c r="L524">
        <v>140978.98000000001</v>
      </c>
      <c r="M524">
        <v>6.04</v>
      </c>
      <c r="N524">
        <v>107.68</v>
      </c>
      <c r="O524">
        <v>81.34</v>
      </c>
      <c r="P524">
        <v>143.58000000000001</v>
      </c>
      <c r="Q524">
        <v>48579</v>
      </c>
      <c r="R524">
        <v>0.04</v>
      </c>
      <c r="S524">
        <v>0.28000000000000003</v>
      </c>
      <c r="T524">
        <f>'Regression (power w accel)'!$B$17+'Regression (power w accel)'!$B$18*data_and_analysis!$I524</f>
        <v>8.3478565290570756</v>
      </c>
      <c r="U524">
        <f t="shared" si="84"/>
        <v>0.10031373133772903</v>
      </c>
      <c r="V524">
        <f t="shared" si="85"/>
        <v>1.2120501198783007E-4</v>
      </c>
      <c r="W524">
        <f>$T524-_xlfn.T.INV(0.975,'Regression (power w accel)'!$B$8-2)*SQRT('Regression (power w accel)'!$D$13*(1+1/'Regression (power w accel)'!$B$8+data_and_analysis!$V524))</f>
        <v>8.1091936998188796</v>
      </c>
      <c r="X524">
        <f>$T524+_xlfn.T.INV(0.975,'Regression (power w accel)'!$B$8-2)*SQRT('Regression (power w accel)'!$D$13*(1+1/'Regression (power w accel)'!$B$8+data_and_analysis!$V524))</f>
        <v>8.5865193582952717</v>
      </c>
      <c r="Y524">
        <f t="shared" si="86"/>
        <v>55.414934741625565</v>
      </c>
      <c r="Z524">
        <f t="shared" si="87"/>
        <v>89.315477762603862</v>
      </c>
      <c r="AA524">
        <f>EXP('Regression (power w accel)'!$B$17)*(data_and_analysis!$F524^'Regression (power w accel)'!$B$18)/60</f>
        <v>70.352053073324029</v>
      </c>
      <c r="AB524" t="str">
        <f t="shared" si="88"/>
        <v>N</v>
      </c>
      <c r="AC524" s="5">
        <f t="shared" si="89"/>
        <v>-0.21231957958825079</v>
      </c>
      <c r="AD524" s="5">
        <f t="shared" si="90"/>
        <v>0.26955040913326739</v>
      </c>
    </row>
    <row r="525" spans="1:30" x14ac:dyDescent="0.25">
      <c r="A525">
        <v>40447</v>
      </c>
      <c r="B525" t="s">
        <v>772</v>
      </c>
      <c r="C525" t="s">
        <v>773</v>
      </c>
      <c r="D525">
        <v>2242</v>
      </c>
      <c r="E525">
        <v>1375.16</v>
      </c>
      <c r="F525">
        <v>1435.1213</v>
      </c>
      <c r="G525">
        <f t="shared" si="81"/>
        <v>7.7151236036321054</v>
      </c>
      <c r="H525">
        <f t="shared" si="82"/>
        <v>7.2263253669673126</v>
      </c>
      <c r="I525">
        <f t="shared" si="83"/>
        <v>7.2690046542380191</v>
      </c>
      <c r="J525">
        <v>89</v>
      </c>
      <c r="K525">
        <v>90</v>
      </c>
      <c r="L525">
        <v>90695.55</v>
      </c>
      <c r="M525">
        <v>4.0199999999999996</v>
      </c>
      <c r="N525">
        <v>112.28</v>
      </c>
      <c r="O525">
        <v>63.1</v>
      </c>
      <c r="P525">
        <v>131.19</v>
      </c>
      <c r="Q525">
        <v>6196</v>
      </c>
      <c r="R525">
        <v>0.03</v>
      </c>
      <c r="S525">
        <v>0.28999999999999998</v>
      </c>
      <c r="T525">
        <f>'Regression (power w accel)'!$B$17+'Regression (power w accel)'!$B$18*data_and_analysis!$I525</f>
        <v>7.8453223140652959</v>
      </c>
      <c r="U525">
        <f t="shared" si="84"/>
        <v>0.70461547815594805</v>
      </c>
      <c r="V525">
        <f t="shared" si="85"/>
        <v>8.5135829699299972E-4</v>
      </c>
      <c r="W525">
        <f>$T525-_xlfn.T.INV(0.975,'Regression (power w accel)'!$B$8-2)*SQRT('Regression (power w accel)'!$D$13*(1+1/'Regression (power w accel)'!$B$8+data_and_analysis!$V525))</f>
        <v>7.6065724680473625</v>
      </c>
      <c r="X525">
        <f>$T525+_xlfn.T.INV(0.975,'Regression (power w accel)'!$B$8-2)*SQRT('Regression (power w accel)'!$D$13*(1+1/'Regression (power w accel)'!$B$8+data_and_analysis!$V525))</f>
        <v>8.0840721600832293</v>
      </c>
      <c r="Y525">
        <f t="shared" si="86"/>
        <v>33.522870447582207</v>
      </c>
      <c r="Z525">
        <f t="shared" si="87"/>
        <v>54.040166701180929</v>
      </c>
      <c r="AA525">
        <f>EXP('Regression (power w accel)'!$B$17)*(data_and_analysis!$F525^'Regression (power w accel)'!$B$18)/60</f>
        <v>42.562677398037749</v>
      </c>
      <c r="AB525" t="str">
        <f t="shared" si="88"/>
        <v>N</v>
      </c>
      <c r="AC525" s="5">
        <f t="shared" si="89"/>
        <v>-0.21238811801985702</v>
      </c>
      <c r="AD525" s="5">
        <f t="shared" si="90"/>
        <v>0.26966088612819084</v>
      </c>
    </row>
    <row r="526" spans="1:30" x14ac:dyDescent="0.25">
      <c r="A526">
        <v>56249</v>
      </c>
      <c r="B526" t="s">
        <v>774</v>
      </c>
      <c r="C526" t="s">
        <v>775</v>
      </c>
      <c r="D526">
        <v>4245</v>
      </c>
      <c r="E526">
        <v>2234.17</v>
      </c>
      <c r="F526">
        <v>2570.0554000000002</v>
      </c>
      <c r="G526">
        <f t="shared" si="81"/>
        <v>8.3534970987454482</v>
      </c>
      <c r="H526">
        <f t="shared" si="82"/>
        <v>7.7116250734214962</v>
      </c>
      <c r="I526">
        <f t="shared" si="83"/>
        <v>7.8516827340771629</v>
      </c>
      <c r="J526">
        <v>226</v>
      </c>
      <c r="K526">
        <v>227</v>
      </c>
      <c r="L526">
        <v>205074.31</v>
      </c>
      <c r="M526">
        <v>6.03</v>
      </c>
      <c r="N526">
        <v>142.22999999999999</v>
      </c>
      <c r="O526">
        <v>91.07</v>
      </c>
      <c r="P526">
        <v>163</v>
      </c>
      <c r="Q526">
        <v>71704</v>
      </c>
      <c r="R526">
        <v>0.04</v>
      </c>
      <c r="S526">
        <v>0.19</v>
      </c>
      <c r="T526">
        <f>'Regression (power w accel)'!$B$17+'Regression (power w accel)'!$B$18*data_and_analysis!$I526</f>
        <v>8.4055310054069636</v>
      </c>
      <c r="U526">
        <f t="shared" si="84"/>
        <v>6.5913214874681214E-2</v>
      </c>
      <c r="V526">
        <f t="shared" si="85"/>
        <v>7.9640263526289606E-5</v>
      </c>
      <c r="W526">
        <f>$T526-_xlfn.T.INV(0.975,'Regression (power w accel)'!$B$8-2)*SQRT('Regression (power w accel)'!$D$13*(1+1/'Regression (power w accel)'!$B$8+data_and_analysis!$V526))</f>
        <v>8.1668731306454987</v>
      </c>
      <c r="X526">
        <f>$T526+_xlfn.T.INV(0.975,'Regression (power w accel)'!$B$8-2)*SQRT('Regression (power w accel)'!$D$13*(1+1/'Regression (power w accel)'!$B$8+data_and_analysis!$V526))</f>
        <v>8.6441888801684286</v>
      </c>
      <c r="Y526">
        <f t="shared" si="86"/>
        <v>58.705215232956043</v>
      </c>
      <c r="Z526">
        <f t="shared" si="87"/>
        <v>94.617676893992368</v>
      </c>
      <c r="AA526">
        <f>EXP('Regression (power w accel)'!$B$17)*(data_and_analysis!$F526^'Regression (power w accel)'!$B$18)/60</f>
        <v>74.528860764834675</v>
      </c>
      <c r="AB526" t="str">
        <f t="shared" si="88"/>
        <v>N</v>
      </c>
      <c r="AC526" s="5">
        <f t="shared" si="89"/>
        <v>-0.21231567703426887</v>
      </c>
      <c r="AD526" s="5">
        <f t="shared" si="90"/>
        <v>0.269544119190888</v>
      </c>
    </row>
    <row r="527" spans="1:30" x14ac:dyDescent="0.25">
      <c r="A527">
        <v>52900</v>
      </c>
      <c r="B527" t="s">
        <v>92</v>
      </c>
      <c r="C527" t="s">
        <v>99</v>
      </c>
      <c r="D527">
        <v>2361</v>
      </c>
      <c r="E527">
        <v>1317.63</v>
      </c>
      <c r="F527">
        <v>1347.4105</v>
      </c>
      <c r="G527">
        <f t="shared" si="81"/>
        <v>7.7668405370855131</v>
      </c>
      <c r="H527">
        <f t="shared" si="82"/>
        <v>7.1835899472745384</v>
      </c>
      <c r="I527">
        <f t="shared" si="83"/>
        <v>7.2059398812823021</v>
      </c>
      <c r="J527">
        <v>64</v>
      </c>
      <c r="K527">
        <v>65</v>
      </c>
      <c r="L527">
        <v>79193.649999999994</v>
      </c>
      <c r="M527">
        <v>6.08</v>
      </c>
      <c r="N527">
        <v>116.12</v>
      </c>
      <c r="O527">
        <v>73.650000000000006</v>
      </c>
      <c r="P527">
        <v>151.06</v>
      </c>
      <c r="Q527">
        <v>24286</v>
      </c>
      <c r="R527">
        <v>0.04</v>
      </c>
      <c r="S527">
        <v>0.28000000000000003</v>
      </c>
      <c r="T527">
        <f>'Regression (power w accel)'!$B$17+'Regression (power w accel)'!$B$18*data_and_analysis!$I527</f>
        <v>7.7846894618100082</v>
      </c>
      <c r="U527">
        <f t="shared" si="84"/>
        <v>0.81446752145269952</v>
      </c>
      <c r="V527">
        <f t="shared" si="85"/>
        <v>9.8408806436496295E-4</v>
      </c>
      <c r="W527">
        <f>$T527-_xlfn.T.INV(0.975,'Regression (power w accel)'!$B$8-2)*SQRT('Regression (power w accel)'!$D$13*(1+1/'Regression (power w accel)'!$B$8+data_and_analysis!$V527))</f>
        <v>7.5459238009899359</v>
      </c>
      <c r="X527">
        <f>$T527+_xlfn.T.INV(0.975,'Regression (power w accel)'!$B$8-2)*SQRT('Regression (power w accel)'!$D$13*(1+1/'Regression (power w accel)'!$B$8+data_and_analysis!$V527))</f>
        <v>8.0234551226300805</v>
      </c>
      <c r="Y527">
        <f t="shared" si="86"/>
        <v>31.550178251081881</v>
      </c>
      <c r="Z527">
        <f t="shared" si="87"/>
        <v>50.861719118109654</v>
      </c>
      <c r="AA527">
        <f>EXP('Regression (power w accel)'!$B$17)*(data_and_analysis!$F527^'Regression (power w accel)'!$B$18)/60</f>
        <v>40.058660790555876</v>
      </c>
      <c r="AB527" t="str">
        <f t="shared" si="88"/>
        <v>N</v>
      </c>
      <c r="AC527" s="5">
        <f t="shared" si="89"/>
        <v>-0.21240057384743957</v>
      </c>
      <c r="AD527" s="5">
        <f t="shared" si="90"/>
        <v>0.26968096572266537</v>
      </c>
    </row>
    <row r="528" spans="1:30" x14ac:dyDescent="0.25">
      <c r="A528">
        <v>39156</v>
      </c>
      <c r="B528" t="s">
        <v>776</v>
      </c>
      <c r="C528" t="s">
        <v>777</v>
      </c>
      <c r="D528">
        <v>11094</v>
      </c>
      <c r="E528">
        <v>5988.99</v>
      </c>
      <c r="F528">
        <v>7136.7830000000004</v>
      </c>
      <c r="G528">
        <f t="shared" si="81"/>
        <v>9.3141597006151802</v>
      </c>
      <c r="H528">
        <f t="shared" si="82"/>
        <v>8.6976780625352337</v>
      </c>
      <c r="I528">
        <f t="shared" si="83"/>
        <v>8.8730173935767844</v>
      </c>
      <c r="J528">
        <v>122</v>
      </c>
      <c r="K528">
        <v>123</v>
      </c>
      <c r="L528">
        <v>474827.84</v>
      </c>
      <c r="M528">
        <v>4.22</v>
      </c>
      <c r="N528">
        <v>105.97</v>
      </c>
      <c r="O528">
        <v>88.99</v>
      </c>
      <c r="P528">
        <v>118.14</v>
      </c>
      <c r="Q528">
        <v>236135</v>
      </c>
      <c r="R528">
        <v>0.03</v>
      </c>
      <c r="S528">
        <v>0.19</v>
      </c>
      <c r="T528">
        <f>'Regression (power w accel)'!$B$17+'Regression (power w accel)'!$B$18*data_and_analysis!$I528</f>
        <v>9.3874806836548963</v>
      </c>
      <c r="U528">
        <f t="shared" si="84"/>
        <v>0.58461158310292038</v>
      </c>
      <c r="V528">
        <f t="shared" si="85"/>
        <v>7.0636245899033173E-4</v>
      </c>
      <c r="W528">
        <f>$T528-_xlfn.T.INV(0.975,'Regression (power w accel)'!$B$8-2)*SQRT('Regression (power w accel)'!$D$13*(1+1/'Regression (power w accel)'!$B$8+data_and_analysis!$V528))</f>
        <v>9.1487481151434213</v>
      </c>
      <c r="X528">
        <f>$T528+_xlfn.T.INV(0.975,'Regression (power w accel)'!$B$8-2)*SQRT('Regression (power w accel)'!$D$13*(1+1/'Regression (power w accel)'!$B$8+data_and_analysis!$V528))</f>
        <v>9.6262132521663712</v>
      </c>
      <c r="Y528">
        <f t="shared" si="86"/>
        <v>156.71103262611297</v>
      </c>
      <c r="Z528">
        <f t="shared" si="87"/>
        <v>252.61553033244019</v>
      </c>
      <c r="AA528">
        <f>EXP('Regression (power w accel)'!$B$17)*(data_and_analysis!$F528^'Regression (power w accel)'!$B$18)/60</f>
        <v>198.96643087664273</v>
      </c>
      <c r="AB528" t="str">
        <f t="shared" si="88"/>
        <v>N</v>
      </c>
      <c r="AC528" s="5">
        <f t="shared" si="89"/>
        <v>-0.21237450993292284</v>
      </c>
      <c r="AD528" s="5">
        <f t="shared" si="90"/>
        <v>0.26963894974353425</v>
      </c>
    </row>
    <row r="529" spans="1:30" x14ac:dyDescent="0.25">
      <c r="A529">
        <v>40450</v>
      </c>
      <c r="B529" t="s">
        <v>778</v>
      </c>
      <c r="C529" t="s">
        <v>779</v>
      </c>
      <c r="D529">
        <v>3485</v>
      </c>
      <c r="E529">
        <v>1559.76</v>
      </c>
      <c r="F529">
        <v>1865.2177999999999</v>
      </c>
      <c r="G529">
        <f t="shared" si="81"/>
        <v>8.1562233231946237</v>
      </c>
      <c r="H529">
        <f t="shared" si="82"/>
        <v>7.3522872422542029</v>
      </c>
      <c r="I529">
        <f t="shared" si="83"/>
        <v>7.5311331081011534</v>
      </c>
      <c r="J529">
        <v>67</v>
      </c>
      <c r="K529">
        <v>69</v>
      </c>
      <c r="L529">
        <v>133857.9</v>
      </c>
      <c r="M529">
        <v>9.1</v>
      </c>
      <c r="N529">
        <v>126.53</v>
      </c>
      <c r="O529">
        <v>91.72</v>
      </c>
      <c r="P529">
        <v>153.63999999999999</v>
      </c>
      <c r="Q529">
        <v>96118</v>
      </c>
      <c r="R529">
        <v>0.06</v>
      </c>
      <c r="S529">
        <v>0.19</v>
      </c>
      <c r="T529">
        <f>'Regression (power w accel)'!$B$17+'Regression (power w accel)'!$B$18*data_and_analysis!$I529</f>
        <v>8.0973425001389181</v>
      </c>
      <c r="U529">
        <f t="shared" si="84"/>
        <v>0.33325833683954614</v>
      </c>
      <c r="V529">
        <f t="shared" si="85"/>
        <v>4.0266252857936943E-4</v>
      </c>
      <c r="W529">
        <f>$T529-_xlfn.T.INV(0.975,'Regression (power w accel)'!$B$8-2)*SQRT('Regression (power w accel)'!$D$13*(1+1/'Regression (power w accel)'!$B$8+data_and_analysis!$V529))</f>
        <v>7.8586461241502272</v>
      </c>
      <c r="X529">
        <f>$T529+_xlfn.T.INV(0.975,'Regression (power w accel)'!$B$8-2)*SQRT('Regression (power w accel)'!$D$13*(1+1/'Regression (power w accel)'!$B$8+data_and_analysis!$V529))</f>
        <v>8.3360388761276099</v>
      </c>
      <c r="Y529">
        <f t="shared" si="86"/>
        <v>43.133569209881294</v>
      </c>
      <c r="Z529">
        <f t="shared" si="87"/>
        <v>69.525550208112648</v>
      </c>
      <c r="AA529">
        <f>EXP('Regression (power w accel)'!$B$17)*(data_and_analysis!$F529^'Regression (power w accel)'!$B$18)/60</f>
        <v>54.762077496719343</v>
      </c>
      <c r="AB529" t="str">
        <f t="shared" si="88"/>
        <v>N</v>
      </c>
      <c r="AC529" s="5">
        <f t="shared" si="89"/>
        <v>-0.21234600326356654</v>
      </c>
      <c r="AD529" s="5">
        <f t="shared" si="90"/>
        <v>0.26959299913845941</v>
      </c>
    </row>
    <row r="530" spans="1:30" x14ac:dyDescent="0.25">
      <c r="A530">
        <v>41501</v>
      </c>
      <c r="B530" t="s">
        <v>16</v>
      </c>
      <c r="C530" t="s">
        <v>17</v>
      </c>
      <c r="D530">
        <v>4140</v>
      </c>
      <c r="E530">
        <v>2289.39</v>
      </c>
      <c r="F530">
        <v>2420.4167000000002</v>
      </c>
      <c r="G530">
        <f t="shared" si="81"/>
        <v>8.3284510668193601</v>
      </c>
      <c r="H530">
        <f t="shared" si="82"/>
        <v>7.7360406855181667</v>
      </c>
      <c r="I530">
        <f t="shared" si="83"/>
        <v>7.7916949944103662</v>
      </c>
      <c r="J530">
        <v>63</v>
      </c>
      <c r="K530">
        <v>64</v>
      </c>
      <c r="L530">
        <v>140978.98000000001</v>
      </c>
      <c r="M530">
        <v>6.04</v>
      </c>
      <c r="N530">
        <v>107.68</v>
      </c>
      <c r="O530">
        <v>81.34</v>
      </c>
      <c r="P530">
        <v>143.58000000000001</v>
      </c>
      <c r="Q530">
        <v>48579</v>
      </c>
      <c r="R530">
        <v>0.04</v>
      </c>
      <c r="S530">
        <v>0.28000000000000003</v>
      </c>
      <c r="T530">
        <f>'Regression (power w accel)'!$B$17+'Regression (power w accel)'!$B$18*data_and_analysis!$I530</f>
        <v>8.3478565290570756</v>
      </c>
      <c r="U530">
        <f t="shared" si="84"/>
        <v>0.10031373133772903</v>
      </c>
      <c r="V530">
        <f t="shared" si="85"/>
        <v>1.2120501198783007E-4</v>
      </c>
      <c r="W530">
        <f>$T530-_xlfn.T.INV(0.975,'Regression (power w accel)'!$B$8-2)*SQRT('Regression (power w accel)'!$D$13*(1+1/'Regression (power w accel)'!$B$8+data_and_analysis!$V530))</f>
        <v>8.1091936998188796</v>
      </c>
      <c r="X530">
        <f>$T530+_xlfn.T.INV(0.975,'Regression (power w accel)'!$B$8-2)*SQRT('Regression (power w accel)'!$D$13*(1+1/'Regression (power w accel)'!$B$8+data_and_analysis!$V530))</f>
        <v>8.5865193582952717</v>
      </c>
      <c r="Y530">
        <f t="shared" si="86"/>
        <v>55.414934741625565</v>
      </c>
      <c r="Z530">
        <f t="shared" si="87"/>
        <v>89.315477762603862</v>
      </c>
      <c r="AA530">
        <f>EXP('Regression (power w accel)'!$B$17)*(data_and_analysis!$F530^'Regression (power w accel)'!$B$18)/60</f>
        <v>70.352053073324029</v>
      </c>
      <c r="AB530" t="str">
        <f t="shared" si="88"/>
        <v>N</v>
      </c>
      <c r="AC530" s="5">
        <f t="shared" si="89"/>
        <v>-0.21231957958825079</v>
      </c>
      <c r="AD530" s="5">
        <f t="shared" si="90"/>
        <v>0.26955040913326739</v>
      </c>
    </row>
    <row r="531" spans="1:30" x14ac:dyDescent="0.25">
      <c r="A531">
        <v>56849</v>
      </c>
      <c r="B531" t="s">
        <v>450</v>
      </c>
      <c r="C531" t="s">
        <v>780</v>
      </c>
      <c r="D531">
        <v>16468</v>
      </c>
      <c r="E531">
        <v>6449.4</v>
      </c>
      <c r="F531">
        <v>8834.5030000000006</v>
      </c>
      <c r="G531">
        <f t="shared" si="81"/>
        <v>9.7091743828897954</v>
      </c>
      <c r="H531">
        <f t="shared" si="82"/>
        <v>8.7717423822070728</v>
      </c>
      <c r="I531">
        <f t="shared" si="83"/>
        <v>9.0864201296344387</v>
      </c>
      <c r="J531">
        <v>322</v>
      </c>
      <c r="K531">
        <v>324</v>
      </c>
      <c r="L531">
        <v>845639.1</v>
      </c>
      <c r="M531">
        <v>9.0299999999999994</v>
      </c>
      <c r="N531">
        <v>166.37</v>
      </c>
      <c r="O531">
        <v>164.25</v>
      </c>
      <c r="P531">
        <v>171.83</v>
      </c>
      <c r="Q531">
        <v>228847</v>
      </c>
      <c r="R531">
        <v>0.06</v>
      </c>
      <c r="S531">
        <v>0.2</v>
      </c>
      <c r="T531">
        <f>'Regression (power w accel)'!$B$17+'Regression (power w accel)'!$B$18*data_and_analysis!$I531</f>
        <v>9.5926541261303591</v>
      </c>
      <c r="U531">
        <f t="shared" si="84"/>
        <v>0.9564873347209748</v>
      </c>
      <c r="V531">
        <f t="shared" si="85"/>
        <v>1.1556848431921553E-3</v>
      </c>
      <c r="W531">
        <f>$T531-_xlfn.T.INV(0.975,'Regression (power w accel)'!$B$8-2)*SQRT('Regression (power w accel)'!$D$13*(1+1/'Regression (power w accel)'!$B$8+data_and_analysis!$V531))</f>
        <v>9.3538680210413752</v>
      </c>
      <c r="X531">
        <f>$T531+_xlfn.T.INV(0.975,'Regression (power w accel)'!$B$8-2)*SQRT('Regression (power w accel)'!$D$13*(1+1/'Regression (power w accel)'!$B$8+data_and_analysis!$V531))</f>
        <v>9.831440231219343</v>
      </c>
      <c r="Y531">
        <f t="shared" si="86"/>
        <v>192.38978779209882</v>
      </c>
      <c r="Z531">
        <f t="shared" si="87"/>
        <v>310.16228763525413</v>
      </c>
      <c r="AA531">
        <f>EXP('Regression (power w accel)'!$B$17)*(data_and_analysis!$F531^'Regression (power w accel)'!$B$18)/60</f>
        <v>244.27864560632077</v>
      </c>
      <c r="AB531" t="str">
        <f t="shared" si="88"/>
        <v>N</v>
      </c>
      <c r="AC531" s="5">
        <f t="shared" si="89"/>
        <v>-0.21241667557730767</v>
      </c>
      <c r="AD531" s="5">
        <f t="shared" si="90"/>
        <v>0.26970692368710519</v>
      </c>
    </row>
    <row r="532" spans="1:30" x14ac:dyDescent="0.25">
      <c r="A532">
        <v>39094</v>
      </c>
      <c r="B532" t="s">
        <v>781</v>
      </c>
      <c r="C532" t="s">
        <v>782</v>
      </c>
      <c r="D532">
        <v>2856</v>
      </c>
      <c r="E532">
        <v>1171.82</v>
      </c>
      <c r="F532">
        <v>1354.0060000000001</v>
      </c>
      <c r="G532">
        <f t="shared" si="81"/>
        <v>7.9571773234594749</v>
      </c>
      <c r="H532">
        <f t="shared" si="82"/>
        <v>7.0663133747240385</v>
      </c>
      <c r="I532">
        <f t="shared" si="83"/>
        <v>7.2108228847770253</v>
      </c>
      <c r="J532">
        <v>55</v>
      </c>
      <c r="K532">
        <v>57</v>
      </c>
      <c r="L532">
        <v>103887.3</v>
      </c>
      <c r="M532">
        <v>11.08</v>
      </c>
      <c r="N532">
        <v>141.94999999999999</v>
      </c>
      <c r="O532">
        <v>125</v>
      </c>
      <c r="P532">
        <v>158.78</v>
      </c>
      <c r="Q532">
        <v>46025</v>
      </c>
      <c r="R532">
        <v>0.08</v>
      </c>
      <c r="S532">
        <v>0.19</v>
      </c>
      <c r="T532">
        <f>'Regression (power w accel)'!$B$17+'Regression (power w accel)'!$B$18*data_and_analysis!$I532</f>
        <v>7.7893841656134377</v>
      </c>
      <c r="U532">
        <f t="shared" si="84"/>
        <v>0.80567775341231895</v>
      </c>
      <c r="V532">
        <f t="shared" si="85"/>
        <v>9.7346774423034672E-4</v>
      </c>
      <c r="W532">
        <f>$T532-_xlfn.T.INV(0.975,'Regression (power w accel)'!$B$8-2)*SQRT('Regression (power w accel)'!$D$13*(1+1/'Regression (power w accel)'!$B$8+data_and_analysis!$V532))</f>
        <v>7.550619770169984</v>
      </c>
      <c r="X532">
        <f>$T532+_xlfn.T.INV(0.975,'Regression (power w accel)'!$B$8-2)*SQRT('Regression (power w accel)'!$D$13*(1+1/'Regression (power w accel)'!$B$8+data_and_analysis!$V532))</f>
        <v>8.0281485610568915</v>
      </c>
      <c r="Y532">
        <f t="shared" si="86"/>
        <v>31.698685335211046</v>
      </c>
      <c r="Z532">
        <f t="shared" si="87"/>
        <v>51.100996542761315</v>
      </c>
      <c r="AA532">
        <f>EXP('Regression (power w accel)'!$B$17)*(data_and_analysis!$F532^'Regression (power w accel)'!$B$18)/60</f>
        <v>40.247166480693998</v>
      </c>
      <c r="AB532" t="str">
        <f t="shared" si="88"/>
        <v>N</v>
      </c>
      <c r="AC532" s="5">
        <f t="shared" si="89"/>
        <v>-0.2123995772369103</v>
      </c>
      <c r="AD532" s="5">
        <f t="shared" si="90"/>
        <v>0.26967935909907464</v>
      </c>
    </row>
    <row r="533" spans="1:30" x14ac:dyDescent="0.25">
      <c r="A533">
        <v>49198</v>
      </c>
      <c r="B533" t="s">
        <v>783</v>
      </c>
      <c r="C533" t="s">
        <v>784</v>
      </c>
      <c r="D533">
        <v>3062</v>
      </c>
      <c r="E533">
        <v>1231.06</v>
      </c>
      <c r="F533">
        <v>1433.3492000000001</v>
      </c>
      <c r="G533">
        <f t="shared" si="81"/>
        <v>8.0268235762176285</v>
      </c>
      <c r="H533">
        <f t="shared" si="82"/>
        <v>7.115630865857745</v>
      </c>
      <c r="I533">
        <f t="shared" si="83"/>
        <v>7.2677690827197168</v>
      </c>
      <c r="J533">
        <v>81</v>
      </c>
      <c r="K533">
        <v>82</v>
      </c>
      <c r="L533">
        <v>110601.8</v>
      </c>
      <c r="M533">
        <v>6.05</v>
      </c>
      <c r="N533">
        <v>142.53</v>
      </c>
      <c r="O533">
        <v>118.21</v>
      </c>
      <c r="P533">
        <v>167.99</v>
      </c>
      <c r="Q533">
        <v>23389</v>
      </c>
      <c r="R533">
        <v>0.04</v>
      </c>
      <c r="S533">
        <v>0.18</v>
      </c>
      <c r="T533">
        <f>'Regression (power w accel)'!$B$17+'Regression (power w accel)'!$B$18*data_and_analysis!$I533</f>
        <v>7.8441343889874933</v>
      </c>
      <c r="U533">
        <f t="shared" si="84"/>
        <v>0.70669131628680093</v>
      </c>
      <c r="V533">
        <f t="shared" si="85"/>
        <v>8.5386644799266445E-4</v>
      </c>
      <c r="W533">
        <f>$T533-_xlfn.T.INV(0.975,'Regression (power w accel)'!$B$8-2)*SQRT('Regression (power w accel)'!$D$13*(1+1/'Regression (power w accel)'!$B$8+data_and_analysis!$V533))</f>
        <v>7.605384244112706</v>
      </c>
      <c r="X533">
        <f>$T533+_xlfn.T.INV(0.975,'Regression (power w accel)'!$B$8-2)*SQRT('Regression (power w accel)'!$D$13*(1+1/'Regression (power w accel)'!$B$8+data_and_analysis!$V533))</f>
        <v>8.0828845338622806</v>
      </c>
      <c r="Y533">
        <f t="shared" si="86"/>
        <v>33.483061426257755</v>
      </c>
      <c r="Z533">
        <f t="shared" si="87"/>
        <v>53.976025277779364</v>
      </c>
      <c r="AA533">
        <f>EXP('Regression (power w accel)'!$B$17)*(data_and_analysis!$F533^'Regression (power w accel)'!$B$18)/60</f>
        <v>42.512146145791412</v>
      </c>
      <c r="AB533" t="str">
        <f t="shared" si="88"/>
        <v>N</v>
      </c>
      <c r="AC533" s="5">
        <f t="shared" si="89"/>
        <v>-0.21238835340303119</v>
      </c>
      <c r="AD533" s="5">
        <f t="shared" si="90"/>
        <v>0.26966126557510539</v>
      </c>
    </row>
    <row r="534" spans="1:30" x14ac:dyDescent="0.25">
      <c r="A534">
        <v>55583</v>
      </c>
      <c r="B534" t="s">
        <v>785</v>
      </c>
      <c r="C534" t="s">
        <v>786</v>
      </c>
      <c r="D534">
        <v>2097</v>
      </c>
      <c r="E534">
        <v>1128.76</v>
      </c>
      <c r="F534">
        <v>1169.6068</v>
      </c>
      <c r="G534">
        <f t="shared" si="81"/>
        <v>7.6482630309019202</v>
      </c>
      <c r="H534">
        <f t="shared" si="82"/>
        <v>7.0288749640496482</v>
      </c>
      <c r="I534">
        <f t="shared" si="83"/>
        <v>7.0644229029321011</v>
      </c>
      <c r="J534">
        <v>132</v>
      </c>
      <c r="K534">
        <v>133</v>
      </c>
      <c r="L534">
        <v>79345.89</v>
      </c>
      <c r="M534">
        <v>6.02</v>
      </c>
      <c r="N534">
        <v>134.24</v>
      </c>
      <c r="O534">
        <v>71.86</v>
      </c>
      <c r="P534">
        <v>141.55000000000001</v>
      </c>
      <c r="Q534">
        <v>57053</v>
      </c>
      <c r="R534">
        <v>0.04</v>
      </c>
      <c r="S534">
        <v>0.19</v>
      </c>
      <c r="T534">
        <f>'Regression (power w accel)'!$B$17+'Regression (power w accel)'!$B$18*data_and_analysis!$I534</f>
        <v>7.6486296991601428</v>
      </c>
      <c r="U534">
        <f t="shared" si="84"/>
        <v>1.0899266496141431</v>
      </c>
      <c r="V534">
        <f t="shared" si="85"/>
        <v>1.3169141539315045E-3</v>
      </c>
      <c r="W534">
        <f>$T534-_xlfn.T.INV(0.975,'Regression (power w accel)'!$B$8-2)*SQRT('Regression (power w accel)'!$D$13*(1+1/'Regression (power w accel)'!$B$8+data_and_analysis!$V534))</f>
        <v>7.4098243865910352</v>
      </c>
      <c r="X534">
        <f>$T534+_xlfn.T.INV(0.975,'Regression (power w accel)'!$B$8-2)*SQRT('Regression (power w accel)'!$D$13*(1+1/'Regression (power w accel)'!$B$8+data_and_analysis!$V534))</f>
        <v>7.8874350117292504</v>
      </c>
      <c r="Y534">
        <f t="shared" si="86"/>
        <v>27.53560306866045</v>
      </c>
      <c r="Z534">
        <f t="shared" si="87"/>
        <v>44.393384008031873</v>
      </c>
      <c r="AA534">
        <f>EXP('Regression (power w accel)'!$B$17)*(data_and_analysis!$F534^'Regression (power w accel)'!$B$18)/60</f>
        <v>34.962817405349128</v>
      </c>
      <c r="AB534" t="str">
        <f t="shared" si="88"/>
        <v>N</v>
      </c>
      <c r="AC534" s="5">
        <f t="shared" si="89"/>
        <v>-0.21243180292307773</v>
      </c>
      <c r="AD534" s="5">
        <f t="shared" si="90"/>
        <v>0.26973131179182142</v>
      </c>
    </row>
    <row r="535" spans="1:30" x14ac:dyDescent="0.25">
      <c r="A535">
        <v>35600</v>
      </c>
      <c r="B535" t="s">
        <v>787</v>
      </c>
      <c r="C535" t="s">
        <v>788</v>
      </c>
      <c r="D535">
        <v>5571</v>
      </c>
      <c r="E535">
        <v>3403.16</v>
      </c>
      <c r="F535">
        <v>3571.2498000000001</v>
      </c>
      <c r="G535">
        <f t="shared" si="81"/>
        <v>8.6253298500208153</v>
      </c>
      <c r="H535">
        <f t="shared" si="82"/>
        <v>8.1324596907332687</v>
      </c>
      <c r="I535">
        <f t="shared" si="83"/>
        <v>8.180670897542182</v>
      </c>
      <c r="J535">
        <v>233</v>
      </c>
      <c r="K535">
        <v>234</v>
      </c>
      <c r="L535">
        <v>193800.4</v>
      </c>
      <c r="M535">
        <v>4.12</v>
      </c>
      <c r="N535">
        <v>105.69</v>
      </c>
      <c r="O535">
        <v>38.93</v>
      </c>
      <c r="P535">
        <v>147</v>
      </c>
      <c r="Q535">
        <v>130207</v>
      </c>
      <c r="R535">
        <v>0.03</v>
      </c>
      <c r="S535">
        <v>0.17</v>
      </c>
      <c r="T535">
        <f>'Regression (power w accel)'!$B$17+'Regression (power w accel)'!$B$18*data_and_analysis!$I535</f>
        <v>8.7218326390165828</v>
      </c>
      <c r="U535">
        <f t="shared" si="84"/>
        <v>5.2204198219332476E-3</v>
      </c>
      <c r="V535">
        <f t="shared" si="85"/>
        <v>6.3076214857232072E-6</v>
      </c>
      <c r="W535">
        <f>$T535-_xlfn.T.INV(0.975,'Regression (power w accel)'!$B$8-2)*SQRT('Regression (power w accel)'!$D$13*(1+1/'Regression (power w accel)'!$B$8+data_and_analysis!$V535))</f>
        <v>8.4831835056840301</v>
      </c>
      <c r="X535">
        <f>$T535+_xlfn.T.INV(0.975,'Regression (power w accel)'!$B$8-2)*SQRT('Regression (power w accel)'!$D$13*(1+1/'Regression (power w accel)'!$B$8+data_and_analysis!$V535))</f>
        <v>8.9604817723491355</v>
      </c>
      <c r="Y535">
        <f t="shared" si="86"/>
        <v>80.546845227507674</v>
      </c>
      <c r="Z535">
        <f t="shared" si="87"/>
        <v>129.81848559644183</v>
      </c>
      <c r="AA535">
        <f>EXP('Regression (power w accel)'!$B$17)*(data_and_analysis!$F535^'Regression (power w accel)'!$B$18)/60</f>
        <v>102.25687980280844</v>
      </c>
      <c r="AB535" t="str">
        <f t="shared" si="88"/>
        <v>N</v>
      </c>
      <c r="AC535" s="5">
        <f t="shared" si="89"/>
        <v>-0.21230879151765894</v>
      </c>
      <c r="AD535" s="5">
        <f t="shared" si="90"/>
        <v>0.2695330216097247</v>
      </c>
    </row>
    <row r="536" spans="1:30" x14ac:dyDescent="0.25">
      <c r="A536">
        <v>55007</v>
      </c>
      <c r="B536" t="s">
        <v>588</v>
      </c>
      <c r="C536" t="s">
        <v>789</v>
      </c>
      <c r="D536">
        <v>13681</v>
      </c>
      <c r="E536">
        <v>7534.9</v>
      </c>
      <c r="F536">
        <v>8136.9340000000002</v>
      </c>
      <c r="G536">
        <f t="shared" si="81"/>
        <v>9.5237632879201133</v>
      </c>
      <c r="H536">
        <f t="shared" si="82"/>
        <v>8.9273008395723981</v>
      </c>
      <c r="I536">
        <f t="shared" si="83"/>
        <v>9.004168729566306</v>
      </c>
      <c r="J536">
        <v>804</v>
      </c>
      <c r="K536">
        <v>805</v>
      </c>
      <c r="L536">
        <v>612024.80000000005</v>
      </c>
      <c r="M536">
        <v>6.07</v>
      </c>
      <c r="N536">
        <v>130.21</v>
      </c>
      <c r="O536">
        <v>96.39</v>
      </c>
      <c r="P536">
        <v>143.16</v>
      </c>
      <c r="Q536">
        <v>63205</v>
      </c>
      <c r="R536">
        <v>0.04</v>
      </c>
      <c r="S536">
        <v>0.3</v>
      </c>
      <c r="T536">
        <f>'Regression (power w accel)'!$B$17+'Regression (power w accel)'!$B$18*data_and_analysis!$I536</f>
        <v>9.5135745266267886</v>
      </c>
      <c r="U536">
        <f t="shared" si="84"/>
        <v>0.80236860854562997</v>
      </c>
      <c r="V536">
        <f t="shared" si="85"/>
        <v>9.694694387352978E-4</v>
      </c>
      <c r="W536">
        <f>$T536-_xlfn.T.INV(0.975,'Regression (power w accel)'!$B$8-2)*SQRT('Regression (power w accel)'!$D$13*(1+1/'Regression (power w accel)'!$B$8+data_and_analysis!$V536))</f>
        <v>9.2748106075701742</v>
      </c>
      <c r="X536">
        <f>$T536+_xlfn.T.INV(0.975,'Regression (power w accel)'!$B$8-2)*SQRT('Regression (power w accel)'!$D$13*(1+1/'Regression (power w accel)'!$B$8+data_and_analysis!$V536))</f>
        <v>9.752338445683403</v>
      </c>
      <c r="Y536">
        <f t="shared" si="86"/>
        <v>177.76563854005778</v>
      </c>
      <c r="Z536">
        <f t="shared" si="87"/>
        <v>286.57316634433147</v>
      </c>
      <c r="AA536">
        <f>EXP('Regression (power w accel)'!$B$17)*(data_and_analysis!$F536^'Regression (power w accel)'!$B$18)/60</f>
        <v>225.7052544883399</v>
      </c>
      <c r="AB536" t="str">
        <f t="shared" si="88"/>
        <v>N</v>
      </c>
      <c r="AC536" s="5">
        <f t="shared" si="89"/>
        <v>-0.21239920203434484</v>
      </c>
      <c r="AD536" s="5">
        <f t="shared" si="90"/>
        <v>0.26967875424068183</v>
      </c>
    </row>
    <row r="537" spans="1:30" x14ac:dyDescent="0.25">
      <c r="A537">
        <v>46632</v>
      </c>
      <c r="B537" t="s">
        <v>87</v>
      </c>
      <c r="C537" t="s">
        <v>88</v>
      </c>
      <c r="D537">
        <v>2786</v>
      </c>
      <c r="E537">
        <v>1554.43</v>
      </c>
      <c r="F537">
        <v>1605.7446</v>
      </c>
      <c r="G537">
        <f t="shared" si="81"/>
        <v>7.9323621543397511</v>
      </c>
      <c r="H537">
        <f t="shared" si="82"/>
        <v>7.3488641979284539</v>
      </c>
      <c r="I537">
        <f t="shared" si="83"/>
        <v>7.3813428532177214</v>
      </c>
      <c r="J537">
        <v>8</v>
      </c>
      <c r="K537">
        <v>10</v>
      </c>
      <c r="L537">
        <v>75141.87</v>
      </c>
      <c r="M537">
        <v>9.11</v>
      </c>
      <c r="N537">
        <v>90.43</v>
      </c>
      <c r="O537">
        <v>56.57</v>
      </c>
      <c r="P537">
        <v>147.84</v>
      </c>
      <c r="Q537">
        <v>9896</v>
      </c>
      <c r="R537">
        <v>0.06</v>
      </c>
      <c r="S537">
        <v>0.15</v>
      </c>
      <c r="T537">
        <f>'Regression (power w accel)'!$B$17+'Regression (power w accel)'!$B$18*data_and_analysis!$I537</f>
        <v>7.9533284972659279</v>
      </c>
      <c r="U537">
        <f t="shared" si="84"/>
        <v>0.52863888674567405</v>
      </c>
      <c r="V537">
        <f t="shared" si="85"/>
        <v>6.3873292071574847E-4</v>
      </c>
      <c r="W537">
        <f>$T537-_xlfn.T.INV(0.975,'Regression (power w accel)'!$B$8-2)*SQRT('Regression (power w accel)'!$D$13*(1+1/'Regression (power w accel)'!$B$8+data_and_analysis!$V537))</f>
        <v>7.714603987825706</v>
      </c>
      <c r="X537">
        <f>$T537+_xlfn.T.INV(0.975,'Regression (power w accel)'!$B$8-2)*SQRT('Regression (power w accel)'!$D$13*(1+1/'Regression (power w accel)'!$B$8+data_and_analysis!$V537))</f>
        <v>8.1920530067061499</v>
      </c>
      <c r="Y537">
        <f t="shared" si="86"/>
        <v>37.347255399671546</v>
      </c>
      <c r="Z537">
        <f t="shared" si="87"/>
        <v>60.202172787800365</v>
      </c>
      <c r="AA537">
        <f>EXP('Regression (power w accel)'!$B$17)*(data_and_analysis!$F537^'Regression (power w accel)'!$B$18)/60</f>
        <v>47.417147981728469</v>
      </c>
      <c r="AB537" t="str">
        <f t="shared" si="88"/>
        <v>N</v>
      </c>
      <c r="AC537" s="5">
        <f t="shared" si="89"/>
        <v>-0.21236816237740014</v>
      </c>
      <c r="AD537" s="5">
        <f t="shared" si="90"/>
        <v>0.2696287176740032</v>
      </c>
    </row>
    <row r="538" spans="1:30" x14ac:dyDescent="0.25">
      <c r="A538">
        <v>38120</v>
      </c>
      <c r="B538" t="s">
        <v>790</v>
      </c>
      <c r="C538" t="s">
        <v>791</v>
      </c>
      <c r="D538">
        <v>944</v>
      </c>
      <c r="E538">
        <v>511.46</v>
      </c>
      <c r="F538">
        <v>487.04043999999999</v>
      </c>
      <c r="G538">
        <f t="shared" si="81"/>
        <v>6.8501261661455004</v>
      </c>
      <c r="H538">
        <f t="shared" si="82"/>
        <v>6.2372693809652704</v>
      </c>
      <c r="I538">
        <f t="shared" si="83"/>
        <v>6.1883471586494156</v>
      </c>
      <c r="J538">
        <v>18</v>
      </c>
      <c r="K538">
        <v>20</v>
      </c>
      <c r="L538">
        <v>28291.75</v>
      </c>
      <c r="M538">
        <v>9.16</v>
      </c>
      <c r="N538">
        <v>129.97999999999999</v>
      </c>
      <c r="O538">
        <v>63.45</v>
      </c>
      <c r="P538">
        <v>148.47</v>
      </c>
      <c r="Q538">
        <v>6838</v>
      </c>
      <c r="R538">
        <v>0.06</v>
      </c>
      <c r="S538">
        <v>0.17</v>
      </c>
      <c r="T538">
        <f>'Regression (power w accel)'!$B$17+'Regression (power w accel)'!$B$18*data_and_analysis!$I538</f>
        <v>6.8063374228550719</v>
      </c>
      <c r="U538">
        <f t="shared" si="84"/>
        <v>3.6866736669755702</v>
      </c>
      <c r="V538">
        <f t="shared" si="85"/>
        <v>4.454458228620682E-3</v>
      </c>
      <c r="W538">
        <f>$T538-_xlfn.T.INV(0.975,'Regression (power w accel)'!$B$8-2)*SQRT('Regression (power w accel)'!$D$13*(1+1/'Regression (power w accel)'!$B$8+data_and_analysis!$V538))</f>
        <v>6.56715863721245</v>
      </c>
      <c r="X538">
        <f>$T538+_xlfn.T.INV(0.975,'Regression (power w accel)'!$B$8-2)*SQRT('Regression (power w accel)'!$D$13*(1+1/'Regression (power w accel)'!$B$8+data_and_analysis!$V538))</f>
        <v>7.0455162084976939</v>
      </c>
      <c r="Y538">
        <f t="shared" si="86"/>
        <v>11.855762958682202</v>
      </c>
      <c r="Z538">
        <f t="shared" si="87"/>
        <v>19.128352266778808</v>
      </c>
      <c r="AA538">
        <f>EXP('Regression (power w accel)'!$B$17)*(data_and_analysis!$F538^'Regression (power w accel)'!$B$18)/60</f>
        <v>15.059256630561183</v>
      </c>
      <c r="AB538" t="str">
        <f t="shared" si="88"/>
        <v>N</v>
      </c>
      <c r="AC538" s="5">
        <f t="shared" si="89"/>
        <v>-0.21272588351923202</v>
      </c>
      <c r="AD538" s="5">
        <f t="shared" si="90"/>
        <v>0.27020561081081668</v>
      </c>
    </row>
    <row r="539" spans="1:30" x14ac:dyDescent="0.25">
      <c r="A539">
        <v>35148</v>
      </c>
      <c r="B539" t="s">
        <v>792</v>
      </c>
      <c r="C539" t="s">
        <v>793</v>
      </c>
      <c r="D539">
        <v>18585</v>
      </c>
      <c r="E539">
        <v>9268.32</v>
      </c>
      <c r="F539">
        <v>12210.403</v>
      </c>
      <c r="G539">
        <f t="shared" si="81"/>
        <v>9.8301100827313519</v>
      </c>
      <c r="H539">
        <f t="shared" si="82"/>
        <v>9.1343574123623377</v>
      </c>
      <c r="I539">
        <f t="shared" si="83"/>
        <v>9.4100435722930786</v>
      </c>
      <c r="J539">
        <v>462</v>
      </c>
      <c r="K539">
        <v>463</v>
      </c>
      <c r="L539">
        <v>927823.6</v>
      </c>
      <c r="M539">
        <v>4.0199999999999996</v>
      </c>
      <c r="N539">
        <v>123.03</v>
      </c>
      <c r="O539">
        <v>100.97</v>
      </c>
      <c r="P539">
        <v>143.82</v>
      </c>
      <c r="Q539">
        <v>432075</v>
      </c>
      <c r="R539">
        <v>0.03</v>
      </c>
      <c r="S539">
        <v>0.17</v>
      </c>
      <c r="T539">
        <f>'Regression (power w accel)'!$B$17+'Regression (power w accel)'!$B$18*data_and_analysis!$I539</f>
        <v>9.9037979147371509</v>
      </c>
      <c r="U539">
        <f t="shared" si="84"/>
        <v>1.69422802466877</v>
      </c>
      <c r="V539">
        <f t="shared" si="85"/>
        <v>2.0470669897498079E-3</v>
      </c>
      <c r="W539">
        <f>$T539-_xlfn.T.INV(0.975,'Regression (power w accel)'!$B$8-2)*SQRT('Regression (power w accel)'!$D$13*(1+1/'Regression (power w accel)'!$B$8+data_and_analysis!$V539))</f>
        <v>9.664905637341505</v>
      </c>
      <c r="X539">
        <f>$T539+_xlfn.T.INV(0.975,'Regression (power w accel)'!$B$8-2)*SQRT('Regression (power w accel)'!$D$13*(1+1/'Regression (power w accel)'!$B$8+data_and_analysis!$V539))</f>
        <v>10.142690192132797</v>
      </c>
      <c r="Y539">
        <f t="shared" si="86"/>
        <v>262.5813857993939</v>
      </c>
      <c r="Z539">
        <f t="shared" si="87"/>
        <v>423.41197019949016</v>
      </c>
      <c r="AA539">
        <f>EXP('Regression (power w accel)'!$B$17)*(data_and_analysis!$F539^'Regression (power w accel)'!$B$18)/60</f>
        <v>333.4368034561179</v>
      </c>
      <c r="AB539" t="str">
        <f t="shared" si="88"/>
        <v>N</v>
      </c>
      <c r="AC539" s="5">
        <f t="shared" si="89"/>
        <v>-0.21250029067666779</v>
      </c>
      <c r="AD539" s="5">
        <f t="shared" si="90"/>
        <v>0.26984173855665422</v>
      </c>
    </row>
    <row r="540" spans="1:30" x14ac:dyDescent="0.25">
      <c r="A540">
        <v>39526</v>
      </c>
      <c r="B540" t="s">
        <v>794</v>
      </c>
      <c r="C540" t="s">
        <v>795</v>
      </c>
      <c r="D540">
        <v>6710</v>
      </c>
      <c r="E540">
        <v>4369.72</v>
      </c>
      <c r="F540">
        <v>5322.8525</v>
      </c>
      <c r="G540">
        <f t="shared" si="81"/>
        <v>8.8113542299657279</v>
      </c>
      <c r="H540">
        <f t="shared" si="82"/>
        <v>8.3824542128103143</v>
      </c>
      <c r="I540">
        <f t="shared" si="83"/>
        <v>8.5797646228508242</v>
      </c>
      <c r="J540">
        <v>148</v>
      </c>
      <c r="K540">
        <v>150</v>
      </c>
      <c r="L540">
        <v>367903.7</v>
      </c>
      <c r="M540">
        <v>10.89</v>
      </c>
      <c r="N540">
        <v>115.44</v>
      </c>
      <c r="O540">
        <v>96.6</v>
      </c>
      <c r="P540">
        <v>149.68</v>
      </c>
      <c r="Q540">
        <v>83321</v>
      </c>
      <c r="R540">
        <v>0.08</v>
      </c>
      <c r="S540">
        <v>0.2</v>
      </c>
      <c r="T540">
        <f>'Regression (power w accel)'!$B$17+'Regression (power w accel)'!$B$18*data_and_analysis!$I540</f>
        <v>9.1055364049786487</v>
      </c>
      <c r="U540">
        <f t="shared" si="84"/>
        <v>0.22216723844680242</v>
      </c>
      <c r="V540">
        <f t="shared" si="85"/>
        <v>2.684356612016482E-4</v>
      </c>
      <c r="W540">
        <f>$T540-_xlfn.T.INV(0.975,'Regression (power w accel)'!$B$8-2)*SQRT('Regression (power w accel)'!$D$13*(1+1/'Regression (power w accel)'!$B$8+data_and_analysis!$V540))</f>
        <v>8.8668560268206544</v>
      </c>
      <c r="X540">
        <f>$T540+_xlfn.T.INV(0.975,'Regression (power w accel)'!$B$8-2)*SQRT('Regression (power w accel)'!$D$13*(1+1/'Regression (power w accel)'!$B$8+data_and_analysis!$V540))</f>
        <v>9.3442167831366429</v>
      </c>
      <c r="Y540">
        <f t="shared" si="86"/>
        <v>118.21576415898673</v>
      </c>
      <c r="Z540">
        <f t="shared" si="87"/>
        <v>190.54191963079586</v>
      </c>
      <c r="AA540">
        <f>EXP('Regression (power w accel)'!$B$17)*(data_and_analysis!$F540^'Regression (power w accel)'!$B$18)/60</f>
        <v>150.08350553433499</v>
      </c>
      <c r="AB540" t="str">
        <f t="shared" si="88"/>
        <v>Y</v>
      </c>
      <c r="AC540" s="5">
        <f t="shared" si="89"/>
        <v>-0.21233340240748705</v>
      </c>
      <c r="AD540" s="5">
        <f t="shared" si="90"/>
        <v>0.2695726885670664</v>
      </c>
    </row>
    <row r="541" spans="1:30" x14ac:dyDescent="0.25">
      <c r="A541">
        <v>39582</v>
      </c>
      <c r="B541" t="s">
        <v>796</v>
      </c>
      <c r="C541" t="s">
        <v>797</v>
      </c>
      <c r="D541">
        <v>18900</v>
      </c>
      <c r="E541">
        <v>8594.1200000000008</v>
      </c>
      <c r="F541">
        <v>11063.707</v>
      </c>
      <c r="G541">
        <f t="shared" si="81"/>
        <v>9.8469172010477344</v>
      </c>
      <c r="H541">
        <f t="shared" si="82"/>
        <v>9.0588335274676162</v>
      </c>
      <c r="I541">
        <f t="shared" si="83"/>
        <v>9.3114253907090436</v>
      </c>
      <c r="J541">
        <v>270</v>
      </c>
      <c r="K541">
        <v>271</v>
      </c>
      <c r="L541">
        <v>811473.6</v>
      </c>
      <c r="M541">
        <v>4.79</v>
      </c>
      <c r="N541">
        <v>119.93</v>
      </c>
      <c r="O541">
        <v>104.18</v>
      </c>
      <c r="P541">
        <v>129.6</v>
      </c>
      <c r="Q541">
        <v>406745</v>
      </c>
      <c r="R541">
        <v>0.03</v>
      </c>
      <c r="S541">
        <v>0.17</v>
      </c>
      <c r="T541">
        <f>'Regression (power w accel)'!$B$17+'Regression (power w accel)'!$B$18*data_and_analysis!$I541</f>
        <v>9.8089826739391111</v>
      </c>
      <c r="U541">
        <f t="shared" si="84"/>
        <v>1.4472257601018317</v>
      </c>
      <c r="V541">
        <f t="shared" si="85"/>
        <v>1.748624174009417E-3</v>
      </c>
      <c r="W541">
        <f>$T541-_xlfn.T.INV(0.975,'Regression (power w accel)'!$B$8-2)*SQRT('Regression (power w accel)'!$D$13*(1+1/'Regression (power w accel)'!$B$8+data_and_analysis!$V541))</f>
        <v>9.5701259387380055</v>
      </c>
      <c r="X541">
        <f>$T541+_xlfn.T.INV(0.975,'Regression (power w accel)'!$B$8-2)*SQRT('Regression (power w accel)'!$D$13*(1+1/'Regression (power w accel)'!$B$8+data_and_analysis!$V541))</f>
        <v>10.047839409140217</v>
      </c>
      <c r="Y541">
        <f t="shared" si="86"/>
        <v>238.83701567394098</v>
      </c>
      <c r="Z541">
        <f t="shared" si="87"/>
        <v>385.09684454097982</v>
      </c>
      <c r="AA541">
        <f>EXP('Regression (power w accel)'!$B$17)*(data_and_analysis!$F541^'Regression (power w accel)'!$B$18)/60</f>
        <v>303.2744319846617</v>
      </c>
      <c r="AB541" t="str">
        <f t="shared" si="88"/>
        <v>N</v>
      </c>
      <c r="AC541" s="5">
        <f t="shared" si="89"/>
        <v>-0.21247230071138898</v>
      </c>
      <c r="AD541" s="5">
        <f t="shared" si="90"/>
        <v>0.26979660639659969</v>
      </c>
    </row>
    <row r="542" spans="1:30" x14ac:dyDescent="0.25">
      <c r="A542">
        <v>38614</v>
      </c>
      <c r="B542" t="s">
        <v>519</v>
      </c>
      <c r="C542" t="s">
        <v>798</v>
      </c>
      <c r="D542">
        <v>18378</v>
      </c>
      <c r="E542">
        <v>7167.55</v>
      </c>
      <c r="F542">
        <v>8963.5625</v>
      </c>
      <c r="G542">
        <f t="shared" si="81"/>
        <v>9.8189095760608307</v>
      </c>
      <c r="H542">
        <f t="shared" si="82"/>
        <v>8.8773191736662245</v>
      </c>
      <c r="I542">
        <f t="shared" si="83"/>
        <v>9.1009230273932928</v>
      </c>
      <c r="J542">
        <v>188</v>
      </c>
      <c r="K542">
        <v>189</v>
      </c>
      <c r="L542">
        <v>796593.7</v>
      </c>
      <c r="M542">
        <v>6.31</v>
      </c>
      <c r="N542">
        <v>144.41</v>
      </c>
      <c r="O542">
        <v>128.9</v>
      </c>
      <c r="P542">
        <v>174.47</v>
      </c>
      <c r="Q542">
        <v>242760</v>
      </c>
      <c r="R542">
        <v>0.04</v>
      </c>
      <c r="S542">
        <v>0.2</v>
      </c>
      <c r="T542">
        <f>'Regression (power w accel)'!$B$17+'Regression (power w accel)'!$B$18*data_and_analysis!$I542</f>
        <v>9.606597759253459</v>
      </c>
      <c r="U542">
        <f t="shared" si="84"/>
        <v>0.98506538623169448</v>
      </c>
      <c r="V542">
        <f t="shared" si="85"/>
        <v>1.1902145434610442E-3</v>
      </c>
      <c r="W542">
        <f>$T542-_xlfn.T.INV(0.975,'Regression (power w accel)'!$B$8-2)*SQRT('Regression (power w accel)'!$D$13*(1+1/'Regression (power w accel)'!$B$8+data_and_analysis!$V542))</f>
        <v>9.3678075404615146</v>
      </c>
      <c r="X542">
        <f>$T542+_xlfn.T.INV(0.975,'Regression (power w accel)'!$B$8-2)*SQRT('Regression (power w accel)'!$D$13*(1+1/'Regression (power w accel)'!$B$8+data_and_analysis!$V542))</f>
        <v>9.8453879780454034</v>
      </c>
      <c r="Y542">
        <f t="shared" si="86"/>
        <v>195.09038777887505</v>
      </c>
      <c r="Z542">
        <f t="shared" si="87"/>
        <v>314.51866288396229</v>
      </c>
      <c r="AA542">
        <f>EXP('Regression (power w accel)'!$B$17)*(data_and_analysis!$F542^'Regression (power w accel)'!$B$18)/60</f>
        <v>247.70863510528955</v>
      </c>
      <c r="AB542" t="str">
        <f t="shared" si="88"/>
        <v>N</v>
      </c>
      <c r="AC542" s="5">
        <f t="shared" si="89"/>
        <v>-0.21241991545449715</v>
      </c>
      <c r="AD542" s="5">
        <f t="shared" si="90"/>
        <v>0.26971214689497958</v>
      </c>
    </row>
    <row r="543" spans="1:30" x14ac:dyDescent="0.25">
      <c r="A543">
        <v>50199</v>
      </c>
      <c r="B543" t="s">
        <v>799</v>
      </c>
      <c r="C543" t="s">
        <v>800</v>
      </c>
      <c r="D543">
        <v>5924</v>
      </c>
      <c r="E543">
        <v>2756.94</v>
      </c>
      <c r="F543">
        <v>3515.2440999999999</v>
      </c>
      <c r="G543">
        <f t="shared" si="81"/>
        <v>8.6867671753876898</v>
      </c>
      <c r="H543">
        <f t="shared" si="82"/>
        <v>7.9218766480013469</v>
      </c>
      <c r="I543">
        <f t="shared" si="83"/>
        <v>8.1648642470682642</v>
      </c>
      <c r="J543">
        <v>104</v>
      </c>
      <c r="K543">
        <v>105</v>
      </c>
      <c r="L543">
        <v>254845.02</v>
      </c>
      <c r="M543">
        <v>4.03</v>
      </c>
      <c r="N543">
        <v>121.94</v>
      </c>
      <c r="O543">
        <v>104.13</v>
      </c>
      <c r="P543">
        <v>141.05000000000001</v>
      </c>
      <c r="Q543">
        <v>137983</v>
      </c>
      <c r="R543">
        <v>0.03</v>
      </c>
      <c r="S543">
        <v>0.19</v>
      </c>
      <c r="T543">
        <f>'Regression (power w accel)'!$B$17+'Regression (power w accel)'!$B$18*data_and_analysis!$I543</f>
        <v>8.7066355288405255</v>
      </c>
      <c r="U543">
        <f t="shared" si="84"/>
        <v>3.1861308551134203E-3</v>
      </c>
      <c r="V543">
        <f t="shared" si="85"/>
        <v>3.8496726553682977E-6</v>
      </c>
      <c r="W543">
        <f>$T543-_xlfn.T.INV(0.975,'Regression (power w accel)'!$B$8-2)*SQRT('Regression (power w accel)'!$D$13*(1+1/'Regression (power w accel)'!$B$8+data_and_analysis!$V543))</f>
        <v>8.4679866885069845</v>
      </c>
      <c r="X543">
        <f>$T543+_xlfn.T.INV(0.975,'Regression (power w accel)'!$B$8-2)*SQRT('Regression (power w accel)'!$D$13*(1+1/'Regression (power w accel)'!$B$8+data_and_analysis!$V543))</f>
        <v>8.9452843691740664</v>
      </c>
      <c r="Y543">
        <f t="shared" si="86"/>
        <v>79.332043485486153</v>
      </c>
      <c r="Z543">
        <f t="shared" si="87"/>
        <v>127.86049758265561</v>
      </c>
      <c r="AA543">
        <f>EXP('Regression (power w accel)'!$B$17)*(data_and_analysis!$F543^'Regression (power w accel)'!$B$18)/60</f>
        <v>100.71461936731495</v>
      </c>
      <c r="AB543" t="str">
        <f t="shared" si="88"/>
        <v>N</v>
      </c>
      <c r="AC543" s="5">
        <f t="shared" si="89"/>
        <v>-0.21230856072488039</v>
      </c>
      <c r="AD543" s="5">
        <f t="shared" si="90"/>
        <v>0.26953264963785728</v>
      </c>
    </row>
    <row r="544" spans="1:30" x14ac:dyDescent="0.25">
      <c r="A544">
        <v>34689</v>
      </c>
      <c r="B544" t="s">
        <v>690</v>
      </c>
      <c r="C544" t="s">
        <v>691</v>
      </c>
      <c r="D544">
        <v>3099</v>
      </c>
      <c r="E544">
        <v>1734.97</v>
      </c>
      <c r="F544">
        <v>2026.8026</v>
      </c>
      <c r="G544">
        <f t="shared" si="81"/>
        <v>8.0388347577877486</v>
      </c>
      <c r="H544">
        <f t="shared" si="82"/>
        <v>7.458745401165185</v>
      </c>
      <c r="I544">
        <f t="shared" si="83"/>
        <v>7.6142147564112737</v>
      </c>
      <c r="J544">
        <v>48</v>
      </c>
      <c r="K544">
        <v>50</v>
      </c>
      <c r="L544">
        <v>128976.82</v>
      </c>
      <c r="M544">
        <v>9.15</v>
      </c>
      <c r="N544">
        <v>105.06</v>
      </c>
      <c r="O544">
        <v>83.59</v>
      </c>
      <c r="P544">
        <v>129.54</v>
      </c>
      <c r="Q544">
        <v>40618</v>
      </c>
      <c r="R544">
        <v>0.06</v>
      </c>
      <c r="S544">
        <v>0.28000000000000003</v>
      </c>
      <c r="T544">
        <f>'Regression (power w accel)'!$B$17+'Regression (power w accel)'!$B$18*data_and_analysis!$I544</f>
        <v>8.1772203316289396</v>
      </c>
      <c r="U544">
        <f t="shared" si="84"/>
        <v>0.24423726581759173</v>
      </c>
      <c r="V544">
        <f t="shared" si="85"/>
        <v>2.9510197992368102E-4</v>
      </c>
      <c r="W544">
        <f>$T544-_xlfn.T.INV(0.975,'Regression (power w accel)'!$B$8-2)*SQRT('Regression (power w accel)'!$D$13*(1+1/'Regression (power w accel)'!$B$8+data_and_analysis!$V544))</f>
        <v>7.9385367751600979</v>
      </c>
      <c r="X544">
        <f>$T544+_xlfn.T.INV(0.975,'Regression (power w accel)'!$B$8-2)*SQRT('Regression (power w accel)'!$D$13*(1+1/'Regression (power w accel)'!$B$8+data_and_analysis!$V544))</f>
        <v>8.4159038880977803</v>
      </c>
      <c r="Y544">
        <f t="shared" si="86"/>
        <v>46.720928542037242</v>
      </c>
      <c r="Z544">
        <f t="shared" si="87"/>
        <v>75.30596332367621</v>
      </c>
      <c r="AA544">
        <f>EXP('Regression (power w accel)'!$B$17)*(data_and_analysis!$F544^'Regression (power w accel)'!$B$18)/60</f>
        <v>59.315803385225735</v>
      </c>
      <c r="AB544" t="str">
        <f t="shared" si="88"/>
        <v>N</v>
      </c>
      <c r="AC544" s="5">
        <f t="shared" si="89"/>
        <v>-0.2123359058528001</v>
      </c>
      <c r="AD544" s="5">
        <f t="shared" si="90"/>
        <v>0.2695767236701252</v>
      </c>
    </row>
    <row r="545" spans="1:30" x14ac:dyDescent="0.25">
      <c r="A545">
        <v>37720</v>
      </c>
      <c r="B545" t="s">
        <v>801</v>
      </c>
      <c r="C545" t="s">
        <v>802</v>
      </c>
      <c r="D545">
        <v>4746</v>
      </c>
      <c r="E545">
        <v>2377.7199999999998</v>
      </c>
      <c r="F545">
        <v>2874.808</v>
      </c>
      <c r="G545">
        <f t="shared" si="81"/>
        <v>8.4650574369957088</v>
      </c>
      <c r="H545">
        <f t="shared" si="82"/>
        <v>7.7738973243130758</v>
      </c>
      <c r="I545">
        <f t="shared" si="83"/>
        <v>7.9637411683926977</v>
      </c>
      <c r="J545">
        <v>86</v>
      </c>
      <c r="K545">
        <v>87</v>
      </c>
      <c r="L545">
        <v>204934.44</v>
      </c>
      <c r="M545">
        <v>4.08</v>
      </c>
      <c r="N545">
        <v>123.83</v>
      </c>
      <c r="O545">
        <v>99.09</v>
      </c>
      <c r="P545">
        <v>151.06</v>
      </c>
      <c r="Q545">
        <v>38489</v>
      </c>
      <c r="R545">
        <v>0.03</v>
      </c>
      <c r="S545">
        <v>0.19</v>
      </c>
      <c r="T545">
        <f>'Regression (power w accel)'!$B$17+'Regression (power w accel)'!$B$18*data_and_analysis!$I545</f>
        <v>8.5132682123034922</v>
      </c>
      <c r="U545">
        <f t="shared" si="84"/>
        <v>2.0931508512386392E-2</v>
      </c>
      <c r="V545">
        <f t="shared" si="85"/>
        <v>2.5290692573539696E-5</v>
      </c>
      <c r="W545">
        <f>$T545-_xlfn.T.INV(0.975,'Regression (power w accel)'!$B$8-2)*SQRT('Regression (power w accel)'!$D$13*(1+1/'Regression (power w accel)'!$B$8+data_and_analysis!$V545))</f>
        <v>8.2746168161120792</v>
      </c>
      <c r="X545">
        <f>$T545+_xlfn.T.INV(0.975,'Regression (power w accel)'!$B$8-2)*SQRT('Regression (power w accel)'!$D$13*(1+1/'Regression (power w accel)'!$B$8+data_and_analysis!$V545))</f>
        <v>8.7519196084949051</v>
      </c>
      <c r="Y545">
        <f t="shared" si="86"/>
        <v>65.383651744568851</v>
      </c>
      <c r="Z545">
        <f t="shared" si="87"/>
        <v>105.38022988584238</v>
      </c>
      <c r="AA545">
        <f>EXP('Regression (power w accel)'!$B$17)*(data_and_analysis!$F545^'Regression (power w accel)'!$B$18)/60</f>
        <v>83.006892795830652</v>
      </c>
      <c r="AB545" t="str">
        <f t="shared" si="88"/>
        <v>N</v>
      </c>
      <c r="AC545" s="5">
        <f t="shared" si="89"/>
        <v>-0.2123105739496732</v>
      </c>
      <c r="AD545" s="5">
        <f t="shared" si="90"/>
        <v>0.26953589438702036</v>
      </c>
    </row>
    <row r="546" spans="1:30" x14ac:dyDescent="0.25">
      <c r="A546">
        <v>41591</v>
      </c>
      <c r="B546" t="s">
        <v>430</v>
      </c>
      <c r="C546" t="s">
        <v>803</v>
      </c>
      <c r="D546">
        <v>2351</v>
      </c>
      <c r="E546">
        <v>1374.48</v>
      </c>
      <c r="F546">
        <v>1493.1605</v>
      </c>
      <c r="G546">
        <f t="shared" si="81"/>
        <v>7.7625960485400691</v>
      </c>
      <c r="H546">
        <f t="shared" si="82"/>
        <v>7.2258307567537114</v>
      </c>
      <c r="I546">
        <f t="shared" si="83"/>
        <v>7.3086502934357807</v>
      </c>
      <c r="J546">
        <v>25</v>
      </c>
      <c r="K546">
        <v>27</v>
      </c>
      <c r="L546">
        <v>90884.41</v>
      </c>
      <c r="M546">
        <v>9.1300000000000008</v>
      </c>
      <c r="N546">
        <v>104.46</v>
      </c>
      <c r="O546">
        <v>76.53</v>
      </c>
      <c r="P546">
        <v>141.94</v>
      </c>
      <c r="Q546">
        <v>23839</v>
      </c>
      <c r="R546">
        <v>0.06</v>
      </c>
      <c r="S546">
        <v>0.26</v>
      </c>
      <c r="T546">
        <f>'Regression (power w accel)'!$B$17+'Regression (power w accel)'!$B$18*data_and_analysis!$I546</f>
        <v>7.8834391274839737</v>
      </c>
      <c r="U546">
        <f t="shared" si="84"/>
        <v>0.63962906389519092</v>
      </c>
      <c r="V546">
        <f t="shared" si="85"/>
        <v>7.7283784904951208E-4</v>
      </c>
      <c r="W546">
        <f>$T546-_xlfn.T.INV(0.975,'Regression (power w accel)'!$B$8-2)*SQRT('Regression (power w accel)'!$D$13*(1+1/'Regression (power w accel)'!$B$8+data_and_analysis!$V546))</f>
        <v>7.6446986377003938</v>
      </c>
      <c r="X546">
        <f>$T546+_xlfn.T.INV(0.975,'Regression (power w accel)'!$B$8-2)*SQRT('Regression (power w accel)'!$D$13*(1+1/'Regression (power w accel)'!$B$8+data_and_analysis!$V546))</f>
        <v>8.1221796172675536</v>
      </c>
      <c r="Y546">
        <f t="shared" si="86"/>
        <v>34.825646212163136</v>
      </c>
      <c r="Z546">
        <f t="shared" si="87"/>
        <v>56.139241223159544</v>
      </c>
      <c r="AA546">
        <f>EXP('Regression (power w accel)'!$B$17)*(data_and_analysis!$F546^'Regression (power w accel)'!$B$18)/60</f>
        <v>44.216347129280578</v>
      </c>
      <c r="AB546" t="str">
        <f t="shared" si="88"/>
        <v>N</v>
      </c>
      <c r="AC546" s="5">
        <f t="shared" si="89"/>
        <v>-0.21238074890403624</v>
      </c>
      <c r="AD546" s="5">
        <f t="shared" si="90"/>
        <v>0.26964900693896282</v>
      </c>
    </row>
    <row r="547" spans="1:30" x14ac:dyDescent="0.25">
      <c r="A547">
        <v>54468</v>
      </c>
      <c r="B547" t="s">
        <v>804</v>
      </c>
      <c r="C547" t="s">
        <v>805</v>
      </c>
      <c r="D547">
        <v>2964</v>
      </c>
      <c r="E547">
        <v>1366.07</v>
      </c>
      <c r="F547">
        <v>1759.5137</v>
      </c>
      <c r="G547">
        <f t="shared" si="81"/>
        <v>7.9942949864159774</v>
      </c>
      <c r="H547">
        <f t="shared" si="82"/>
        <v>7.2196932833272971</v>
      </c>
      <c r="I547">
        <f t="shared" si="83"/>
        <v>7.4727927430342538</v>
      </c>
      <c r="J547">
        <v>65</v>
      </c>
      <c r="K547">
        <v>67</v>
      </c>
      <c r="L547">
        <v>160842.01999999999</v>
      </c>
      <c r="M547">
        <v>11.07</v>
      </c>
      <c r="N547">
        <v>169.87</v>
      </c>
      <c r="O547">
        <v>168.6</v>
      </c>
      <c r="P547">
        <v>173.75</v>
      </c>
      <c r="Q547">
        <v>21131</v>
      </c>
      <c r="R547">
        <v>0.08</v>
      </c>
      <c r="S547">
        <v>0.19</v>
      </c>
      <c r="T547">
        <f>'Regression (power w accel)'!$B$17+'Regression (power w accel)'!$B$18*data_and_analysis!$I547</f>
        <v>8.0412518718874715</v>
      </c>
      <c r="U547">
        <f t="shared" si="84"/>
        <v>0.40402000727993537</v>
      </c>
      <c r="V547">
        <f t="shared" si="85"/>
        <v>4.8816098427065404E-4</v>
      </c>
      <c r="W547">
        <f>$T547-_xlfn.T.INV(0.975,'Regression (power w accel)'!$B$8-2)*SQRT('Regression (power w accel)'!$D$13*(1+1/'Regression (power w accel)'!$B$8+data_and_analysis!$V547))</f>
        <v>7.8025453063233465</v>
      </c>
      <c r="X547">
        <f>$T547+_xlfn.T.INV(0.975,'Regression (power w accel)'!$B$8-2)*SQRT('Regression (power w accel)'!$D$13*(1+1/'Regression (power w accel)'!$B$8+data_and_analysis!$V547))</f>
        <v>8.2799584374515955</v>
      </c>
      <c r="Y547">
        <f t="shared" si="86"/>
        <v>40.780366163426194</v>
      </c>
      <c r="Z547">
        <f t="shared" si="87"/>
        <v>65.733840910283845</v>
      </c>
      <c r="AA547">
        <f>EXP('Regression (power w accel)'!$B$17)*(data_and_analysis!$F547^'Regression (power w accel)'!$B$18)/60</f>
        <v>51.774994945917548</v>
      </c>
      <c r="AB547" t="str">
        <f t="shared" si="88"/>
        <v>N</v>
      </c>
      <c r="AC547" s="5">
        <f t="shared" si="89"/>
        <v>-0.21235402908249398</v>
      </c>
      <c r="AD547" s="5">
        <f t="shared" si="90"/>
        <v>0.26960593581799952</v>
      </c>
    </row>
    <row r="548" spans="1:30" x14ac:dyDescent="0.25">
      <c r="A548">
        <v>55439</v>
      </c>
      <c r="B548" t="s">
        <v>806</v>
      </c>
      <c r="C548" t="s">
        <v>807</v>
      </c>
      <c r="D548">
        <v>7167</v>
      </c>
      <c r="E548">
        <v>2921.78</v>
      </c>
      <c r="F548">
        <v>3675.7453999999998</v>
      </c>
      <c r="G548">
        <f t="shared" si="81"/>
        <v>8.877242435993919</v>
      </c>
      <c r="H548">
        <f t="shared" si="82"/>
        <v>7.9799482985794965</v>
      </c>
      <c r="I548">
        <f t="shared" si="83"/>
        <v>8.2095112210117005</v>
      </c>
      <c r="J548">
        <v>192</v>
      </c>
      <c r="K548">
        <v>193</v>
      </c>
      <c r="L548">
        <v>338935</v>
      </c>
      <c r="M548">
        <v>6.09</v>
      </c>
      <c r="N548">
        <v>152.58000000000001</v>
      </c>
      <c r="O548">
        <v>137.12</v>
      </c>
      <c r="P548">
        <v>168.35</v>
      </c>
      <c r="Q548">
        <v>57430</v>
      </c>
      <c r="R548">
        <v>0.04</v>
      </c>
      <c r="S548">
        <v>0.17</v>
      </c>
      <c r="T548">
        <f>'Regression (power w accel)'!$B$17+'Regression (power w accel)'!$B$18*data_and_analysis!$I548</f>
        <v>8.7495608141921259</v>
      </c>
      <c r="U548">
        <f t="shared" si="84"/>
        <v>1.0219753452299456E-2</v>
      </c>
      <c r="V548">
        <f t="shared" si="85"/>
        <v>1.2348113495333026E-5</v>
      </c>
      <c r="W548">
        <f>$T548-_xlfn.T.INV(0.975,'Regression (power w accel)'!$B$8-2)*SQRT('Regression (power w accel)'!$D$13*(1+1/'Regression (power w accel)'!$B$8+data_and_analysis!$V548))</f>
        <v>8.5109109608061644</v>
      </c>
      <c r="X548">
        <f>$T548+_xlfn.T.INV(0.975,'Regression (power w accel)'!$B$8-2)*SQRT('Regression (power w accel)'!$D$13*(1+1/'Regression (power w accel)'!$B$8+data_and_analysis!$V548))</f>
        <v>8.9882106675780875</v>
      </c>
      <c r="Y548">
        <f t="shared" si="86"/>
        <v>82.811455111883703</v>
      </c>
      <c r="Z548">
        <f t="shared" si="87"/>
        <v>133.46858147101727</v>
      </c>
      <c r="AA548">
        <f>EXP('Regression (power w accel)'!$B$17)*(data_and_analysis!$F548^'Regression (power w accel)'!$B$18)/60</f>
        <v>105.13195253268124</v>
      </c>
      <c r="AB548" t="str">
        <f t="shared" si="88"/>
        <v>N</v>
      </c>
      <c r="AC548" s="5">
        <f t="shared" si="89"/>
        <v>-0.21230935869719536</v>
      </c>
      <c r="AD548" s="5">
        <f t="shared" si="90"/>
        <v>0.2695339357416322</v>
      </c>
    </row>
    <row r="549" spans="1:30" x14ac:dyDescent="0.25">
      <c r="A549">
        <v>53353</v>
      </c>
      <c r="B549" t="s">
        <v>158</v>
      </c>
      <c r="C549" t="s">
        <v>808</v>
      </c>
      <c r="D549">
        <v>4113</v>
      </c>
      <c r="E549">
        <v>2308.2399999999998</v>
      </c>
      <c r="F549">
        <v>2393.2896000000001</v>
      </c>
      <c r="G549">
        <f t="shared" si="81"/>
        <v>8.3219079682304233</v>
      </c>
      <c r="H549">
        <f t="shared" si="82"/>
        <v>7.7442406083569884</v>
      </c>
      <c r="I549">
        <f t="shared" si="83"/>
        <v>7.7804241002267061</v>
      </c>
      <c r="J549">
        <v>204</v>
      </c>
      <c r="K549">
        <v>205</v>
      </c>
      <c r="L549">
        <v>174789.1</v>
      </c>
      <c r="M549">
        <v>6.02</v>
      </c>
      <c r="N549">
        <v>128.53</v>
      </c>
      <c r="O549">
        <v>88.9</v>
      </c>
      <c r="P549">
        <v>147.52000000000001</v>
      </c>
      <c r="Q549">
        <v>16341</v>
      </c>
      <c r="R549">
        <v>0.04</v>
      </c>
      <c r="S549">
        <v>0.28999999999999998</v>
      </c>
      <c r="T549">
        <f>'Regression (power w accel)'!$B$17+'Regression (power w accel)'!$B$18*data_and_analysis!$I549</f>
        <v>8.3370202661198771</v>
      </c>
      <c r="U549">
        <f t="shared" si="84"/>
        <v>0.10758027693152966</v>
      </c>
      <c r="V549">
        <f t="shared" si="85"/>
        <v>1.2998488423524455E-4</v>
      </c>
      <c r="W549">
        <f>$T549-_xlfn.T.INV(0.975,'Regression (power w accel)'!$B$8-2)*SQRT('Regression (power w accel)'!$D$13*(1+1/'Regression (power w accel)'!$B$8+data_and_analysis!$V549))</f>
        <v>8.0983563903427882</v>
      </c>
      <c r="X549">
        <f>$T549+_xlfn.T.INV(0.975,'Regression (power w accel)'!$B$8-2)*SQRT('Regression (power w accel)'!$D$13*(1+1/'Regression (power w accel)'!$B$8+data_and_analysis!$V549))</f>
        <v>8.575684141896966</v>
      </c>
      <c r="Y549">
        <f t="shared" si="86"/>
        <v>54.817628387129965</v>
      </c>
      <c r="Z549">
        <f t="shared" si="87"/>
        <v>88.35294925254837</v>
      </c>
      <c r="AA549">
        <f>EXP('Regression (power w accel)'!$B$17)*(data_and_analysis!$F549^'Regression (power w accel)'!$B$18)/60</f>
        <v>69.593815379192634</v>
      </c>
      <c r="AB549" t="str">
        <f t="shared" si="88"/>
        <v>N</v>
      </c>
      <c r="AC549" s="5">
        <f t="shared" si="89"/>
        <v>-0.21232040392601464</v>
      </c>
      <c r="AD549" s="5">
        <f t="shared" si="90"/>
        <v>0.26955173776784191</v>
      </c>
    </row>
    <row r="550" spans="1:30" x14ac:dyDescent="0.25">
      <c r="A550">
        <v>48899</v>
      </c>
      <c r="B550" t="s">
        <v>809</v>
      </c>
      <c r="C550" t="s">
        <v>810</v>
      </c>
      <c r="D550">
        <v>1301</v>
      </c>
      <c r="E550">
        <v>705.75</v>
      </c>
      <c r="F550">
        <v>714.92499999999995</v>
      </c>
      <c r="G550">
        <f t="shared" si="81"/>
        <v>7.1708884785125049</v>
      </c>
      <c r="H550">
        <f t="shared" si="82"/>
        <v>6.5592610671335985</v>
      </c>
      <c r="I550">
        <f t="shared" si="83"/>
        <v>6.5721776420872366</v>
      </c>
      <c r="J550">
        <v>62</v>
      </c>
      <c r="K550">
        <v>64</v>
      </c>
      <c r="L550">
        <v>46207.44</v>
      </c>
      <c r="M550">
        <v>11.11</v>
      </c>
      <c r="N550">
        <v>134.36000000000001</v>
      </c>
      <c r="O550">
        <v>67.849999999999994</v>
      </c>
      <c r="P550">
        <v>161.69</v>
      </c>
      <c r="Q550">
        <v>17828</v>
      </c>
      <c r="R550">
        <v>0.08</v>
      </c>
      <c r="S550">
        <v>0.19</v>
      </c>
      <c r="T550">
        <f>'Regression (power w accel)'!$B$17+'Regression (power w accel)'!$B$18*data_and_analysis!$I550</f>
        <v>7.1753665321757829</v>
      </c>
      <c r="U550">
        <f t="shared" si="84"/>
        <v>2.3600357423726814</v>
      </c>
      <c r="V550">
        <f t="shared" si="85"/>
        <v>2.8515354441650863E-3</v>
      </c>
      <c r="W550">
        <f>$T550-_xlfn.T.INV(0.975,'Regression (power w accel)'!$B$8-2)*SQRT('Regression (power w accel)'!$D$13*(1+1/'Regression (power w accel)'!$B$8+data_and_analysis!$V550))</f>
        <v>6.9363784752352871</v>
      </c>
      <c r="X550">
        <f>$T550+_xlfn.T.INV(0.975,'Regression (power w accel)'!$B$8-2)*SQRT('Regression (power w accel)'!$D$13*(1+1/'Regression (power w accel)'!$B$8+data_and_analysis!$V550))</f>
        <v>7.4143545891162788</v>
      </c>
      <c r="Y550">
        <f t="shared" si="86"/>
        <v>17.150612941684241</v>
      </c>
      <c r="Z550">
        <f t="shared" si="87"/>
        <v>27.660627907315199</v>
      </c>
      <c r="AA550">
        <f>EXP('Regression (power w accel)'!$B$17)*(data_and_analysis!$F550^'Regression (power w accel)'!$B$18)/60</f>
        <v>21.780650196041265</v>
      </c>
      <c r="AB550" t="str">
        <f t="shared" si="88"/>
        <v>N</v>
      </c>
      <c r="AC550" s="5">
        <f t="shared" si="89"/>
        <v>-0.21257571342836015</v>
      </c>
      <c r="AD550" s="5">
        <f t="shared" si="90"/>
        <v>0.26996336924517744</v>
      </c>
    </row>
    <row r="551" spans="1:30" x14ac:dyDescent="0.25">
      <c r="A551">
        <v>43407</v>
      </c>
      <c r="B551" t="s">
        <v>811</v>
      </c>
      <c r="C551" t="s">
        <v>812</v>
      </c>
      <c r="D551">
        <v>8995</v>
      </c>
      <c r="E551">
        <v>4516.55</v>
      </c>
      <c r="F551">
        <v>5180.4916999999996</v>
      </c>
      <c r="G551">
        <f t="shared" si="81"/>
        <v>9.104424146384634</v>
      </c>
      <c r="H551">
        <f t="shared" si="82"/>
        <v>8.4155037070478276</v>
      </c>
      <c r="I551">
        <f t="shared" si="83"/>
        <v>8.5526552535285703</v>
      </c>
      <c r="J551">
        <v>170</v>
      </c>
      <c r="K551">
        <v>172</v>
      </c>
      <c r="L551">
        <v>377005.62</v>
      </c>
      <c r="M551">
        <v>11.35</v>
      </c>
      <c r="N551">
        <v>127.59</v>
      </c>
      <c r="O551">
        <v>100.11</v>
      </c>
      <c r="P551">
        <v>158.32</v>
      </c>
      <c r="Q551">
        <v>57006</v>
      </c>
      <c r="R551">
        <v>0.08</v>
      </c>
      <c r="S551">
        <v>0.28999999999999998</v>
      </c>
      <c r="T551">
        <f>'Regression (power w accel)'!$B$17+'Regression (power w accel)'!$B$18*data_and_analysis!$I551</f>
        <v>9.0794724344319775</v>
      </c>
      <c r="U551">
        <f t="shared" si="84"/>
        <v>0.1973463600269367</v>
      </c>
      <c r="V551">
        <f t="shared" si="85"/>
        <v>2.3844560075518965E-4</v>
      </c>
      <c r="W551">
        <f>$T551-_xlfn.T.INV(0.975,'Regression (power w accel)'!$B$8-2)*SQRT('Regression (power w accel)'!$D$13*(1+1/'Regression (power w accel)'!$B$8+data_and_analysis!$V551))</f>
        <v>8.8407956307862285</v>
      </c>
      <c r="X551">
        <f>$T551+_xlfn.T.INV(0.975,'Regression (power w accel)'!$B$8-2)*SQRT('Regression (power w accel)'!$D$13*(1+1/'Regression (power w accel)'!$B$8+data_and_analysis!$V551))</f>
        <v>9.3181492380777264</v>
      </c>
      <c r="Y551">
        <f t="shared" si="86"/>
        <v>115.17481085310712</v>
      </c>
      <c r="Z551">
        <f t="shared" si="87"/>
        <v>185.63913890763635</v>
      </c>
      <c r="AA551">
        <f>EXP('Regression (power w accel)'!$B$17)*(data_and_analysis!$F551^'Regression (power w accel)'!$B$18)/60</f>
        <v>146.22227159574803</v>
      </c>
      <c r="AB551" t="str">
        <f t="shared" si="88"/>
        <v>N</v>
      </c>
      <c r="AC551" s="5">
        <f t="shared" si="89"/>
        <v>-0.21233058687855683</v>
      </c>
      <c r="AD551" s="5">
        <f t="shared" si="90"/>
        <v>0.26956815047205518</v>
      </c>
    </row>
    <row r="552" spans="1:30" x14ac:dyDescent="0.25">
      <c r="A552">
        <v>35381</v>
      </c>
      <c r="B552" t="s">
        <v>813</v>
      </c>
      <c r="C552" t="s">
        <v>814</v>
      </c>
      <c r="D552">
        <v>1736</v>
      </c>
      <c r="E552">
        <v>786.33</v>
      </c>
      <c r="F552">
        <v>815.15129999999999</v>
      </c>
      <c r="G552">
        <f t="shared" si="81"/>
        <v>7.4593388952202959</v>
      </c>
      <c r="H552">
        <f t="shared" si="82"/>
        <v>6.6673765516462229</v>
      </c>
      <c r="I552">
        <f t="shared" si="83"/>
        <v>6.7033737401828946</v>
      </c>
      <c r="J552">
        <v>65</v>
      </c>
      <c r="K552">
        <v>67</v>
      </c>
      <c r="L552">
        <v>56823.24</v>
      </c>
      <c r="M552">
        <v>11.44</v>
      </c>
      <c r="N552">
        <v>129.80000000000001</v>
      </c>
      <c r="O552">
        <v>76.52</v>
      </c>
      <c r="P552">
        <v>159.63999999999999</v>
      </c>
      <c r="Q552">
        <v>17326</v>
      </c>
      <c r="R552">
        <v>0.08</v>
      </c>
      <c r="S552">
        <v>0.19</v>
      </c>
      <c r="T552">
        <f>'Regression (power w accel)'!$B$17+'Regression (power w accel)'!$B$18*data_and_analysis!$I552</f>
        <v>7.301503411125462</v>
      </c>
      <c r="U552">
        <f t="shared" si="84"/>
        <v>1.9741505656818437</v>
      </c>
      <c r="V552">
        <f t="shared" si="85"/>
        <v>2.3852860399905676E-3</v>
      </c>
      <c r="W552">
        <f>$T552-_xlfn.T.INV(0.975,'Regression (power w accel)'!$B$8-2)*SQRT('Regression (power w accel)'!$D$13*(1+1/'Regression (power w accel)'!$B$8+data_and_analysis!$V552))</f>
        <v>7.062570860889247</v>
      </c>
      <c r="X552">
        <f>$T552+_xlfn.T.INV(0.975,'Regression (power w accel)'!$B$8-2)*SQRT('Regression (power w accel)'!$D$13*(1+1/'Regression (power w accel)'!$B$8+data_and_analysis!$V552))</f>
        <v>7.5404359613616769</v>
      </c>
      <c r="Y552">
        <f t="shared" si="86"/>
        <v>19.457377395093541</v>
      </c>
      <c r="Z552">
        <f t="shared" si="87"/>
        <v>31.377510153356251</v>
      </c>
      <c r="AA552">
        <f>EXP('Regression (power w accel)'!$B$17)*(data_and_analysis!$F552^'Regression (power w accel)'!$B$18)/60</f>
        <v>24.70878501206063</v>
      </c>
      <c r="AB552" t="str">
        <f t="shared" si="88"/>
        <v>N</v>
      </c>
      <c r="AC552" s="5">
        <f t="shared" si="89"/>
        <v>-0.21253200488829457</v>
      </c>
      <c r="AD552" s="5">
        <f t="shared" si="90"/>
        <v>0.26989287972033194</v>
      </c>
    </row>
    <row r="553" spans="1:30" x14ac:dyDescent="0.25">
      <c r="A553">
        <v>45987</v>
      </c>
      <c r="B553" t="s">
        <v>16</v>
      </c>
      <c r="C553" t="s">
        <v>48</v>
      </c>
      <c r="D553">
        <v>4126</v>
      </c>
      <c r="E553">
        <v>2289.39</v>
      </c>
      <c r="F553">
        <v>2420.4167000000002</v>
      </c>
      <c r="G553">
        <f t="shared" si="81"/>
        <v>8.325063693631197</v>
      </c>
      <c r="H553">
        <f t="shared" si="82"/>
        <v>7.7360406855181667</v>
      </c>
      <c r="I553">
        <f t="shared" si="83"/>
        <v>7.7916949944103662</v>
      </c>
      <c r="J553">
        <v>63</v>
      </c>
      <c r="K553">
        <v>64</v>
      </c>
      <c r="L553">
        <v>140978.98000000001</v>
      </c>
      <c r="M553">
        <v>6.04</v>
      </c>
      <c r="N553">
        <v>107.68</v>
      </c>
      <c r="O553">
        <v>81.34</v>
      </c>
      <c r="P553">
        <v>143.58000000000001</v>
      </c>
      <c r="Q553">
        <v>48579</v>
      </c>
      <c r="R553">
        <v>0.04</v>
      </c>
      <c r="S553">
        <v>0.28000000000000003</v>
      </c>
      <c r="T553">
        <f>'Regression (power w accel)'!$B$17+'Regression (power w accel)'!$B$18*data_and_analysis!$I553</f>
        <v>8.3478565290570756</v>
      </c>
      <c r="U553">
        <f t="shared" si="84"/>
        <v>0.10031373133772903</v>
      </c>
      <c r="V553">
        <f t="shared" si="85"/>
        <v>1.2120501198783007E-4</v>
      </c>
      <c r="W553">
        <f>$T553-_xlfn.T.INV(0.975,'Regression (power w accel)'!$B$8-2)*SQRT('Regression (power w accel)'!$D$13*(1+1/'Regression (power w accel)'!$B$8+data_and_analysis!$V553))</f>
        <v>8.1091936998188796</v>
      </c>
      <c r="X553">
        <f>$T553+_xlfn.T.INV(0.975,'Regression (power w accel)'!$B$8-2)*SQRT('Regression (power w accel)'!$D$13*(1+1/'Regression (power w accel)'!$B$8+data_and_analysis!$V553))</f>
        <v>8.5865193582952717</v>
      </c>
      <c r="Y553">
        <f t="shared" si="86"/>
        <v>55.414934741625565</v>
      </c>
      <c r="Z553">
        <f t="shared" si="87"/>
        <v>89.315477762603862</v>
      </c>
      <c r="AA553">
        <f>EXP('Regression (power w accel)'!$B$17)*(data_and_analysis!$F553^'Regression (power w accel)'!$B$18)/60</f>
        <v>70.352053073324029</v>
      </c>
      <c r="AB553" t="str">
        <f t="shared" si="88"/>
        <v>N</v>
      </c>
      <c r="AC553" s="5">
        <f t="shared" si="89"/>
        <v>-0.21231957958825079</v>
      </c>
      <c r="AD553" s="5">
        <f t="shared" si="90"/>
        <v>0.26955040913326739</v>
      </c>
    </row>
    <row r="554" spans="1:30" x14ac:dyDescent="0.25">
      <c r="A554">
        <v>42981</v>
      </c>
      <c r="B554" t="s">
        <v>815</v>
      </c>
      <c r="C554" t="s">
        <v>816</v>
      </c>
      <c r="D554">
        <v>10579</v>
      </c>
      <c r="E554">
        <v>3017.89</v>
      </c>
      <c r="F554">
        <v>4067.5527000000002</v>
      </c>
      <c r="G554">
        <f t="shared" si="81"/>
        <v>9.2666261829867747</v>
      </c>
      <c r="H554">
        <f t="shared" si="82"/>
        <v>8.0123131906847558</v>
      </c>
      <c r="I554">
        <f t="shared" si="83"/>
        <v>8.3107967953706616</v>
      </c>
      <c r="J554">
        <v>194</v>
      </c>
      <c r="K554">
        <v>195</v>
      </c>
      <c r="L554">
        <v>405902.44</v>
      </c>
      <c r="M554">
        <v>6.02</v>
      </c>
      <c r="N554">
        <v>169.83</v>
      </c>
      <c r="O554">
        <v>159.69999999999999</v>
      </c>
      <c r="P554">
        <v>181.33</v>
      </c>
      <c r="Q554">
        <v>202357</v>
      </c>
      <c r="R554">
        <v>0.04</v>
      </c>
      <c r="S554">
        <v>0.2</v>
      </c>
      <c r="T554">
        <f>'Regression (power w accel)'!$B$17+'Regression (power w accel)'!$B$18*data_and_analysis!$I554</f>
        <v>8.8469405870490121</v>
      </c>
      <c r="U554">
        <f t="shared" si="84"/>
        <v>4.0957004887646344E-2</v>
      </c>
      <c r="V554">
        <f t="shared" si="85"/>
        <v>4.9486687437432655E-5</v>
      </c>
      <c r="W554">
        <f>$T554-_xlfn.T.INV(0.975,'Regression (power w accel)'!$B$8-2)*SQRT('Regression (power w accel)'!$D$13*(1+1/'Regression (power w accel)'!$B$8+data_and_analysis!$V554))</f>
        <v>8.6082863066282407</v>
      </c>
      <c r="X554">
        <f>$T554+_xlfn.T.INV(0.975,'Regression (power w accel)'!$B$8-2)*SQRT('Regression (power w accel)'!$D$13*(1+1/'Regression (power w accel)'!$B$8+data_and_analysis!$V554))</f>
        <v>9.0855948674697835</v>
      </c>
      <c r="Y554">
        <f t="shared" si="86"/>
        <v>91.280916351039295</v>
      </c>
      <c r="Z554">
        <f t="shared" si="87"/>
        <v>147.12025377510079</v>
      </c>
      <c r="AA554">
        <f>EXP('Regression (power w accel)'!$B$17)*(data_and_analysis!$F554^'Regression (power w accel)'!$B$18)/60</f>
        <v>115.88473401785349</v>
      </c>
      <c r="AB554" t="str">
        <f t="shared" si="88"/>
        <v>Y</v>
      </c>
      <c r="AC554" s="5">
        <f t="shared" si="89"/>
        <v>-0.21231284582336504</v>
      </c>
      <c r="AD554" s="5">
        <f t="shared" si="90"/>
        <v>0.26953955602499879</v>
      </c>
    </row>
    <row r="555" spans="1:30" x14ac:dyDescent="0.25">
      <c r="A555">
        <v>56267</v>
      </c>
      <c r="B555" t="s">
        <v>817</v>
      </c>
      <c r="C555" t="s">
        <v>818</v>
      </c>
      <c r="D555">
        <v>2862</v>
      </c>
      <c r="E555">
        <v>1216.8399999999999</v>
      </c>
      <c r="F555">
        <v>1457.3145999999999</v>
      </c>
      <c r="G555">
        <f t="shared" si="81"/>
        <v>7.959275960116396</v>
      </c>
      <c r="H555">
        <f t="shared" si="82"/>
        <v>7.1040126135145707</v>
      </c>
      <c r="I555">
        <f t="shared" si="83"/>
        <v>7.2843507060168795</v>
      </c>
      <c r="J555">
        <v>108</v>
      </c>
      <c r="K555">
        <v>109</v>
      </c>
      <c r="L555">
        <v>138819.01999999999</v>
      </c>
      <c r="M555">
        <v>6.32</v>
      </c>
      <c r="N555">
        <v>165.47</v>
      </c>
      <c r="O555">
        <v>155.47999999999999</v>
      </c>
      <c r="P555">
        <v>175.68</v>
      </c>
      <c r="Q555">
        <v>26924</v>
      </c>
      <c r="R555">
        <v>0.04</v>
      </c>
      <c r="S555">
        <v>0.18</v>
      </c>
      <c r="T555">
        <f>'Regression (power w accel)'!$B$17+'Regression (power w accel)'!$B$18*data_and_analysis!$I555</f>
        <v>7.8600765872767928</v>
      </c>
      <c r="U555">
        <f t="shared" si="84"/>
        <v>0.67908760508825372</v>
      </c>
      <c r="V555">
        <f t="shared" si="85"/>
        <v>8.2051400359535237E-4</v>
      </c>
      <c r="W555">
        <f>$T555-_xlfn.T.INV(0.975,'Regression (power w accel)'!$B$8-2)*SQRT('Regression (power w accel)'!$D$13*(1+1/'Regression (power w accel)'!$B$8+data_and_analysis!$V555))</f>
        <v>7.6213304165181279</v>
      </c>
      <c r="X555">
        <f>$T555+_xlfn.T.INV(0.975,'Regression (power w accel)'!$B$8-2)*SQRT('Regression (power w accel)'!$D$13*(1+1/'Regression (power w accel)'!$B$8+data_and_analysis!$V555))</f>
        <v>8.0988227580354568</v>
      </c>
      <c r="Y555">
        <f t="shared" si="86"/>
        <v>34.021267858133854</v>
      </c>
      <c r="Z555">
        <f t="shared" si="87"/>
        <v>54.843199520310144</v>
      </c>
      <c r="AA555">
        <f>EXP('Regression (power w accel)'!$B$17)*(data_and_analysis!$F555^'Regression (power w accel)'!$B$18)/60</f>
        <v>43.195314341691635</v>
      </c>
      <c r="AB555" t="str">
        <f t="shared" si="88"/>
        <v>N</v>
      </c>
      <c r="AC555" s="5">
        <f t="shared" si="89"/>
        <v>-0.21238522333666857</v>
      </c>
      <c r="AD555" s="5">
        <f t="shared" si="90"/>
        <v>0.26965621980382487</v>
      </c>
    </row>
    <row r="556" spans="1:30" x14ac:dyDescent="0.25">
      <c r="A556">
        <v>54246</v>
      </c>
      <c r="B556" t="s">
        <v>819</v>
      </c>
      <c r="C556" t="s">
        <v>820</v>
      </c>
      <c r="D556">
        <v>1290</v>
      </c>
      <c r="E556">
        <v>721.53</v>
      </c>
      <c r="F556">
        <v>707.87945999999999</v>
      </c>
      <c r="G556">
        <f t="shared" si="81"/>
        <v>7.1623974973557178</v>
      </c>
      <c r="H556">
        <f t="shared" si="82"/>
        <v>6.5813739573910794</v>
      </c>
      <c r="I556">
        <f t="shared" si="83"/>
        <v>6.562273824961534</v>
      </c>
      <c r="J556">
        <v>54</v>
      </c>
      <c r="K556">
        <v>56</v>
      </c>
      <c r="L556">
        <v>45745.49</v>
      </c>
      <c r="M556">
        <v>11.07</v>
      </c>
      <c r="N556">
        <v>134.75</v>
      </c>
      <c r="O556">
        <v>70.83</v>
      </c>
      <c r="P556">
        <v>161.76</v>
      </c>
      <c r="Q556">
        <v>4581</v>
      </c>
      <c r="R556">
        <v>0.08</v>
      </c>
      <c r="S556">
        <v>0.19</v>
      </c>
      <c r="T556">
        <f>'Regression (power w accel)'!$B$17+'Regression (power w accel)'!$B$18*data_and_analysis!$I556</f>
        <v>7.1658446287041286</v>
      </c>
      <c r="U556">
        <f t="shared" si="84"/>
        <v>2.390563123511781</v>
      </c>
      <c r="V556">
        <f t="shared" si="85"/>
        <v>2.8884204403423742E-3</v>
      </c>
      <c r="W556">
        <f>$T556-_xlfn.T.INV(0.975,'Regression (power w accel)'!$B$8-2)*SQRT('Regression (power w accel)'!$D$13*(1+1/'Regression (power w accel)'!$B$8+data_and_analysis!$V556))</f>
        <v>6.9268521811778321</v>
      </c>
      <c r="X556">
        <f>$T556+_xlfn.T.INV(0.975,'Regression (power w accel)'!$B$8-2)*SQRT('Regression (power w accel)'!$D$13*(1+1/'Regression (power w accel)'!$B$8+data_and_analysis!$V556))</f>
        <v>7.4048370762304252</v>
      </c>
      <c r="Y556">
        <f t="shared" si="86"/>
        <v>16.988006905703362</v>
      </c>
      <c r="Z556">
        <f t="shared" si="87"/>
        <v>27.398616351768805</v>
      </c>
      <c r="AA556">
        <f>EXP('Regression (power w accel)'!$B$17)*(data_and_analysis!$F556^'Regression (power w accel)'!$B$18)/60</f>
        <v>21.574241210076554</v>
      </c>
      <c r="AB556" t="str">
        <f t="shared" si="88"/>
        <v>N</v>
      </c>
      <c r="AC556" s="5">
        <f t="shared" si="89"/>
        <v>-0.21257917067466212</v>
      </c>
      <c r="AD556" s="5">
        <f t="shared" si="90"/>
        <v>0.26996894514055464</v>
      </c>
    </row>
    <row r="557" spans="1:30" x14ac:dyDescent="0.25">
      <c r="A557">
        <v>50218</v>
      </c>
      <c r="B557" t="s">
        <v>821</v>
      </c>
      <c r="C557" t="s">
        <v>822</v>
      </c>
      <c r="D557">
        <v>21588</v>
      </c>
      <c r="E557">
        <v>11235.06</v>
      </c>
      <c r="F557">
        <v>12797.741</v>
      </c>
      <c r="G557">
        <f t="shared" si="81"/>
        <v>9.9798928837385326</v>
      </c>
      <c r="H557">
        <f t="shared" si="82"/>
        <v>9.3267945250591087</v>
      </c>
      <c r="I557">
        <f t="shared" si="83"/>
        <v>9.4570239499575095</v>
      </c>
      <c r="J557">
        <v>296</v>
      </c>
      <c r="K557">
        <v>297</v>
      </c>
      <c r="L557">
        <v>913825.1</v>
      </c>
      <c r="M557">
        <v>6.06</v>
      </c>
      <c r="N557">
        <v>123.8</v>
      </c>
      <c r="O557">
        <v>92.09</v>
      </c>
      <c r="P557">
        <v>172.44</v>
      </c>
      <c r="Q557">
        <v>166117</v>
      </c>
      <c r="R557">
        <v>0.04</v>
      </c>
      <c r="S557">
        <v>0.28999999999999998</v>
      </c>
      <c r="T557">
        <f>'Regression (power w accel)'!$B$17+'Regression (power w accel)'!$B$18*data_and_analysis!$I557</f>
        <v>9.9489666224692037</v>
      </c>
      <c r="U557">
        <f t="shared" si="84"/>
        <v>1.818736862570727</v>
      </c>
      <c r="V557">
        <f t="shared" si="85"/>
        <v>2.1975059674376168E-3</v>
      </c>
      <c r="W557">
        <f>$T557-_xlfn.T.INV(0.975,'Regression (power w accel)'!$B$8-2)*SQRT('Regression (power w accel)'!$D$13*(1+1/'Regression (power w accel)'!$B$8+data_and_analysis!$V557))</f>
        <v>9.7100564309777315</v>
      </c>
      <c r="X557">
        <f>$T557+_xlfn.T.INV(0.975,'Regression (power w accel)'!$B$8-2)*SQRT('Regression (power w accel)'!$D$13*(1+1/'Regression (power w accel)'!$B$8+data_and_analysis!$V557))</f>
        <v>10.187876813960676</v>
      </c>
      <c r="Y557">
        <f t="shared" si="86"/>
        <v>274.70886626534588</v>
      </c>
      <c r="Z557">
        <f t="shared" si="87"/>
        <v>442.98337970197838</v>
      </c>
      <c r="AA557">
        <f>EXP('Regression (power w accel)'!$B$17)*(data_and_analysis!$F557^'Regression (power w accel)'!$B$18)/60</f>
        <v>348.84303348687024</v>
      </c>
      <c r="AB557" t="str">
        <f t="shared" si="88"/>
        <v>N</v>
      </c>
      <c r="AC557" s="5">
        <f t="shared" si="89"/>
        <v>-0.2125143978955642</v>
      </c>
      <c r="AD557" s="5">
        <f t="shared" si="90"/>
        <v>0.26986448682699976</v>
      </c>
    </row>
    <row r="558" spans="1:30" x14ac:dyDescent="0.25">
      <c r="A558">
        <v>36437</v>
      </c>
      <c r="B558" t="s">
        <v>498</v>
      </c>
      <c r="C558" t="s">
        <v>823</v>
      </c>
      <c r="D558">
        <v>1354</v>
      </c>
      <c r="E558">
        <v>679.21</v>
      </c>
      <c r="F558">
        <v>665.88509999999997</v>
      </c>
      <c r="G558">
        <f t="shared" si="81"/>
        <v>7.2108184534722204</v>
      </c>
      <c r="H558">
        <f t="shared" si="82"/>
        <v>6.5209303580925218</v>
      </c>
      <c r="I558">
        <f t="shared" si="83"/>
        <v>6.5011171331341444</v>
      </c>
      <c r="J558">
        <v>70</v>
      </c>
      <c r="K558">
        <v>72</v>
      </c>
      <c r="L558">
        <v>48571.17</v>
      </c>
      <c r="M558">
        <v>11.08</v>
      </c>
      <c r="N558">
        <v>145.88999999999999</v>
      </c>
      <c r="O558">
        <v>78</v>
      </c>
      <c r="P558">
        <v>169.16</v>
      </c>
      <c r="Q558">
        <v>8052</v>
      </c>
      <c r="R558">
        <v>0.08</v>
      </c>
      <c r="S558">
        <v>0.19</v>
      </c>
      <c r="T558">
        <f>'Regression (power w accel)'!$B$17+'Regression (power w accel)'!$B$18*data_and_analysis!$I558</f>
        <v>7.1070462776405954</v>
      </c>
      <c r="U558">
        <f t="shared" si="84"/>
        <v>2.5834174420889875</v>
      </c>
      <c r="V558">
        <f t="shared" si="85"/>
        <v>3.1214384896496835E-3</v>
      </c>
      <c r="W558">
        <f>$T558-_xlfn.T.INV(0.975,'Regression (power w accel)'!$B$8-2)*SQRT('Regression (power w accel)'!$D$13*(1+1/'Regression (power w accel)'!$B$8+data_and_analysis!$V558))</f>
        <v>6.8680260947995162</v>
      </c>
      <c r="X558">
        <f>$T558+_xlfn.T.INV(0.975,'Regression (power w accel)'!$B$8-2)*SQRT('Regression (power w accel)'!$D$13*(1+1/'Regression (power w accel)'!$B$8+data_and_analysis!$V558))</f>
        <v>7.3460664604816746</v>
      </c>
      <c r="Y558">
        <f t="shared" si="86"/>
        <v>16.017494522758764</v>
      </c>
      <c r="Z558">
        <f t="shared" si="87"/>
        <v>25.834786513887273</v>
      </c>
      <c r="AA558">
        <f>EXP('Regression (power w accel)'!$B$17)*(data_and_analysis!$F558^'Regression (power w accel)'!$B$18)/60</f>
        <v>20.342284814711231</v>
      </c>
      <c r="AB558" t="str">
        <f t="shared" si="88"/>
        <v>N</v>
      </c>
      <c r="AC558" s="5">
        <f t="shared" si="89"/>
        <v>-0.21260100973637167</v>
      </c>
      <c r="AD558" s="5">
        <f t="shared" si="90"/>
        <v>0.27000416861747745</v>
      </c>
    </row>
    <row r="559" spans="1:30" x14ac:dyDescent="0.25">
      <c r="A559">
        <v>53509</v>
      </c>
      <c r="B559" t="s">
        <v>438</v>
      </c>
      <c r="C559" t="s">
        <v>824</v>
      </c>
      <c r="D559">
        <v>2237</v>
      </c>
      <c r="E559">
        <v>1124.6600000000001</v>
      </c>
      <c r="F559">
        <v>1258.6455000000001</v>
      </c>
      <c r="G559">
        <f t="shared" si="81"/>
        <v>7.71289096149013</v>
      </c>
      <c r="H559">
        <f t="shared" si="82"/>
        <v>7.0252360467379589</v>
      </c>
      <c r="I559">
        <f t="shared" si="83"/>
        <v>7.1377914217185907</v>
      </c>
      <c r="J559">
        <v>103</v>
      </c>
      <c r="K559">
        <v>104</v>
      </c>
      <c r="L559">
        <v>89787.42</v>
      </c>
      <c r="M559">
        <v>6.05</v>
      </c>
      <c r="N559">
        <v>132.56</v>
      </c>
      <c r="O559">
        <v>87.38</v>
      </c>
      <c r="P559">
        <v>144.1</v>
      </c>
      <c r="Q559">
        <v>53539</v>
      </c>
      <c r="R559">
        <v>0.04</v>
      </c>
      <c r="S559">
        <v>0.19</v>
      </c>
      <c r="T559">
        <f>'Regression (power w accel)'!$B$17+'Regression (power w accel)'!$B$18*data_and_analysis!$I559</f>
        <v>7.7191689614340948</v>
      </c>
      <c r="U559">
        <f t="shared" si="84"/>
        <v>0.94211677904935864</v>
      </c>
      <c r="V559">
        <f t="shared" si="85"/>
        <v>1.138321483767453E-3</v>
      </c>
      <c r="W559">
        <f>$T559-_xlfn.T.INV(0.975,'Regression (power w accel)'!$B$8-2)*SQRT('Regression (power w accel)'!$D$13*(1+1/'Regression (power w accel)'!$B$8+data_and_analysis!$V559))</f>
        <v>7.4803849249592949</v>
      </c>
      <c r="X559">
        <f>$T559+_xlfn.T.INV(0.975,'Regression (power w accel)'!$B$8-2)*SQRT('Regression (power w accel)'!$D$13*(1+1/'Regression (power w accel)'!$B$8+data_and_analysis!$V559))</f>
        <v>7.9579529979088948</v>
      </c>
      <c r="Y559">
        <f t="shared" si="86"/>
        <v>29.548718115859302</v>
      </c>
      <c r="Z559">
        <f t="shared" si="87"/>
        <v>47.636936427261858</v>
      </c>
      <c r="AA559">
        <f>EXP('Regression (power w accel)'!$B$17)*(data_and_analysis!$F559^'Regression (power w accel)'!$B$18)/60</f>
        <v>37.518134367159973</v>
      </c>
      <c r="AB559" t="str">
        <f t="shared" si="88"/>
        <v>N</v>
      </c>
      <c r="AC559" s="5">
        <f t="shared" si="89"/>
        <v>-0.21241504636958675</v>
      </c>
      <c r="AD559" s="5">
        <f t="shared" si="90"/>
        <v>0.26970429715607025</v>
      </c>
    </row>
    <row r="560" spans="1:30" x14ac:dyDescent="0.25">
      <c r="A560">
        <v>49540</v>
      </c>
      <c r="B560" t="s">
        <v>16</v>
      </c>
      <c r="C560" t="s">
        <v>220</v>
      </c>
      <c r="D560">
        <v>4153</v>
      </c>
      <c r="E560">
        <v>2289.39</v>
      </c>
      <c r="F560">
        <v>2420.4167000000002</v>
      </c>
      <c r="G560">
        <f t="shared" si="81"/>
        <v>8.3315862436307544</v>
      </c>
      <c r="H560">
        <f t="shared" si="82"/>
        <v>7.7360406855181667</v>
      </c>
      <c r="I560">
        <f t="shared" si="83"/>
        <v>7.7916949944103662</v>
      </c>
      <c r="J560">
        <v>63</v>
      </c>
      <c r="K560">
        <v>64</v>
      </c>
      <c r="L560">
        <v>140978.98000000001</v>
      </c>
      <c r="M560">
        <v>6.04</v>
      </c>
      <c r="N560">
        <v>107.68</v>
      </c>
      <c r="O560">
        <v>81.34</v>
      </c>
      <c r="P560">
        <v>143.58000000000001</v>
      </c>
      <c r="Q560">
        <v>48579</v>
      </c>
      <c r="R560">
        <v>0.04</v>
      </c>
      <c r="S560">
        <v>0.28000000000000003</v>
      </c>
      <c r="T560">
        <f>'Regression (power w accel)'!$B$17+'Regression (power w accel)'!$B$18*data_and_analysis!$I560</f>
        <v>8.3478565290570756</v>
      </c>
      <c r="U560">
        <f t="shared" si="84"/>
        <v>0.10031373133772903</v>
      </c>
      <c r="V560">
        <f t="shared" si="85"/>
        <v>1.2120501198783007E-4</v>
      </c>
      <c r="W560">
        <f>$T560-_xlfn.T.INV(0.975,'Regression (power w accel)'!$B$8-2)*SQRT('Regression (power w accel)'!$D$13*(1+1/'Regression (power w accel)'!$B$8+data_and_analysis!$V560))</f>
        <v>8.1091936998188796</v>
      </c>
      <c r="X560">
        <f>$T560+_xlfn.T.INV(0.975,'Regression (power w accel)'!$B$8-2)*SQRT('Regression (power w accel)'!$D$13*(1+1/'Regression (power w accel)'!$B$8+data_and_analysis!$V560))</f>
        <v>8.5865193582952717</v>
      </c>
      <c r="Y560">
        <f t="shared" si="86"/>
        <v>55.414934741625565</v>
      </c>
      <c r="Z560">
        <f t="shared" si="87"/>
        <v>89.315477762603862</v>
      </c>
      <c r="AA560">
        <f>EXP('Regression (power w accel)'!$B$17)*(data_and_analysis!$F560^'Regression (power w accel)'!$B$18)/60</f>
        <v>70.352053073324029</v>
      </c>
      <c r="AB560" t="str">
        <f t="shared" si="88"/>
        <v>N</v>
      </c>
      <c r="AC560" s="5">
        <f t="shared" si="89"/>
        <v>-0.21231957958825079</v>
      </c>
      <c r="AD560" s="5">
        <f t="shared" si="90"/>
        <v>0.26955040913326739</v>
      </c>
    </row>
    <row r="561" spans="1:30" x14ac:dyDescent="0.25">
      <c r="A561">
        <v>54867</v>
      </c>
      <c r="B561" t="s">
        <v>825</v>
      </c>
      <c r="C561" t="s">
        <v>826</v>
      </c>
      <c r="D561">
        <v>18737</v>
      </c>
      <c r="E561">
        <v>6354.55</v>
      </c>
      <c r="F561">
        <v>8681.6440000000002</v>
      </c>
      <c r="G561">
        <f t="shared" si="81"/>
        <v>9.8382554575985122</v>
      </c>
      <c r="H561">
        <f t="shared" si="82"/>
        <v>8.7569263707308576</v>
      </c>
      <c r="I561">
        <f t="shared" si="83"/>
        <v>9.0689661906419641</v>
      </c>
      <c r="J561">
        <v>293</v>
      </c>
      <c r="K561">
        <v>295</v>
      </c>
      <c r="L561">
        <v>788140</v>
      </c>
      <c r="M561">
        <v>9.07</v>
      </c>
      <c r="N561">
        <v>156.18</v>
      </c>
      <c r="O561">
        <v>149.4</v>
      </c>
      <c r="P561">
        <v>162.29</v>
      </c>
      <c r="Q561">
        <v>263055</v>
      </c>
      <c r="R561">
        <v>0.06</v>
      </c>
      <c r="S561">
        <v>0.2</v>
      </c>
      <c r="T561">
        <f>'Regression (power w accel)'!$B$17+'Regression (power w accel)'!$B$18*data_and_analysis!$I561</f>
        <v>9.5758732506177076</v>
      </c>
      <c r="U561">
        <f t="shared" si="84"/>
        <v>0.92265201052479018</v>
      </c>
      <c r="V561">
        <f t="shared" si="85"/>
        <v>1.1148029936176073E-3</v>
      </c>
      <c r="W561">
        <f>$T561-_xlfn.T.INV(0.975,'Regression (power w accel)'!$B$8-2)*SQRT('Regression (power w accel)'!$D$13*(1+1/'Regression (power w accel)'!$B$8+data_and_analysis!$V561))</f>
        <v>9.3370920160879276</v>
      </c>
      <c r="X561">
        <f>$T561+_xlfn.T.INV(0.975,'Regression (power w accel)'!$B$8-2)*SQRT('Regression (power w accel)'!$D$13*(1+1/'Regression (power w accel)'!$B$8+data_and_analysis!$V561))</f>
        <v>9.8146544851474875</v>
      </c>
      <c r="Y561">
        <f t="shared" si="86"/>
        <v>189.18917754887082</v>
      </c>
      <c r="Z561">
        <f t="shared" si="87"/>
        <v>304.99943462750645</v>
      </c>
      <c r="AA561">
        <f>EXP('Regression (power w accel)'!$B$17)*(data_and_analysis!$F561^'Regression (power w accel)'!$B$18)/60</f>
        <v>240.21363864287252</v>
      </c>
      <c r="AB561" t="str">
        <f t="shared" si="88"/>
        <v>Y</v>
      </c>
      <c r="AC561" s="5">
        <f t="shared" si="89"/>
        <v>-0.2124128395967565</v>
      </c>
      <c r="AD561" s="5">
        <f t="shared" si="90"/>
        <v>0.26970073951942197</v>
      </c>
    </row>
    <row r="562" spans="1:30" x14ac:dyDescent="0.25">
      <c r="A562">
        <v>38925</v>
      </c>
      <c r="B562" t="s">
        <v>16</v>
      </c>
      <c r="C562" t="s">
        <v>542</v>
      </c>
      <c r="D562">
        <v>4168</v>
      </c>
      <c r="E562">
        <v>2289.39</v>
      </c>
      <c r="F562">
        <v>2420.4167000000002</v>
      </c>
      <c r="G562">
        <f t="shared" si="81"/>
        <v>8.3351915834332022</v>
      </c>
      <c r="H562">
        <f t="shared" si="82"/>
        <v>7.7360406855181667</v>
      </c>
      <c r="I562">
        <f t="shared" si="83"/>
        <v>7.7916949944103662</v>
      </c>
      <c r="J562">
        <v>63</v>
      </c>
      <c r="K562">
        <v>64</v>
      </c>
      <c r="L562">
        <v>140978.98000000001</v>
      </c>
      <c r="M562">
        <v>6.04</v>
      </c>
      <c r="N562">
        <v>107.68</v>
      </c>
      <c r="O562">
        <v>81.34</v>
      </c>
      <c r="P562">
        <v>143.58000000000001</v>
      </c>
      <c r="Q562">
        <v>48579</v>
      </c>
      <c r="R562">
        <v>0.04</v>
      </c>
      <c r="S562">
        <v>0.28000000000000003</v>
      </c>
      <c r="T562">
        <f>'Regression (power w accel)'!$B$17+'Regression (power w accel)'!$B$18*data_and_analysis!$I562</f>
        <v>8.3478565290570756</v>
      </c>
      <c r="U562">
        <f t="shared" si="84"/>
        <v>0.10031373133772903</v>
      </c>
      <c r="V562">
        <f t="shared" si="85"/>
        <v>1.2120501198783007E-4</v>
      </c>
      <c r="W562">
        <f>$T562-_xlfn.T.INV(0.975,'Regression (power w accel)'!$B$8-2)*SQRT('Regression (power w accel)'!$D$13*(1+1/'Regression (power w accel)'!$B$8+data_and_analysis!$V562))</f>
        <v>8.1091936998188796</v>
      </c>
      <c r="X562">
        <f>$T562+_xlfn.T.INV(0.975,'Regression (power w accel)'!$B$8-2)*SQRT('Regression (power w accel)'!$D$13*(1+1/'Regression (power w accel)'!$B$8+data_and_analysis!$V562))</f>
        <v>8.5865193582952717</v>
      </c>
      <c r="Y562">
        <f t="shared" si="86"/>
        <v>55.414934741625565</v>
      </c>
      <c r="Z562">
        <f t="shared" si="87"/>
        <v>89.315477762603862</v>
      </c>
      <c r="AA562">
        <f>EXP('Regression (power w accel)'!$B$17)*(data_and_analysis!$F562^'Regression (power w accel)'!$B$18)/60</f>
        <v>70.352053073324029</v>
      </c>
      <c r="AB562" t="str">
        <f t="shared" si="88"/>
        <v>N</v>
      </c>
      <c r="AC562" s="5">
        <f t="shared" si="89"/>
        <v>-0.21231957958825079</v>
      </c>
      <c r="AD562" s="5">
        <f t="shared" si="90"/>
        <v>0.26955040913326739</v>
      </c>
    </row>
    <row r="563" spans="1:30" x14ac:dyDescent="0.25">
      <c r="A563">
        <v>37116</v>
      </c>
      <c r="B563" t="s">
        <v>827</v>
      </c>
      <c r="C563" t="s">
        <v>828</v>
      </c>
      <c r="D563">
        <v>5180</v>
      </c>
      <c r="E563">
        <v>2649.48</v>
      </c>
      <c r="F563">
        <v>3236.3872000000001</v>
      </c>
      <c r="G563">
        <f t="shared" si="81"/>
        <v>8.5525603352535295</v>
      </c>
      <c r="H563">
        <f t="shared" si="82"/>
        <v>7.8821186733102513</v>
      </c>
      <c r="I563">
        <f t="shared" si="83"/>
        <v>8.0822129249141224</v>
      </c>
      <c r="J563">
        <v>37</v>
      </c>
      <c r="K563">
        <v>39</v>
      </c>
      <c r="L563">
        <v>227489.56</v>
      </c>
      <c r="M563">
        <v>9.07</v>
      </c>
      <c r="N563">
        <v>115.48</v>
      </c>
      <c r="O563">
        <v>97.54</v>
      </c>
      <c r="P563">
        <v>138.31</v>
      </c>
      <c r="Q563">
        <v>114931</v>
      </c>
      <c r="R563">
        <v>0.06</v>
      </c>
      <c r="S563">
        <v>0.18</v>
      </c>
      <c r="T563">
        <f>'Regression (power w accel)'!$B$17+'Regression (power w accel)'!$B$18*data_and_analysis!$I563</f>
        <v>8.6271714291537602</v>
      </c>
      <c r="U563">
        <f t="shared" si="84"/>
        <v>6.8672822260995765E-4</v>
      </c>
      <c r="V563">
        <f t="shared" si="85"/>
        <v>8.2974585177767827E-7</v>
      </c>
      <c r="W563">
        <f>$T563-_xlfn.T.INV(0.975,'Regression (power w accel)'!$B$8-2)*SQRT('Regression (power w accel)'!$D$13*(1+1/'Regression (power w accel)'!$B$8+data_and_analysis!$V563))</f>
        <v>8.3885229488101309</v>
      </c>
      <c r="X563">
        <f>$T563+_xlfn.T.INV(0.975,'Regression (power w accel)'!$B$8-2)*SQRT('Regression (power w accel)'!$D$13*(1+1/'Regression (power w accel)'!$B$8+data_and_analysis!$V563))</f>
        <v>8.8658199094973895</v>
      </c>
      <c r="Y563">
        <f t="shared" si="86"/>
        <v>73.271988458733574</v>
      </c>
      <c r="Z563">
        <f t="shared" si="87"/>
        <v>118.09334219057178</v>
      </c>
      <c r="AA563">
        <f>EXP('Regression (power w accel)'!$B$17)*(data_and_analysis!$F563^'Regression (power w accel)'!$B$18)/60</f>
        <v>93.021148165569585</v>
      </c>
      <c r="AB563" t="str">
        <f t="shared" si="88"/>
        <v>N</v>
      </c>
      <c r="AC563" s="5">
        <f t="shared" si="89"/>
        <v>-0.21230827716385758</v>
      </c>
      <c r="AD563" s="5">
        <f t="shared" si="90"/>
        <v>0.26953219261899303</v>
      </c>
    </row>
    <row r="564" spans="1:30" x14ac:dyDescent="0.25">
      <c r="A564">
        <v>35750</v>
      </c>
      <c r="B564" t="s">
        <v>829</v>
      </c>
      <c r="C564" t="s">
        <v>830</v>
      </c>
      <c r="D564">
        <v>5518</v>
      </c>
      <c r="E564">
        <v>2611.1</v>
      </c>
      <c r="F564">
        <v>2995.3344999999999</v>
      </c>
      <c r="G564">
        <f t="shared" si="81"/>
        <v>8.6157707547772322</v>
      </c>
      <c r="H564">
        <f t="shared" si="82"/>
        <v>7.867526867467828</v>
      </c>
      <c r="I564">
        <f t="shared" si="83"/>
        <v>8.0048111904566888</v>
      </c>
      <c r="J564">
        <v>249</v>
      </c>
      <c r="K564">
        <v>250</v>
      </c>
      <c r="L564">
        <v>239173.8</v>
      </c>
      <c r="M564">
        <v>6.08</v>
      </c>
      <c r="N564">
        <v>137.61000000000001</v>
      </c>
      <c r="O564">
        <v>107.98</v>
      </c>
      <c r="P564">
        <v>164.94</v>
      </c>
      <c r="Q564">
        <v>54954</v>
      </c>
      <c r="R564">
        <v>0.04</v>
      </c>
      <c r="S564">
        <v>0.2</v>
      </c>
      <c r="T564">
        <f>'Regression (power w accel)'!$B$17+'Regression (power w accel)'!$B$18*data_and_analysis!$I564</f>
        <v>8.552754481154027</v>
      </c>
      <c r="U564">
        <f t="shared" si="84"/>
        <v>1.0734459001711601E-2</v>
      </c>
      <c r="V564">
        <f t="shared" si="85"/>
        <v>1.2970011329804648E-5</v>
      </c>
      <c r="W564">
        <f>$T564-_xlfn.T.INV(0.975,'Regression (power w accel)'!$B$8-2)*SQRT('Regression (power w accel)'!$D$13*(1+1/'Regression (power w accel)'!$B$8+data_and_analysis!$V564))</f>
        <v>8.3141045536352127</v>
      </c>
      <c r="X564">
        <f>$T564+_xlfn.T.INV(0.975,'Regression (power w accel)'!$B$8-2)*SQRT('Regression (power w accel)'!$D$13*(1+1/'Regression (power w accel)'!$B$8+data_and_analysis!$V564))</f>
        <v>8.7914044086728413</v>
      </c>
      <c r="Y564">
        <f t="shared" si="86"/>
        <v>68.017157628342105</v>
      </c>
      <c r="Z564">
        <f t="shared" si="87"/>
        <v>109.62438563673543</v>
      </c>
      <c r="AA564">
        <f>EXP('Regression (power w accel)'!$B$17)*(data_and_analysis!$F564^'Regression (power w accel)'!$B$18)/60</f>
        <v>86.350096223246879</v>
      </c>
      <c r="AB564" t="str">
        <f t="shared" si="88"/>
        <v>N</v>
      </c>
      <c r="AC564" s="5">
        <f t="shared" si="89"/>
        <v>-0.21230941709094753</v>
      </c>
      <c r="AD564" s="5">
        <f t="shared" si="90"/>
        <v>0.26953402985580832</v>
      </c>
    </row>
    <row r="565" spans="1:30" x14ac:dyDescent="0.25">
      <c r="A565">
        <v>40316</v>
      </c>
      <c r="B565" t="s">
        <v>831</v>
      </c>
      <c r="C565" t="s">
        <v>832</v>
      </c>
      <c r="D565">
        <v>14470</v>
      </c>
      <c r="E565">
        <v>6443.68</v>
      </c>
      <c r="F565">
        <v>8066.8419999999996</v>
      </c>
      <c r="G565">
        <f t="shared" si="81"/>
        <v>9.5798328196255298</v>
      </c>
      <c r="H565">
        <f t="shared" si="82"/>
        <v>8.7708550844666906</v>
      </c>
      <c r="I565">
        <f t="shared" si="83"/>
        <v>8.9955173587776454</v>
      </c>
      <c r="J565">
        <v>368</v>
      </c>
      <c r="K565">
        <v>369</v>
      </c>
      <c r="L565">
        <v>641227.25</v>
      </c>
      <c r="M565">
        <v>4.1900000000000004</v>
      </c>
      <c r="N565">
        <v>126.35</v>
      </c>
      <c r="O565">
        <v>97.53</v>
      </c>
      <c r="P565">
        <v>158.02000000000001</v>
      </c>
      <c r="Q565">
        <v>226341</v>
      </c>
      <c r="R565">
        <v>0.03</v>
      </c>
      <c r="S565">
        <v>0.16</v>
      </c>
      <c r="T565">
        <f>'Regression (power w accel)'!$B$17+'Regression (power w accel)'!$B$18*data_and_analysis!$I565</f>
        <v>9.5052567723203882</v>
      </c>
      <c r="U565">
        <f t="shared" si="84"/>
        <v>0.78694451872042703</v>
      </c>
      <c r="V565">
        <f t="shared" si="85"/>
        <v>9.508331367332212E-4</v>
      </c>
      <c r="W565">
        <f>$T565-_xlfn.T.INV(0.975,'Regression (power w accel)'!$B$8-2)*SQRT('Regression (power w accel)'!$D$13*(1+1/'Regression (power w accel)'!$B$8+data_and_analysis!$V565))</f>
        <v>9.2664950737392111</v>
      </c>
      <c r="X565">
        <f>$T565+_xlfn.T.INV(0.975,'Regression (power w accel)'!$B$8-2)*SQRT('Regression (power w accel)'!$D$13*(1+1/'Regression (power w accel)'!$B$8+data_and_analysis!$V565))</f>
        <v>9.7440184709015654</v>
      </c>
      <c r="Y565">
        <f t="shared" si="86"/>
        <v>176.29355143651043</v>
      </c>
      <c r="Z565">
        <f t="shared" si="87"/>
        <v>284.19877595791513</v>
      </c>
      <c r="AA565">
        <f>EXP('Regression (power w accel)'!$B$17)*(data_and_analysis!$F565^'Regression (power w accel)'!$B$18)/60</f>
        <v>223.83567974639345</v>
      </c>
      <c r="AB565" t="str">
        <f t="shared" si="88"/>
        <v>N</v>
      </c>
      <c r="AC565" s="5">
        <f t="shared" si="89"/>
        <v>-0.21239745318417694</v>
      </c>
      <c r="AD565" s="5">
        <f t="shared" si="90"/>
        <v>0.26967593495332498</v>
      </c>
    </row>
    <row r="566" spans="1:30" x14ac:dyDescent="0.25">
      <c r="A566">
        <v>41932</v>
      </c>
      <c r="B566" t="s">
        <v>16</v>
      </c>
      <c r="C566" t="s">
        <v>452</v>
      </c>
      <c r="D566">
        <v>4122</v>
      </c>
      <c r="E566">
        <v>2289.39</v>
      </c>
      <c r="F566">
        <v>2420.4167000000002</v>
      </c>
      <c r="G566">
        <f t="shared" si="81"/>
        <v>8.3240937614504045</v>
      </c>
      <c r="H566">
        <f t="shared" si="82"/>
        <v>7.7360406855181667</v>
      </c>
      <c r="I566">
        <f t="shared" si="83"/>
        <v>7.7916949944103662</v>
      </c>
      <c r="J566">
        <v>63</v>
      </c>
      <c r="K566">
        <v>64</v>
      </c>
      <c r="L566">
        <v>140978.98000000001</v>
      </c>
      <c r="M566">
        <v>6.04</v>
      </c>
      <c r="N566">
        <v>107.68</v>
      </c>
      <c r="O566">
        <v>81.34</v>
      </c>
      <c r="P566">
        <v>143.58000000000001</v>
      </c>
      <c r="Q566">
        <v>48579</v>
      </c>
      <c r="R566">
        <v>0.04</v>
      </c>
      <c r="S566">
        <v>0.28000000000000003</v>
      </c>
      <c r="T566">
        <f>'Regression (power w accel)'!$B$17+'Regression (power w accel)'!$B$18*data_and_analysis!$I566</f>
        <v>8.3478565290570756</v>
      </c>
      <c r="U566">
        <f t="shared" si="84"/>
        <v>0.10031373133772903</v>
      </c>
      <c r="V566">
        <f t="shared" si="85"/>
        <v>1.2120501198783007E-4</v>
      </c>
      <c r="W566">
        <f>$T566-_xlfn.T.INV(0.975,'Regression (power w accel)'!$B$8-2)*SQRT('Regression (power w accel)'!$D$13*(1+1/'Regression (power w accel)'!$B$8+data_and_analysis!$V566))</f>
        <v>8.1091936998188796</v>
      </c>
      <c r="X566">
        <f>$T566+_xlfn.T.INV(0.975,'Regression (power w accel)'!$B$8-2)*SQRT('Regression (power w accel)'!$D$13*(1+1/'Regression (power w accel)'!$B$8+data_and_analysis!$V566))</f>
        <v>8.5865193582952717</v>
      </c>
      <c r="Y566">
        <f t="shared" si="86"/>
        <v>55.414934741625565</v>
      </c>
      <c r="Z566">
        <f t="shared" si="87"/>
        <v>89.315477762603862</v>
      </c>
      <c r="AA566">
        <f>EXP('Regression (power w accel)'!$B$17)*(data_and_analysis!$F566^'Regression (power w accel)'!$B$18)/60</f>
        <v>70.352053073324029</v>
      </c>
      <c r="AB566" t="str">
        <f t="shared" si="88"/>
        <v>N</v>
      </c>
      <c r="AC566" s="5">
        <f t="shared" si="89"/>
        <v>-0.21231957958825079</v>
      </c>
      <c r="AD566" s="5">
        <f t="shared" si="90"/>
        <v>0.26955040913326739</v>
      </c>
    </row>
    <row r="567" spans="1:30" x14ac:dyDescent="0.25">
      <c r="A567">
        <v>34218</v>
      </c>
      <c r="B567" t="s">
        <v>16</v>
      </c>
      <c r="C567" t="s">
        <v>622</v>
      </c>
      <c r="D567">
        <v>4217</v>
      </c>
      <c r="E567">
        <v>2289.39</v>
      </c>
      <c r="F567">
        <v>2420.4167000000002</v>
      </c>
      <c r="G567">
        <f t="shared" si="81"/>
        <v>8.3468792537465593</v>
      </c>
      <c r="H567">
        <f t="shared" si="82"/>
        <v>7.7360406855181667</v>
      </c>
      <c r="I567">
        <f t="shared" si="83"/>
        <v>7.7916949944103662</v>
      </c>
      <c r="J567">
        <v>63</v>
      </c>
      <c r="K567">
        <v>64</v>
      </c>
      <c r="L567">
        <v>140978.98000000001</v>
      </c>
      <c r="M567">
        <v>6.04</v>
      </c>
      <c r="N567">
        <v>107.68</v>
      </c>
      <c r="O567">
        <v>81.34</v>
      </c>
      <c r="P567">
        <v>143.58000000000001</v>
      </c>
      <c r="Q567">
        <v>48575</v>
      </c>
      <c r="R567">
        <v>0.04</v>
      </c>
      <c r="S567">
        <v>0.28000000000000003</v>
      </c>
      <c r="T567">
        <f>'Regression (power w accel)'!$B$17+'Regression (power w accel)'!$B$18*data_and_analysis!$I567</f>
        <v>8.3478565290570756</v>
      </c>
      <c r="U567">
        <f t="shared" si="84"/>
        <v>0.10031373133772903</v>
      </c>
      <c r="V567">
        <f t="shared" si="85"/>
        <v>1.2120501198783007E-4</v>
      </c>
      <c r="W567">
        <f>$T567-_xlfn.T.INV(0.975,'Regression (power w accel)'!$B$8-2)*SQRT('Regression (power w accel)'!$D$13*(1+1/'Regression (power w accel)'!$B$8+data_and_analysis!$V567))</f>
        <v>8.1091936998188796</v>
      </c>
      <c r="X567">
        <f>$T567+_xlfn.T.INV(0.975,'Regression (power w accel)'!$B$8-2)*SQRT('Regression (power w accel)'!$D$13*(1+1/'Regression (power w accel)'!$B$8+data_and_analysis!$V567))</f>
        <v>8.5865193582952717</v>
      </c>
      <c r="Y567">
        <f t="shared" si="86"/>
        <v>55.414934741625565</v>
      </c>
      <c r="Z567">
        <f t="shared" si="87"/>
        <v>89.315477762603862</v>
      </c>
      <c r="AA567">
        <f>EXP('Regression (power w accel)'!$B$17)*(data_and_analysis!$F567^'Regression (power w accel)'!$B$18)/60</f>
        <v>70.352053073324029</v>
      </c>
      <c r="AB567" t="str">
        <f t="shared" si="88"/>
        <v>N</v>
      </c>
      <c r="AC567" s="5">
        <f t="shared" si="89"/>
        <v>-0.21231957958825079</v>
      </c>
      <c r="AD567" s="5">
        <f t="shared" si="90"/>
        <v>0.26955040913326739</v>
      </c>
    </row>
    <row r="568" spans="1:30" x14ac:dyDescent="0.25">
      <c r="A568">
        <v>50830</v>
      </c>
      <c r="B568" t="s">
        <v>833</v>
      </c>
      <c r="C568" t="s">
        <v>834</v>
      </c>
      <c r="D568">
        <v>2560</v>
      </c>
      <c r="E568">
        <v>1234.92</v>
      </c>
      <c r="F568">
        <v>1401.3108</v>
      </c>
      <c r="G568">
        <f t="shared" si="81"/>
        <v>7.8477625374736082</v>
      </c>
      <c r="H568">
        <f t="shared" si="82"/>
        <v>7.1187614696360004</v>
      </c>
      <c r="I568">
        <f t="shared" si="83"/>
        <v>7.2451633632755668</v>
      </c>
      <c r="J568">
        <v>25</v>
      </c>
      <c r="K568">
        <v>27</v>
      </c>
      <c r="L568">
        <v>93976.55</v>
      </c>
      <c r="M568">
        <v>9.07</v>
      </c>
      <c r="N568">
        <v>120.79</v>
      </c>
      <c r="O568">
        <v>97.87</v>
      </c>
      <c r="P568">
        <v>148.91</v>
      </c>
      <c r="Q568">
        <v>43789</v>
      </c>
      <c r="R568">
        <v>0.06</v>
      </c>
      <c r="S568">
        <v>0.17</v>
      </c>
      <c r="T568">
        <f>'Regression (power w accel)'!$B$17+'Regression (power w accel)'!$B$18*data_and_analysis!$I568</f>
        <v>7.8224003973636096</v>
      </c>
      <c r="U568">
        <f t="shared" si="84"/>
        <v>0.74520930119291007</v>
      </c>
      <c r="V568">
        <f t="shared" si="85"/>
        <v>9.0040616653402948E-4</v>
      </c>
      <c r="W568">
        <f>$T568-_xlfn.T.INV(0.975,'Regression (power w accel)'!$B$8-2)*SQRT('Regression (power w accel)'!$D$13*(1+1/'Regression (power w accel)'!$B$8+data_and_analysis!$V568))</f>
        <v>7.5836447071513842</v>
      </c>
      <c r="X568">
        <f>$T568+_xlfn.T.INV(0.975,'Regression (power w accel)'!$B$8-2)*SQRT('Regression (power w accel)'!$D$13*(1+1/'Regression (power w accel)'!$B$8+data_and_analysis!$V568))</f>
        <v>8.061156087575835</v>
      </c>
      <c r="Y568">
        <f t="shared" si="86"/>
        <v>32.763010321840042</v>
      </c>
      <c r="Z568">
        <f t="shared" si="87"/>
        <v>52.815860050614269</v>
      </c>
      <c r="AA568">
        <f>EXP('Regression (power w accel)'!$B$17)*(data_and_analysis!$F568^'Regression (power w accel)'!$B$18)/60</f>
        <v>41.598155824448924</v>
      </c>
      <c r="AB568" t="str">
        <f t="shared" si="88"/>
        <v>N</v>
      </c>
      <c r="AC568" s="5">
        <f t="shared" si="89"/>
        <v>-0.21239272096327183</v>
      </c>
      <c r="AD568" s="5">
        <f t="shared" si="90"/>
        <v>0.26966830629477678</v>
      </c>
    </row>
    <row r="569" spans="1:30" x14ac:dyDescent="0.25">
      <c r="A569">
        <v>45768</v>
      </c>
      <c r="B569" t="s">
        <v>16</v>
      </c>
      <c r="C569" t="s">
        <v>386</v>
      </c>
      <c r="D569">
        <v>4145</v>
      </c>
      <c r="E569">
        <v>2289.39</v>
      </c>
      <c r="F569">
        <v>2420.4167000000002</v>
      </c>
      <c r="G569">
        <f t="shared" si="81"/>
        <v>8.3296580675693956</v>
      </c>
      <c r="H569">
        <f t="shared" si="82"/>
        <v>7.7360406855181667</v>
      </c>
      <c r="I569">
        <f t="shared" si="83"/>
        <v>7.7916949944103662</v>
      </c>
      <c r="J569">
        <v>63</v>
      </c>
      <c r="K569">
        <v>64</v>
      </c>
      <c r="L569">
        <v>140978.98000000001</v>
      </c>
      <c r="M569">
        <v>6.04</v>
      </c>
      <c r="N569">
        <v>107.68</v>
      </c>
      <c r="O569">
        <v>81.34</v>
      </c>
      <c r="P569">
        <v>143.58000000000001</v>
      </c>
      <c r="Q569">
        <v>48579</v>
      </c>
      <c r="R569">
        <v>0.04</v>
      </c>
      <c r="S569">
        <v>0.28000000000000003</v>
      </c>
      <c r="T569">
        <f>'Regression (power w accel)'!$B$17+'Regression (power w accel)'!$B$18*data_and_analysis!$I569</f>
        <v>8.3478565290570756</v>
      </c>
      <c r="U569">
        <f t="shared" si="84"/>
        <v>0.10031373133772903</v>
      </c>
      <c r="V569">
        <f t="shared" si="85"/>
        <v>1.2120501198783007E-4</v>
      </c>
      <c r="W569">
        <f>$T569-_xlfn.T.INV(0.975,'Regression (power w accel)'!$B$8-2)*SQRT('Regression (power w accel)'!$D$13*(1+1/'Regression (power w accel)'!$B$8+data_and_analysis!$V569))</f>
        <v>8.1091936998188796</v>
      </c>
      <c r="X569">
        <f>$T569+_xlfn.T.INV(0.975,'Regression (power w accel)'!$B$8-2)*SQRT('Regression (power w accel)'!$D$13*(1+1/'Regression (power w accel)'!$B$8+data_and_analysis!$V569))</f>
        <v>8.5865193582952717</v>
      </c>
      <c r="Y569">
        <f t="shared" si="86"/>
        <v>55.414934741625565</v>
      </c>
      <c r="Z569">
        <f t="shared" si="87"/>
        <v>89.315477762603862</v>
      </c>
      <c r="AA569">
        <f>EXP('Regression (power w accel)'!$B$17)*(data_and_analysis!$F569^'Regression (power w accel)'!$B$18)/60</f>
        <v>70.352053073324029</v>
      </c>
      <c r="AB569" t="str">
        <f t="shared" si="88"/>
        <v>N</v>
      </c>
      <c r="AC569" s="5">
        <f t="shared" si="89"/>
        <v>-0.21231957958825079</v>
      </c>
      <c r="AD569" s="5">
        <f t="shared" si="90"/>
        <v>0.26955040913326739</v>
      </c>
    </row>
    <row r="570" spans="1:30" x14ac:dyDescent="0.25">
      <c r="A570">
        <v>48263</v>
      </c>
      <c r="B570" t="s">
        <v>234</v>
      </c>
      <c r="C570" t="s">
        <v>235</v>
      </c>
      <c r="D570">
        <v>2345</v>
      </c>
      <c r="E570">
        <v>1209.21</v>
      </c>
      <c r="F570">
        <v>1392.7322999999999</v>
      </c>
      <c r="G570">
        <f t="shared" si="81"/>
        <v>7.7600406808803797</v>
      </c>
      <c r="H570">
        <f t="shared" si="82"/>
        <v>7.0977225328016402</v>
      </c>
      <c r="I570">
        <f t="shared" si="83"/>
        <v>7.2390227801502709</v>
      </c>
      <c r="J570">
        <v>30</v>
      </c>
      <c r="K570">
        <v>32</v>
      </c>
      <c r="L570">
        <v>93324.07</v>
      </c>
      <c r="M570">
        <v>9.1</v>
      </c>
      <c r="N570">
        <v>120.6</v>
      </c>
      <c r="O570">
        <v>98.36</v>
      </c>
      <c r="P570">
        <v>141.22999999999999</v>
      </c>
      <c r="Q570">
        <v>22272</v>
      </c>
      <c r="R570">
        <v>0.06</v>
      </c>
      <c r="S570">
        <v>0.18</v>
      </c>
      <c r="T570">
        <f>'Regression (power w accel)'!$B$17+'Regression (power w accel)'!$B$18*data_and_analysis!$I570</f>
        <v>7.8164966090528392</v>
      </c>
      <c r="U570">
        <f t="shared" si="84"/>
        <v>0.75584878688088641</v>
      </c>
      <c r="V570">
        <f t="shared" si="85"/>
        <v>9.1326142546178208E-4</v>
      </c>
      <c r="W570">
        <f>$T570-_xlfn.T.INV(0.975,'Regression (power w accel)'!$B$8-2)*SQRT('Regression (power w accel)'!$D$13*(1+1/'Regression (power w accel)'!$B$8+data_and_analysis!$V570))</f>
        <v>7.5777393871233123</v>
      </c>
      <c r="X570">
        <f>$T570+_xlfn.T.INV(0.975,'Regression (power w accel)'!$B$8-2)*SQRT('Regression (power w accel)'!$D$13*(1+1/'Regression (power w accel)'!$B$8+data_and_analysis!$V570))</f>
        <v>8.055253830982366</v>
      </c>
      <c r="Y570">
        <f t="shared" si="86"/>
        <v>32.570104406985017</v>
      </c>
      <c r="Z570">
        <f t="shared" si="87"/>
        <v>52.505045448468884</v>
      </c>
      <c r="AA570">
        <f>EXP('Regression (power w accel)'!$B$17)*(data_and_analysis!$F570^'Regression (power w accel)'!$B$18)/60</f>
        <v>41.353292639765996</v>
      </c>
      <c r="AB570" t="str">
        <f t="shared" si="88"/>
        <v>N</v>
      </c>
      <c r="AC570" s="5">
        <f t="shared" si="89"/>
        <v>-0.21239392735404394</v>
      </c>
      <c r="AD570" s="5">
        <f t="shared" si="90"/>
        <v>0.26967025106917802</v>
      </c>
    </row>
    <row r="571" spans="1:30" x14ac:dyDescent="0.25">
      <c r="A571">
        <v>41544</v>
      </c>
      <c r="B571" t="s">
        <v>16</v>
      </c>
      <c r="C571" t="s">
        <v>268</v>
      </c>
      <c r="D571">
        <v>4125</v>
      </c>
      <c r="E571">
        <v>2289.39</v>
      </c>
      <c r="F571">
        <v>2420.4167000000002</v>
      </c>
      <c r="G571">
        <f t="shared" si="81"/>
        <v>8.3248212987687822</v>
      </c>
      <c r="H571">
        <f t="shared" si="82"/>
        <v>7.7360406855181667</v>
      </c>
      <c r="I571">
        <f t="shared" si="83"/>
        <v>7.7916949944103662</v>
      </c>
      <c r="J571">
        <v>63</v>
      </c>
      <c r="K571">
        <v>64</v>
      </c>
      <c r="L571">
        <v>140978.98000000001</v>
      </c>
      <c r="M571">
        <v>6.04</v>
      </c>
      <c r="N571">
        <v>107.68</v>
      </c>
      <c r="O571">
        <v>81.34</v>
      </c>
      <c r="P571">
        <v>143.58000000000001</v>
      </c>
      <c r="Q571">
        <v>48579</v>
      </c>
      <c r="R571">
        <v>0.04</v>
      </c>
      <c r="S571">
        <v>0.28000000000000003</v>
      </c>
      <c r="T571">
        <f>'Regression (power w accel)'!$B$17+'Regression (power w accel)'!$B$18*data_and_analysis!$I571</f>
        <v>8.3478565290570756</v>
      </c>
      <c r="U571">
        <f t="shared" si="84"/>
        <v>0.10031373133772903</v>
      </c>
      <c r="V571">
        <f t="shared" si="85"/>
        <v>1.2120501198783007E-4</v>
      </c>
      <c r="W571">
        <f>$T571-_xlfn.T.INV(0.975,'Regression (power w accel)'!$B$8-2)*SQRT('Regression (power w accel)'!$D$13*(1+1/'Regression (power w accel)'!$B$8+data_and_analysis!$V571))</f>
        <v>8.1091936998188796</v>
      </c>
      <c r="X571">
        <f>$T571+_xlfn.T.INV(0.975,'Regression (power w accel)'!$B$8-2)*SQRT('Regression (power w accel)'!$D$13*(1+1/'Regression (power w accel)'!$B$8+data_and_analysis!$V571))</f>
        <v>8.5865193582952717</v>
      </c>
      <c r="Y571">
        <f t="shared" si="86"/>
        <v>55.414934741625565</v>
      </c>
      <c r="Z571">
        <f t="shared" si="87"/>
        <v>89.315477762603862</v>
      </c>
      <c r="AA571">
        <f>EXP('Regression (power w accel)'!$B$17)*(data_and_analysis!$F571^'Regression (power w accel)'!$B$18)/60</f>
        <v>70.352053073324029</v>
      </c>
      <c r="AB571" t="str">
        <f t="shared" si="88"/>
        <v>N</v>
      </c>
      <c r="AC571" s="5">
        <f t="shared" si="89"/>
        <v>-0.21231957958825079</v>
      </c>
      <c r="AD571" s="5">
        <f t="shared" si="90"/>
        <v>0.26955040913326739</v>
      </c>
    </row>
    <row r="572" spans="1:30" x14ac:dyDescent="0.25">
      <c r="A572">
        <v>54704</v>
      </c>
      <c r="B572" t="s">
        <v>835</v>
      </c>
      <c r="C572" t="s">
        <v>836</v>
      </c>
      <c r="D572">
        <v>74370</v>
      </c>
      <c r="E572">
        <v>39003.72</v>
      </c>
      <c r="F572">
        <v>52070.093999999997</v>
      </c>
      <c r="G572">
        <f t="shared" si="81"/>
        <v>11.216807913697346</v>
      </c>
      <c r="H572">
        <f t="shared" si="82"/>
        <v>10.571412305178345</v>
      </c>
      <c r="I572">
        <f t="shared" si="83"/>
        <v>10.860346051417462</v>
      </c>
      <c r="J572">
        <v>762</v>
      </c>
      <c r="K572">
        <v>763</v>
      </c>
      <c r="L572">
        <v>4263807</v>
      </c>
      <c r="M572">
        <v>4.0999999999999996</v>
      </c>
      <c r="N572">
        <v>126.32</v>
      </c>
      <c r="O572">
        <v>114.03</v>
      </c>
      <c r="P572">
        <v>154.08000000000001</v>
      </c>
      <c r="Q572">
        <v>907877</v>
      </c>
      <c r="R572">
        <v>0.03</v>
      </c>
      <c r="S572">
        <v>0.17</v>
      </c>
      <c r="T572">
        <f>'Regression (power w accel)'!$B$17+'Regression (power w accel)'!$B$18*data_and_analysis!$I572</f>
        <v>11.298173440420458</v>
      </c>
      <c r="U572">
        <f t="shared" si="84"/>
        <v>7.573105662314612</v>
      </c>
      <c r="V572">
        <f t="shared" si="85"/>
        <v>9.1502763414874119E-3</v>
      </c>
      <c r="W572">
        <f>$T572-_xlfn.T.INV(0.975,'Regression (power w accel)'!$B$8-2)*SQRT('Regression (power w accel)'!$D$13*(1+1/'Regression (power w accel)'!$B$8+data_and_analysis!$V572))</f>
        <v>11.058436781790453</v>
      </c>
      <c r="X572">
        <f>$T572+_xlfn.T.INV(0.975,'Regression (power w accel)'!$B$8-2)*SQRT('Regression (power w accel)'!$D$13*(1+1/'Regression (power w accel)'!$B$8+data_and_analysis!$V572))</f>
        <v>11.537910099050462</v>
      </c>
      <c r="Y572">
        <f t="shared" si="86"/>
        <v>1057.9540913608746</v>
      </c>
      <c r="Z572">
        <f t="shared" si="87"/>
        <v>1708.8322762259925</v>
      </c>
      <c r="AA572">
        <f>EXP('Regression (power w accel)'!$B$17)*(data_and_analysis!$F572^'Regression (power w accel)'!$B$18)/60</f>
        <v>1344.569112423309</v>
      </c>
      <c r="AB572" t="str">
        <f t="shared" si="88"/>
        <v>N</v>
      </c>
      <c r="AC572" s="5">
        <f t="shared" si="89"/>
        <v>-0.21316495999664148</v>
      </c>
      <c r="AD572" s="5">
        <f t="shared" si="90"/>
        <v>0.27091442190440784</v>
      </c>
    </row>
    <row r="573" spans="1:30" x14ac:dyDescent="0.25">
      <c r="A573">
        <v>48531</v>
      </c>
      <c r="B573" t="s">
        <v>837</v>
      </c>
      <c r="C573" t="s">
        <v>838</v>
      </c>
      <c r="D573">
        <v>2444</v>
      </c>
      <c r="E573">
        <v>1258.44</v>
      </c>
      <c r="F573">
        <v>1245.2777000000001</v>
      </c>
      <c r="G573">
        <f t="shared" si="81"/>
        <v>7.8013913202914855</v>
      </c>
      <c r="H573">
        <f t="shared" si="82"/>
        <v>7.137628137634314</v>
      </c>
      <c r="I573">
        <f t="shared" si="83"/>
        <v>7.127113836235198</v>
      </c>
      <c r="J573">
        <v>55</v>
      </c>
      <c r="K573">
        <v>57</v>
      </c>
      <c r="L573">
        <v>76084.960000000006</v>
      </c>
      <c r="M573">
        <v>9.08</v>
      </c>
      <c r="N573">
        <v>109.62</v>
      </c>
      <c r="O573">
        <v>67.64</v>
      </c>
      <c r="P573">
        <v>149.11000000000001</v>
      </c>
      <c r="Q573">
        <v>11168</v>
      </c>
      <c r="R573">
        <v>0.06</v>
      </c>
      <c r="S573">
        <v>0.19</v>
      </c>
      <c r="T573">
        <f>'Regression (power w accel)'!$B$17+'Regression (power w accel)'!$B$18*data_and_analysis!$I573</f>
        <v>7.7089031278678286</v>
      </c>
      <c r="U573">
        <f t="shared" si="84"/>
        <v>0.96295869547621993</v>
      </c>
      <c r="V573">
        <f t="shared" si="85"/>
        <v>1.1635039258586781E-3</v>
      </c>
      <c r="W573">
        <f>$T573-_xlfn.T.INV(0.975,'Regression (power w accel)'!$B$8-2)*SQRT('Regression (power w accel)'!$D$13*(1+1/'Regression (power w accel)'!$B$8+data_and_analysis!$V573))</f>
        <v>7.4701160912446127</v>
      </c>
      <c r="X573">
        <f>$T573+_xlfn.T.INV(0.975,'Regression (power w accel)'!$B$8-2)*SQRT('Regression (power w accel)'!$D$13*(1+1/'Regression (power w accel)'!$B$8+data_and_analysis!$V573))</f>
        <v>7.9476901644910445</v>
      </c>
      <c r="Y573">
        <f t="shared" si="86"/>
        <v>29.246839864551859</v>
      </c>
      <c r="Z573">
        <f t="shared" si="87"/>
        <v>47.150546622052396</v>
      </c>
      <c r="AA573">
        <f>EXP('Regression (power w accel)'!$B$17)*(data_and_analysis!$F573^'Regression (power w accel)'!$B$18)/60</f>
        <v>37.134949664450239</v>
      </c>
      <c r="AB573" t="str">
        <f t="shared" si="88"/>
        <v>N</v>
      </c>
      <c r="AC573" s="5">
        <f t="shared" si="89"/>
        <v>-0.21241740923779326</v>
      </c>
      <c r="AD573" s="5">
        <f t="shared" si="90"/>
        <v>0.26970810646312021</v>
      </c>
    </row>
    <row r="574" spans="1:30" x14ac:dyDescent="0.25">
      <c r="A574">
        <v>40888</v>
      </c>
      <c r="B574" t="s">
        <v>839</v>
      </c>
      <c r="C574" t="s">
        <v>840</v>
      </c>
      <c r="D574">
        <v>4388</v>
      </c>
      <c r="E574">
        <v>2017.69</v>
      </c>
      <c r="F574">
        <v>2344.4301999999998</v>
      </c>
      <c r="G574">
        <f t="shared" si="81"/>
        <v>8.3866288213951208</v>
      </c>
      <c r="H574">
        <f t="shared" si="82"/>
        <v>7.6097085716701738</v>
      </c>
      <c r="I574">
        <f t="shared" si="83"/>
        <v>7.7597976662800967</v>
      </c>
      <c r="J574">
        <v>116</v>
      </c>
      <c r="K574">
        <v>117</v>
      </c>
      <c r="L574">
        <v>157137.53</v>
      </c>
      <c r="M574">
        <v>4.2300000000000004</v>
      </c>
      <c r="N574">
        <v>120.39</v>
      </c>
      <c r="O574">
        <v>91.01</v>
      </c>
      <c r="P574">
        <v>143.86000000000001</v>
      </c>
      <c r="Q574">
        <v>52142</v>
      </c>
      <c r="R574">
        <v>0.03</v>
      </c>
      <c r="S574">
        <v>0.19</v>
      </c>
      <c r="T574">
        <f>'Regression (power w accel)'!$B$17+'Regression (power w accel)'!$B$18*data_and_analysis!$I574</f>
        <v>8.3171892342549665</v>
      </c>
      <c r="U574">
        <f t="shared" si="84"/>
        <v>0.12153643324892546</v>
      </c>
      <c r="V574">
        <f t="shared" si="85"/>
        <v>1.4684754173184368E-4</v>
      </c>
      <c r="W574">
        <f>$T574-_xlfn.T.INV(0.975,'Regression (power w accel)'!$B$8-2)*SQRT('Regression (power w accel)'!$D$13*(1+1/'Regression (power w accel)'!$B$8+data_and_analysis!$V574))</f>
        <v>8.0785233485039925</v>
      </c>
      <c r="X574">
        <f>$T574+_xlfn.T.INV(0.975,'Regression (power w accel)'!$B$8-2)*SQRT('Regression (power w accel)'!$D$13*(1+1/'Regression (power w accel)'!$B$8+data_and_analysis!$V574))</f>
        <v>8.5558551200059405</v>
      </c>
      <c r="Y574">
        <f t="shared" si="86"/>
        <v>53.741138391558223</v>
      </c>
      <c r="Z574">
        <f t="shared" si="87"/>
        <v>86.618252199044889</v>
      </c>
      <c r="AA574">
        <f>EXP('Regression (power w accel)'!$B$17)*(data_and_analysis!$F574^'Regression (power w accel)'!$B$18)/60</f>
        <v>68.227292769563718</v>
      </c>
      <c r="AB574" t="str">
        <f t="shared" si="88"/>
        <v>N</v>
      </c>
      <c r="AC574" s="5">
        <f t="shared" si="89"/>
        <v>-0.2123219871398413</v>
      </c>
      <c r="AD574" s="5">
        <f t="shared" si="90"/>
        <v>0.26955428953624555</v>
      </c>
    </row>
    <row r="575" spans="1:30" x14ac:dyDescent="0.25">
      <c r="A575">
        <v>36677</v>
      </c>
      <c r="B575" t="s">
        <v>16</v>
      </c>
      <c r="C575" t="s">
        <v>841</v>
      </c>
      <c r="D575">
        <v>4135</v>
      </c>
      <c r="E575">
        <v>2289.39</v>
      </c>
      <c r="F575">
        <v>2420.4167000000002</v>
      </c>
      <c r="G575">
        <f t="shared" si="81"/>
        <v>8.3272426074577925</v>
      </c>
      <c r="H575">
        <f t="shared" si="82"/>
        <v>7.7360406855181667</v>
      </c>
      <c r="I575">
        <f t="shared" si="83"/>
        <v>7.7916949944103662</v>
      </c>
      <c r="J575">
        <v>63</v>
      </c>
      <c r="K575">
        <v>64</v>
      </c>
      <c r="L575">
        <v>140978.98000000001</v>
      </c>
      <c r="M575">
        <v>6.04</v>
      </c>
      <c r="N575">
        <v>107.68</v>
      </c>
      <c r="O575">
        <v>81.34</v>
      </c>
      <c r="P575">
        <v>143.58000000000001</v>
      </c>
      <c r="Q575">
        <v>48575</v>
      </c>
      <c r="R575">
        <v>0.04</v>
      </c>
      <c r="S575">
        <v>0.28000000000000003</v>
      </c>
      <c r="T575">
        <f>'Regression (power w accel)'!$B$17+'Regression (power w accel)'!$B$18*data_and_analysis!$I575</f>
        <v>8.3478565290570756</v>
      </c>
      <c r="U575">
        <f t="shared" si="84"/>
        <v>0.10031373133772903</v>
      </c>
      <c r="V575">
        <f t="shared" si="85"/>
        <v>1.2120501198783007E-4</v>
      </c>
      <c r="W575">
        <f>$T575-_xlfn.T.INV(0.975,'Regression (power w accel)'!$B$8-2)*SQRT('Regression (power w accel)'!$D$13*(1+1/'Regression (power w accel)'!$B$8+data_and_analysis!$V575))</f>
        <v>8.1091936998188796</v>
      </c>
      <c r="X575">
        <f>$T575+_xlfn.T.INV(0.975,'Regression (power w accel)'!$B$8-2)*SQRT('Regression (power w accel)'!$D$13*(1+1/'Regression (power w accel)'!$B$8+data_and_analysis!$V575))</f>
        <v>8.5865193582952717</v>
      </c>
      <c r="Y575">
        <f t="shared" si="86"/>
        <v>55.414934741625565</v>
      </c>
      <c r="Z575">
        <f t="shared" si="87"/>
        <v>89.315477762603862</v>
      </c>
      <c r="AA575">
        <f>EXP('Regression (power w accel)'!$B$17)*(data_and_analysis!$F575^'Regression (power w accel)'!$B$18)/60</f>
        <v>70.352053073324029</v>
      </c>
      <c r="AB575" t="str">
        <f t="shared" si="88"/>
        <v>N</v>
      </c>
      <c r="AC575" s="5">
        <f t="shared" si="89"/>
        <v>-0.21231957958825079</v>
      </c>
      <c r="AD575" s="5">
        <f t="shared" si="90"/>
        <v>0.26955040913326739</v>
      </c>
    </row>
    <row r="576" spans="1:30" x14ac:dyDescent="0.25">
      <c r="A576">
        <v>34856</v>
      </c>
      <c r="B576" t="s">
        <v>842</v>
      </c>
      <c r="C576" t="s">
        <v>843</v>
      </c>
      <c r="D576">
        <v>28939</v>
      </c>
      <c r="E576">
        <v>10960.35</v>
      </c>
      <c r="F576">
        <v>14605.046</v>
      </c>
      <c r="G576">
        <f t="shared" si="81"/>
        <v>10.272945445338291</v>
      </c>
      <c r="H576">
        <f t="shared" si="82"/>
        <v>9.3020394942986862</v>
      </c>
      <c r="I576">
        <f t="shared" si="83"/>
        <v>9.5891223644231811</v>
      </c>
      <c r="J576">
        <v>328</v>
      </c>
      <c r="K576">
        <v>329</v>
      </c>
      <c r="L576">
        <v>1294596</v>
      </c>
      <c r="M576">
        <v>6.03</v>
      </c>
      <c r="N576">
        <v>157.44999999999999</v>
      </c>
      <c r="O576">
        <v>148.78</v>
      </c>
      <c r="P576">
        <v>173.49</v>
      </c>
      <c r="Q576">
        <v>652570</v>
      </c>
      <c r="R576">
        <v>0.04</v>
      </c>
      <c r="S576">
        <v>0.16</v>
      </c>
      <c r="T576">
        <f>'Regression (power w accel)'!$B$17+'Regression (power w accel)'!$B$18*data_and_analysis!$I576</f>
        <v>10.075971022422866</v>
      </c>
      <c r="U576">
        <f t="shared" si="84"/>
        <v>2.1924841569093361</v>
      </c>
      <c r="V576">
        <f t="shared" si="85"/>
        <v>2.6490896607828203E-3</v>
      </c>
      <c r="W576">
        <f>$T576-_xlfn.T.INV(0.975,'Regression (power w accel)'!$B$8-2)*SQRT('Regression (power w accel)'!$D$13*(1+1/'Regression (power w accel)'!$B$8+data_and_analysis!$V576))</f>
        <v>9.8370070649444106</v>
      </c>
      <c r="X576">
        <f>$T576+_xlfn.T.INV(0.975,'Regression (power w accel)'!$B$8-2)*SQRT('Regression (power w accel)'!$D$13*(1+1/'Regression (power w accel)'!$B$8+data_and_analysis!$V576))</f>
        <v>10.314934979901322</v>
      </c>
      <c r="Y576">
        <f t="shared" si="86"/>
        <v>311.89372435709345</v>
      </c>
      <c r="Z576">
        <f t="shared" si="87"/>
        <v>503.00012453249485</v>
      </c>
      <c r="AA576">
        <f>EXP('Regression (power w accel)'!$B$17)*(data_and_analysis!$F576^'Regression (power w accel)'!$B$18)/60</f>
        <v>396.08405950318377</v>
      </c>
      <c r="AB576" t="str">
        <f t="shared" si="88"/>
        <v>N</v>
      </c>
      <c r="AC576" s="5">
        <f t="shared" si="89"/>
        <v>-0.21255673669799274</v>
      </c>
      <c r="AD576" s="5">
        <f t="shared" si="90"/>
        <v>0.26993276417995227</v>
      </c>
    </row>
    <row r="577" spans="1:30" x14ac:dyDescent="0.25">
      <c r="A577">
        <v>45789</v>
      </c>
      <c r="B577" t="s">
        <v>16</v>
      </c>
      <c r="C577" t="s">
        <v>386</v>
      </c>
      <c r="D577">
        <v>4141</v>
      </c>
      <c r="E577">
        <v>2289.39</v>
      </c>
      <c r="F577">
        <v>2420.4167000000002</v>
      </c>
      <c r="G577">
        <f t="shared" si="81"/>
        <v>8.3286925835455676</v>
      </c>
      <c r="H577">
        <f t="shared" si="82"/>
        <v>7.7360406855181667</v>
      </c>
      <c r="I577">
        <f t="shared" si="83"/>
        <v>7.7916949944103662</v>
      </c>
      <c r="J577">
        <v>63</v>
      </c>
      <c r="K577">
        <v>64</v>
      </c>
      <c r="L577">
        <v>140978.98000000001</v>
      </c>
      <c r="M577">
        <v>6.04</v>
      </c>
      <c r="N577">
        <v>107.68</v>
      </c>
      <c r="O577">
        <v>81.34</v>
      </c>
      <c r="P577">
        <v>143.58000000000001</v>
      </c>
      <c r="Q577">
        <v>48579</v>
      </c>
      <c r="R577">
        <v>0.04</v>
      </c>
      <c r="S577">
        <v>0.28000000000000003</v>
      </c>
      <c r="T577">
        <f>'Regression (power w accel)'!$B$17+'Regression (power w accel)'!$B$18*data_and_analysis!$I577</f>
        <v>8.3478565290570756</v>
      </c>
      <c r="U577">
        <f t="shared" si="84"/>
        <v>0.10031373133772903</v>
      </c>
      <c r="V577">
        <f t="shared" si="85"/>
        <v>1.2120501198783007E-4</v>
      </c>
      <c r="W577">
        <f>$T577-_xlfn.T.INV(0.975,'Regression (power w accel)'!$B$8-2)*SQRT('Regression (power w accel)'!$D$13*(1+1/'Regression (power w accel)'!$B$8+data_and_analysis!$V577))</f>
        <v>8.1091936998188796</v>
      </c>
      <c r="X577">
        <f>$T577+_xlfn.T.INV(0.975,'Regression (power w accel)'!$B$8-2)*SQRT('Regression (power w accel)'!$D$13*(1+1/'Regression (power w accel)'!$B$8+data_and_analysis!$V577))</f>
        <v>8.5865193582952717</v>
      </c>
      <c r="Y577">
        <f t="shared" si="86"/>
        <v>55.414934741625565</v>
      </c>
      <c r="Z577">
        <f t="shared" si="87"/>
        <v>89.315477762603862</v>
      </c>
      <c r="AA577">
        <f>EXP('Regression (power w accel)'!$B$17)*(data_and_analysis!$F577^'Regression (power w accel)'!$B$18)/60</f>
        <v>70.352053073324029</v>
      </c>
      <c r="AB577" t="str">
        <f t="shared" si="88"/>
        <v>N</v>
      </c>
      <c r="AC577" s="5">
        <f t="shared" si="89"/>
        <v>-0.21231957958825079</v>
      </c>
      <c r="AD577" s="5">
        <f t="shared" si="90"/>
        <v>0.26955040913326739</v>
      </c>
    </row>
    <row r="578" spans="1:30" x14ac:dyDescent="0.25">
      <c r="A578">
        <v>34592</v>
      </c>
      <c r="B578" t="s">
        <v>113</v>
      </c>
      <c r="C578" t="s">
        <v>844</v>
      </c>
      <c r="D578">
        <v>8477</v>
      </c>
      <c r="E578">
        <v>3324.43</v>
      </c>
      <c r="F578">
        <v>4321.9620000000004</v>
      </c>
      <c r="G578">
        <f t="shared" si="81"/>
        <v>9.0451118926084053</v>
      </c>
      <c r="H578">
        <f t="shared" si="82"/>
        <v>8.109053509822969</v>
      </c>
      <c r="I578">
        <f t="shared" si="83"/>
        <v>8.371464744802358</v>
      </c>
      <c r="J578">
        <v>205</v>
      </c>
      <c r="K578">
        <v>206</v>
      </c>
      <c r="L578">
        <v>373747.44</v>
      </c>
      <c r="M578">
        <v>6.34</v>
      </c>
      <c r="N578">
        <v>149.13999999999999</v>
      </c>
      <c r="O578">
        <v>144.9</v>
      </c>
      <c r="P578">
        <v>151.22999999999999</v>
      </c>
      <c r="Q578">
        <v>151876</v>
      </c>
      <c r="R578">
        <v>0.04</v>
      </c>
      <c r="S578">
        <v>0.15</v>
      </c>
      <c r="T578">
        <f>'Regression (power w accel)'!$B$17+'Regression (power w accel)'!$B$18*data_and_analysis!$I578</f>
        <v>8.9052690427322876</v>
      </c>
      <c r="U578">
        <f t="shared" si="84"/>
        <v>6.9193366483433452E-2</v>
      </c>
      <c r="V578">
        <f t="shared" si="85"/>
        <v>8.3603537643989434E-5</v>
      </c>
      <c r="W578">
        <f>$T578-_xlfn.T.INV(0.975,'Regression (power w accel)'!$B$8-2)*SQRT('Regression (power w accel)'!$D$13*(1+1/'Regression (power w accel)'!$B$8+data_and_analysis!$V578))</f>
        <v>8.666610695548048</v>
      </c>
      <c r="X578">
        <f>$T578+_xlfn.T.INV(0.975,'Regression (power w accel)'!$B$8-2)*SQRT('Regression (power w accel)'!$D$13*(1+1/'Regression (power w accel)'!$B$8+data_and_analysis!$V578))</f>
        <v>9.1439273899165272</v>
      </c>
      <c r="Y578">
        <f t="shared" si="86"/>
        <v>96.763139679176746</v>
      </c>
      <c r="Z578">
        <f t="shared" si="87"/>
        <v>155.95738980978416</v>
      </c>
      <c r="AA578">
        <f>EXP('Regression (power w accel)'!$B$17)*(data_and_analysis!$F578^'Regression (power w accel)'!$B$18)/60</f>
        <v>122.84513296897016</v>
      </c>
      <c r="AB578" t="str">
        <f t="shared" si="88"/>
        <v>N</v>
      </c>
      <c r="AC578" s="5">
        <f t="shared" si="89"/>
        <v>-0.21231604915419441</v>
      </c>
      <c r="AD578" s="5">
        <f t="shared" si="90"/>
        <v>0.26954471895258503</v>
      </c>
    </row>
    <row r="579" spans="1:30" x14ac:dyDescent="0.25">
      <c r="A579">
        <v>41547</v>
      </c>
      <c r="B579" t="s">
        <v>16</v>
      </c>
      <c r="C579" t="s">
        <v>268</v>
      </c>
      <c r="D579">
        <v>4126</v>
      </c>
      <c r="E579">
        <v>2289.39</v>
      </c>
      <c r="F579">
        <v>2420.4167000000002</v>
      </c>
      <c r="G579">
        <f t="shared" ref="G579:G642" si="91">LN(D579)</f>
        <v>8.325063693631197</v>
      </c>
      <c r="H579">
        <f t="shared" ref="H579:H642" si="92">LN(E579)</f>
        <v>7.7360406855181667</v>
      </c>
      <c r="I579">
        <f t="shared" ref="I579:I642" si="93">LN(F579)</f>
        <v>7.7916949944103662</v>
      </c>
      <c r="J579">
        <v>63</v>
      </c>
      <c r="K579">
        <v>64</v>
      </c>
      <c r="L579">
        <v>140978.98000000001</v>
      </c>
      <c r="M579">
        <v>6.04</v>
      </c>
      <c r="N579">
        <v>107.68</v>
      </c>
      <c r="O579">
        <v>81.34</v>
      </c>
      <c r="P579">
        <v>143.58000000000001</v>
      </c>
      <c r="Q579">
        <v>48579</v>
      </c>
      <c r="R579">
        <v>0.04</v>
      </c>
      <c r="S579">
        <v>0.28000000000000003</v>
      </c>
      <c r="T579">
        <f>'Regression (power w accel)'!$B$17+'Regression (power w accel)'!$B$18*data_and_analysis!$I579</f>
        <v>8.3478565290570756</v>
      </c>
      <c r="U579">
        <f t="shared" ref="U579:U642" si="94">($I579-AVERAGE($I$2:$I$1001))^2</f>
        <v>0.10031373133772903</v>
      </c>
      <c r="V579">
        <f t="shared" ref="V579:V642" si="95">$U579/SUM($U$2:$U$1001)</f>
        <v>1.2120501198783007E-4</v>
      </c>
      <c r="W579">
        <f>$T579-_xlfn.T.INV(0.975,'Regression (power w accel)'!$B$8-2)*SQRT('Regression (power w accel)'!$D$13*(1+1/'Regression (power w accel)'!$B$8+data_and_analysis!$V579))</f>
        <v>8.1091936998188796</v>
      </c>
      <c r="X579">
        <f>$T579+_xlfn.T.INV(0.975,'Regression (power w accel)'!$B$8-2)*SQRT('Regression (power w accel)'!$D$13*(1+1/'Regression (power w accel)'!$B$8+data_and_analysis!$V579))</f>
        <v>8.5865193582952717</v>
      </c>
      <c r="Y579">
        <f t="shared" ref="Y579:Y642" si="96">EXP(W579)/60</f>
        <v>55.414934741625565</v>
      </c>
      <c r="Z579">
        <f t="shared" ref="Z579:Z642" si="97">EXP(X579)/60</f>
        <v>89.315477762603862</v>
      </c>
      <c r="AA579">
        <f>EXP('Regression (power w accel)'!$B$17)*(data_and_analysis!$F579^'Regression (power w accel)'!$B$18)/60</f>
        <v>70.352053073324029</v>
      </c>
      <c r="AB579" t="str">
        <f t="shared" ref="AB579:AB642" si="98">IF(OR(D579/60&lt;Y579,D579/60&gt;Z579),"Y","N")</f>
        <v>N</v>
      </c>
      <c r="AC579" s="5">
        <f t="shared" ref="AC579:AC642" si="99">(Y579-$AA579)/$AA579</f>
        <v>-0.21231957958825079</v>
      </c>
      <c r="AD579" s="5">
        <f t="shared" ref="AD579:AD642" si="100">(Z579-$AA579)/$AA579</f>
        <v>0.26955040913326739</v>
      </c>
    </row>
    <row r="580" spans="1:30" x14ac:dyDescent="0.25">
      <c r="A580">
        <v>41964</v>
      </c>
      <c r="B580" t="s">
        <v>16</v>
      </c>
      <c r="C580" t="s">
        <v>136</v>
      </c>
      <c r="D580">
        <v>4129</v>
      </c>
      <c r="E580">
        <v>2289.39</v>
      </c>
      <c r="F580">
        <v>2420.4167000000002</v>
      </c>
      <c r="G580">
        <f t="shared" si="91"/>
        <v>8.3257905258860898</v>
      </c>
      <c r="H580">
        <f t="shared" si="92"/>
        <v>7.7360406855181667</v>
      </c>
      <c r="I580">
        <f t="shared" si="93"/>
        <v>7.7916949944103662</v>
      </c>
      <c r="J580">
        <v>63</v>
      </c>
      <c r="K580">
        <v>64</v>
      </c>
      <c r="L580">
        <v>140978.98000000001</v>
      </c>
      <c r="M580">
        <v>6.04</v>
      </c>
      <c r="N580">
        <v>107.68</v>
      </c>
      <c r="O580">
        <v>81.34</v>
      </c>
      <c r="P580">
        <v>143.58000000000001</v>
      </c>
      <c r="Q580">
        <v>48579</v>
      </c>
      <c r="R580">
        <v>0.04</v>
      </c>
      <c r="S580">
        <v>0.28000000000000003</v>
      </c>
      <c r="T580">
        <f>'Regression (power w accel)'!$B$17+'Regression (power w accel)'!$B$18*data_and_analysis!$I580</f>
        <v>8.3478565290570756</v>
      </c>
      <c r="U580">
        <f t="shared" si="94"/>
        <v>0.10031373133772903</v>
      </c>
      <c r="V580">
        <f t="shared" si="95"/>
        <v>1.2120501198783007E-4</v>
      </c>
      <c r="W580">
        <f>$T580-_xlfn.T.INV(0.975,'Regression (power w accel)'!$B$8-2)*SQRT('Regression (power w accel)'!$D$13*(1+1/'Regression (power w accel)'!$B$8+data_and_analysis!$V580))</f>
        <v>8.1091936998188796</v>
      </c>
      <c r="X580">
        <f>$T580+_xlfn.T.INV(0.975,'Regression (power w accel)'!$B$8-2)*SQRT('Regression (power w accel)'!$D$13*(1+1/'Regression (power w accel)'!$B$8+data_and_analysis!$V580))</f>
        <v>8.5865193582952717</v>
      </c>
      <c r="Y580">
        <f t="shared" si="96"/>
        <v>55.414934741625565</v>
      </c>
      <c r="Z580">
        <f t="shared" si="97"/>
        <v>89.315477762603862</v>
      </c>
      <c r="AA580">
        <f>EXP('Regression (power w accel)'!$B$17)*(data_and_analysis!$F580^'Regression (power w accel)'!$B$18)/60</f>
        <v>70.352053073324029</v>
      </c>
      <c r="AB580" t="str">
        <f t="shared" si="98"/>
        <v>N</v>
      </c>
      <c r="AC580" s="5">
        <f t="shared" si="99"/>
        <v>-0.21231957958825079</v>
      </c>
      <c r="AD580" s="5">
        <f t="shared" si="100"/>
        <v>0.26955040913326739</v>
      </c>
    </row>
    <row r="581" spans="1:30" x14ac:dyDescent="0.25">
      <c r="A581">
        <v>40569</v>
      </c>
      <c r="B581" t="s">
        <v>845</v>
      </c>
      <c r="C581" t="s">
        <v>846</v>
      </c>
      <c r="D581">
        <v>25322</v>
      </c>
      <c r="E581">
        <v>9751.02</v>
      </c>
      <c r="F581">
        <v>13047.419</v>
      </c>
      <c r="G581">
        <f t="shared" si="91"/>
        <v>10.139428862080198</v>
      </c>
      <c r="H581">
        <f t="shared" si="92"/>
        <v>9.1851271739047</v>
      </c>
      <c r="I581">
        <f t="shared" si="93"/>
        <v>9.4763456154124572</v>
      </c>
      <c r="J581">
        <v>246</v>
      </c>
      <c r="K581">
        <v>247</v>
      </c>
      <c r="L581">
        <v>1175113.3999999999</v>
      </c>
      <c r="M581">
        <v>6.08</v>
      </c>
      <c r="N581">
        <v>158.38999999999999</v>
      </c>
      <c r="O581">
        <v>149.62</v>
      </c>
      <c r="P581">
        <v>172.43</v>
      </c>
      <c r="Q581">
        <v>222010</v>
      </c>
      <c r="R581">
        <v>0.04</v>
      </c>
      <c r="S581">
        <v>0.19</v>
      </c>
      <c r="T581">
        <f>'Regression (power w accel)'!$B$17+'Regression (power w accel)'!$B$18*data_and_analysis!$I581</f>
        <v>9.9675432006752107</v>
      </c>
      <c r="U581">
        <f t="shared" si="94"/>
        <v>1.871224798903478</v>
      </c>
      <c r="V581">
        <f t="shared" si="95"/>
        <v>2.2609250115464348E-3</v>
      </c>
      <c r="W581">
        <f>$T581-_xlfn.T.INV(0.975,'Regression (power w accel)'!$B$8-2)*SQRT('Regression (power w accel)'!$D$13*(1+1/'Regression (power w accel)'!$B$8+data_and_analysis!$V581))</f>
        <v>9.7286254577213231</v>
      </c>
      <c r="X581">
        <f>$T581+_xlfn.T.INV(0.975,'Regression (power w accel)'!$B$8-2)*SQRT('Regression (power w accel)'!$D$13*(1+1/'Regression (power w accel)'!$B$8+data_and_analysis!$V581))</f>
        <v>10.206460943629098</v>
      </c>
      <c r="Y581">
        <f t="shared" si="96"/>
        <v>279.85759807593882</v>
      </c>
      <c r="Z581">
        <f t="shared" si="97"/>
        <v>451.29281291249407</v>
      </c>
      <c r="AA581">
        <f>EXP('Regression (power w accel)'!$B$17)*(data_and_analysis!$F581^'Regression (power w accel)'!$B$18)/60</f>
        <v>355.38390882343646</v>
      </c>
      <c r="AB581" t="str">
        <f t="shared" si="98"/>
        <v>N</v>
      </c>
      <c r="AC581" s="5">
        <f t="shared" si="99"/>
        <v>-0.21252034454103824</v>
      </c>
      <c r="AD581" s="5">
        <f t="shared" si="100"/>
        <v>0.26987407619715142</v>
      </c>
    </row>
    <row r="582" spans="1:30" x14ac:dyDescent="0.25">
      <c r="A582">
        <v>51643</v>
      </c>
      <c r="B582" t="s">
        <v>847</v>
      </c>
      <c r="C582" t="s">
        <v>848</v>
      </c>
      <c r="D582">
        <v>2454</v>
      </c>
      <c r="E582">
        <v>1422.14</v>
      </c>
      <c r="F582">
        <v>1537.5615</v>
      </c>
      <c r="G582">
        <f t="shared" si="91"/>
        <v>7.8054746252708567</v>
      </c>
      <c r="H582">
        <f t="shared" si="92"/>
        <v>7.2599180584002818</v>
      </c>
      <c r="I582">
        <f t="shared" si="93"/>
        <v>7.3379529988806942</v>
      </c>
      <c r="J582">
        <v>71</v>
      </c>
      <c r="K582">
        <v>72</v>
      </c>
      <c r="L582">
        <v>93408.7</v>
      </c>
      <c r="M582">
        <v>6.02</v>
      </c>
      <c r="N582">
        <v>118.35</v>
      </c>
      <c r="O582">
        <v>80.11</v>
      </c>
      <c r="P582">
        <v>168.86</v>
      </c>
      <c r="Q582">
        <v>11849</v>
      </c>
      <c r="R582">
        <v>0.04</v>
      </c>
      <c r="S582">
        <v>0.28000000000000003</v>
      </c>
      <c r="T582">
        <f>'Regression (power w accel)'!$B$17+'Regression (power w accel)'!$B$18*data_and_analysis!$I582</f>
        <v>7.9116118541370808</v>
      </c>
      <c r="U582">
        <f t="shared" si="94"/>
        <v>0.59361697248824785</v>
      </c>
      <c r="V582">
        <f t="shared" si="95"/>
        <v>7.1724330564859151E-4</v>
      </c>
      <c r="W582">
        <f>$T582-_xlfn.T.INV(0.975,'Regression (power w accel)'!$B$8-2)*SQRT('Regression (power w accel)'!$D$13*(1+1/'Regression (power w accel)'!$B$8+data_and_analysis!$V582))</f>
        <v>7.6728779890353502</v>
      </c>
      <c r="X582">
        <f>$T582+_xlfn.T.INV(0.975,'Regression (power w accel)'!$B$8-2)*SQRT('Regression (power w accel)'!$D$13*(1+1/'Regression (power w accel)'!$B$8+data_and_analysis!$V582))</f>
        <v>8.1503457192388122</v>
      </c>
      <c r="Y582">
        <f t="shared" si="96"/>
        <v>35.82096823415781</v>
      </c>
      <c r="Z582">
        <f t="shared" si="97"/>
        <v>57.742943820869655</v>
      </c>
      <c r="AA582">
        <f>EXP('Regression (power w accel)'!$B$17)*(data_and_analysis!$F582^'Regression (power w accel)'!$B$18)/60</f>
        <v>45.47975545618214</v>
      </c>
      <c r="AB582" t="str">
        <f t="shared" si="98"/>
        <v>N</v>
      </c>
      <c r="AC582" s="5">
        <f t="shared" si="99"/>
        <v>-0.21237553115979638</v>
      </c>
      <c r="AD582" s="5">
        <f t="shared" si="100"/>
        <v>0.26964059594609274</v>
      </c>
    </row>
    <row r="583" spans="1:30" x14ac:dyDescent="0.25">
      <c r="A583">
        <v>46961</v>
      </c>
      <c r="B583" t="s">
        <v>849</v>
      </c>
      <c r="C583" t="s">
        <v>850</v>
      </c>
      <c r="D583">
        <v>17076</v>
      </c>
      <c r="E583">
        <v>6684.77</v>
      </c>
      <c r="F583">
        <v>8178.1464999999998</v>
      </c>
      <c r="G583">
        <f t="shared" si="91"/>
        <v>9.745429247877853</v>
      </c>
      <c r="H583">
        <f t="shared" si="92"/>
        <v>8.8075870835589747</v>
      </c>
      <c r="I583">
        <f t="shared" si="93"/>
        <v>9.0092208146795176</v>
      </c>
      <c r="J583">
        <v>24</v>
      </c>
      <c r="K583">
        <v>26</v>
      </c>
      <c r="L583">
        <v>564876.5</v>
      </c>
      <c r="M583">
        <v>9.1199999999999992</v>
      </c>
      <c r="N583">
        <v>111.47</v>
      </c>
      <c r="O583">
        <v>94.29</v>
      </c>
      <c r="P583">
        <v>142.19999999999999</v>
      </c>
      <c r="Q583">
        <v>249362</v>
      </c>
      <c r="R583">
        <v>0.06</v>
      </c>
      <c r="S583">
        <v>0.18</v>
      </c>
      <c r="T583">
        <f>'Regression (power w accel)'!$B$17+'Regression (power w accel)'!$B$18*data_and_analysis!$I583</f>
        <v>9.5184317918779549</v>
      </c>
      <c r="U583">
        <f t="shared" si="94"/>
        <v>0.81144494566967018</v>
      </c>
      <c r="V583">
        <f t="shared" si="95"/>
        <v>9.8043600866799373E-4</v>
      </c>
      <c r="W583">
        <f>$T583-_xlfn.T.INV(0.975,'Regression (power w accel)'!$B$8-2)*SQRT('Regression (power w accel)'!$D$13*(1+1/'Regression (power w accel)'!$B$8+data_and_analysis!$V583))</f>
        <v>9.2796665661876894</v>
      </c>
      <c r="X583">
        <f>$T583+_xlfn.T.INV(0.975,'Regression (power w accel)'!$B$8-2)*SQRT('Regression (power w accel)'!$D$13*(1+1/'Regression (power w accel)'!$B$8+data_and_analysis!$V583))</f>
        <v>9.7571970175682203</v>
      </c>
      <c r="Y583">
        <f t="shared" si="96"/>
        <v>178.63096040763347</v>
      </c>
      <c r="Z583">
        <f t="shared" si="97"/>
        <v>287.96889054085665</v>
      </c>
      <c r="AA583">
        <f>EXP('Regression (power w accel)'!$B$17)*(data_and_analysis!$F583^'Regression (power w accel)'!$B$18)/60</f>
        <v>226.80423162902824</v>
      </c>
      <c r="AB583" t="str">
        <f t="shared" si="98"/>
        <v>N</v>
      </c>
      <c r="AC583" s="5">
        <f t="shared" si="99"/>
        <v>-0.21240023113937864</v>
      </c>
      <c r="AD583" s="5">
        <f t="shared" si="100"/>
        <v>0.26968041324675207</v>
      </c>
    </row>
    <row r="584" spans="1:30" x14ac:dyDescent="0.25">
      <c r="A584">
        <v>46279</v>
      </c>
      <c r="B584" t="s">
        <v>851</v>
      </c>
      <c r="C584" t="s">
        <v>852</v>
      </c>
      <c r="D584">
        <v>1891</v>
      </c>
      <c r="E584">
        <v>1135.22</v>
      </c>
      <c r="F584">
        <v>1088.2335</v>
      </c>
      <c r="G584">
        <f t="shared" si="91"/>
        <v>7.5448610686584576</v>
      </c>
      <c r="H584">
        <f t="shared" si="92"/>
        <v>7.0345817437315112</v>
      </c>
      <c r="I584">
        <f t="shared" si="93"/>
        <v>6.9923110183601924</v>
      </c>
      <c r="J584">
        <v>53</v>
      </c>
      <c r="K584">
        <v>55</v>
      </c>
      <c r="L584">
        <v>65009.09</v>
      </c>
      <c r="M584">
        <v>9.1199999999999992</v>
      </c>
      <c r="N584">
        <v>112.32</v>
      </c>
      <c r="O584">
        <v>65.41</v>
      </c>
      <c r="P584">
        <v>143.26</v>
      </c>
      <c r="Q584">
        <v>12996</v>
      </c>
      <c r="R584">
        <v>0.06</v>
      </c>
      <c r="S584">
        <v>0.19</v>
      </c>
      <c r="T584">
        <f>'Regression (power w accel)'!$B$17+'Regression (power w accel)'!$B$18*data_and_analysis!$I584</f>
        <v>7.5792986124349264</v>
      </c>
      <c r="U584">
        <f t="shared" si="94"/>
        <v>1.2456957426391455</v>
      </c>
      <c r="V584">
        <f t="shared" si="95"/>
        <v>1.5051236296997324E-3</v>
      </c>
      <c r="W584">
        <f>$T584-_xlfn.T.INV(0.975,'Regression (power w accel)'!$B$8-2)*SQRT('Regression (power w accel)'!$D$13*(1+1/'Regression (power w accel)'!$B$8+data_and_analysis!$V584))</f>
        <v>7.3404708801538732</v>
      </c>
      <c r="X584">
        <f>$T584+_xlfn.T.INV(0.975,'Regression (power w accel)'!$B$8-2)*SQRT('Regression (power w accel)'!$D$13*(1+1/'Regression (power w accel)'!$B$8+data_and_analysis!$V584))</f>
        <v>7.8181263447159797</v>
      </c>
      <c r="Y584">
        <f t="shared" si="96"/>
        <v>25.690629587662954</v>
      </c>
      <c r="Z584">
        <f t="shared" si="97"/>
        <v>41.420742523380589</v>
      </c>
      <c r="AA584">
        <f>EXP('Regression (power w accel)'!$B$17)*(data_and_analysis!$F584^'Regression (power w accel)'!$B$18)/60</f>
        <v>32.620928150715308</v>
      </c>
      <c r="AB584" t="str">
        <f t="shared" si="98"/>
        <v>N</v>
      </c>
      <c r="AC584" s="5">
        <f t="shared" si="99"/>
        <v>-0.21244945977726226</v>
      </c>
      <c r="AD584" s="5">
        <f t="shared" si="100"/>
        <v>0.26975977912119342</v>
      </c>
    </row>
    <row r="585" spans="1:30" x14ac:dyDescent="0.25">
      <c r="A585">
        <v>44163</v>
      </c>
      <c r="B585" t="s">
        <v>402</v>
      </c>
      <c r="C585" t="s">
        <v>853</v>
      </c>
      <c r="D585">
        <v>1472</v>
      </c>
      <c r="E585">
        <v>786.22</v>
      </c>
      <c r="F585">
        <v>799.59357</v>
      </c>
      <c r="G585">
        <f t="shared" si="91"/>
        <v>7.2943772992888212</v>
      </c>
      <c r="H585">
        <f t="shared" si="92"/>
        <v>6.6672366514838375</v>
      </c>
      <c r="I585">
        <f t="shared" si="93"/>
        <v>6.6841035610731518</v>
      </c>
      <c r="J585">
        <v>28</v>
      </c>
      <c r="K585">
        <v>30</v>
      </c>
      <c r="L585">
        <v>48246.46</v>
      </c>
      <c r="M585">
        <v>11.07</v>
      </c>
      <c r="N585">
        <v>125.42</v>
      </c>
      <c r="O585">
        <v>84.31</v>
      </c>
      <c r="P585">
        <v>146.69999999999999</v>
      </c>
      <c r="Q585">
        <v>13082</v>
      </c>
      <c r="R585">
        <v>0.08</v>
      </c>
      <c r="S585">
        <v>0.26</v>
      </c>
      <c r="T585">
        <f>'Regression (power w accel)'!$B$17+'Regression (power w accel)'!$B$18*data_and_analysis!$I585</f>
        <v>7.282976333834398</v>
      </c>
      <c r="U585">
        <f t="shared" si="94"/>
        <v>2.0286728309430728</v>
      </c>
      <c r="V585">
        <f t="shared" si="95"/>
        <v>2.451163081213791E-3</v>
      </c>
      <c r="W585">
        <f>$T585-_xlfn.T.INV(0.975,'Regression (power w accel)'!$B$8-2)*SQRT('Regression (power w accel)'!$D$13*(1+1/'Regression (power w accel)'!$B$8+data_and_analysis!$V585))</f>
        <v>7.0440359401947887</v>
      </c>
      <c r="X585">
        <f>$T585+_xlfn.T.INV(0.975,'Regression (power w accel)'!$B$8-2)*SQRT('Regression (power w accel)'!$D$13*(1+1/'Regression (power w accel)'!$B$8+data_and_analysis!$V585))</f>
        <v>7.5219167274740073</v>
      </c>
      <c r="Y585">
        <f t="shared" si="96"/>
        <v>19.10005811986241</v>
      </c>
      <c r="Z585">
        <f t="shared" si="97"/>
        <v>30.801770289262677</v>
      </c>
      <c r="AA585">
        <f>EXP('Regression (power w accel)'!$B$17)*(data_and_analysis!$F585^'Regression (power w accel)'!$B$18)/60</f>
        <v>24.255218051371305</v>
      </c>
      <c r="AB585" t="str">
        <f t="shared" si="98"/>
        <v>N</v>
      </c>
      <c r="AC585" s="5">
        <f t="shared" si="99"/>
        <v>-0.21253818129321825</v>
      </c>
      <c r="AD585" s="5">
        <f t="shared" si="100"/>
        <v>0.26990284004151649</v>
      </c>
    </row>
    <row r="586" spans="1:30" x14ac:dyDescent="0.25">
      <c r="A586">
        <v>38110</v>
      </c>
      <c r="B586" t="s">
        <v>854</v>
      </c>
      <c r="C586" t="s">
        <v>855</v>
      </c>
      <c r="D586">
        <v>3182</v>
      </c>
      <c r="E586">
        <v>1408.96</v>
      </c>
      <c r="F586">
        <v>1624.6144999999999</v>
      </c>
      <c r="G586">
        <f t="shared" si="91"/>
        <v>8.065265208897733</v>
      </c>
      <c r="H586">
        <f t="shared" si="92"/>
        <v>7.2506071225673887</v>
      </c>
      <c r="I586">
        <f t="shared" si="93"/>
        <v>7.3930258358509366</v>
      </c>
      <c r="J586">
        <v>57</v>
      </c>
      <c r="K586">
        <v>59</v>
      </c>
      <c r="L586">
        <v>117287.89</v>
      </c>
      <c r="M586">
        <v>9.19</v>
      </c>
      <c r="N586">
        <v>127.67</v>
      </c>
      <c r="O586">
        <v>92.75</v>
      </c>
      <c r="P586">
        <v>155.76</v>
      </c>
      <c r="Q586">
        <v>80276</v>
      </c>
      <c r="R586">
        <v>0.06</v>
      </c>
      <c r="S586">
        <v>0.19</v>
      </c>
      <c r="T586">
        <f>'Regression (power w accel)'!$B$17+'Regression (power w accel)'!$B$18*data_and_analysis!$I586</f>
        <v>7.9645609575872909</v>
      </c>
      <c r="U586">
        <f t="shared" si="94"/>
        <v>0.5117865562779601</v>
      </c>
      <c r="V586">
        <f t="shared" si="95"/>
        <v>6.1837093348704778E-4</v>
      </c>
      <c r="W586">
        <f>$T586-_xlfn.T.INV(0.975,'Regression (power w accel)'!$B$8-2)*SQRT('Regression (power w accel)'!$D$13*(1+1/'Regression (power w accel)'!$B$8+data_and_analysis!$V586))</f>
        <v>7.7258388746357598</v>
      </c>
      <c r="X586">
        <f>$T586+_xlfn.T.INV(0.975,'Regression (power w accel)'!$B$8-2)*SQRT('Regression (power w accel)'!$D$13*(1+1/'Regression (power w accel)'!$B$8+data_and_analysis!$V586))</f>
        <v>8.2032830405388211</v>
      </c>
      <c r="Y586">
        <f t="shared" si="96"/>
        <v>37.769213473974084</v>
      </c>
      <c r="Z586">
        <f t="shared" si="97"/>
        <v>60.88205563349289</v>
      </c>
      <c r="AA586">
        <f>EXP('Regression (power w accel)'!$B$17)*(data_and_analysis!$F586^'Regression (power w accel)'!$B$18)/60</f>
        <v>47.95276171354223</v>
      </c>
      <c r="AB586" t="str">
        <f t="shared" si="98"/>
        <v>N</v>
      </c>
      <c r="AC586" s="5">
        <f t="shared" si="99"/>
        <v>-0.21236625119533489</v>
      </c>
      <c r="AD586" s="5">
        <f t="shared" si="100"/>
        <v>0.2696256369380145</v>
      </c>
    </row>
    <row r="587" spans="1:30" x14ac:dyDescent="0.25">
      <c r="A587">
        <v>35233</v>
      </c>
      <c r="B587" t="s">
        <v>393</v>
      </c>
      <c r="C587" t="s">
        <v>856</v>
      </c>
      <c r="D587">
        <v>5772</v>
      </c>
      <c r="E587">
        <v>3044.87</v>
      </c>
      <c r="F587">
        <v>3655.5255999999999</v>
      </c>
      <c r="G587">
        <f t="shared" si="91"/>
        <v>8.6607739198937619</v>
      </c>
      <c r="H587">
        <f t="shared" si="92"/>
        <v>8.0212134862933837</v>
      </c>
      <c r="I587">
        <f t="shared" si="93"/>
        <v>8.2039951648547937</v>
      </c>
      <c r="J587">
        <v>126</v>
      </c>
      <c r="K587">
        <v>127</v>
      </c>
      <c r="L587">
        <v>256371.31</v>
      </c>
      <c r="M587">
        <v>4.05</v>
      </c>
      <c r="N587">
        <v>112.91</v>
      </c>
      <c r="O587">
        <v>91.62</v>
      </c>
      <c r="P587">
        <v>140.76</v>
      </c>
      <c r="Q587">
        <v>86543</v>
      </c>
      <c r="R587">
        <v>0.03</v>
      </c>
      <c r="S587">
        <v>0.19</v>
      </c>
      <c r="T587">
        <f>'Regression (power w accel)'!$B$17+'Regression (power w accel)'!$B$18*data_and_analysis!$I587</f>
        <v>8.7442574696731743</v>
      </c>
      <c r="U587">
        <f t="shared" si="94"/>
        <v>9.1349132455515042E-3</v>
      </c>
      <c r="V587">
        <f t="shared" si="95"/>
        <v>1.1037345083966879E-5</v>
      </c>
      <c r="W587">
        <f>$T587-_xlfn.T.INV(0.975,'Regression (power w accel)'!$B$8-2)*SQRT('Regression (power w accel)'!$D$13*(1+1/'Regression (power w accel)'!$B$8+data_and_analysis!$V587))</f>
        <v>8.5056077725364307</v>
      </c>
      <c r="X587">
        <f>$T587+_xlfn.T.INV(0.975,'Regression (power w accel)'!$B$8-2)*SQRT('Regression (power w accel)'!$D$13*(1+1/'Regression (power w accel)'!$B$8+data_and_analysis!$V587))</f>
        <v>8.9829071668099179</v>
      </c>
      <c r="Y587">
        <f t="shared" si="96"/>
        <v>82.373452805405535</v>
      </c>
      <c r="Z587">
        <f t="shared" si="97"/>
        <v>132.76260447618398</v>
      </c>
      <c r="AA587">
        <f>EXP('Regression (power w accel)'!$B$17)*(data_and_analysis!$F587^'Regression (power w accel)'!$B$18)/60</f>
        <v>104.57587740077376</v>
      </c>
      <c r="AB587" t="str">
        <f t="shared" si="98"/>
        <v>N</v>
      </c>
      <c r="AC587" s="5">
        <f t="shared" si="99"/>
        <v>-0.21230923562113907</v>
      </c>
      <c r="AD587" s="5">
        <f t="shared" si="100"/>
        <v>0.26953373737796305</v>
      </c>
    </row>
    <row r="588" spans="1:30" x14ac:dyDescent="0.25">
      <c r="A588">
        <v>33891</v>
      </c>
      <c r="B588" t="s">
        <v>857</v>
      </c>
      <c r="C588" t="s">
        <v>858</v>
      </c>
      <c r="D588">
        <v>5491</v>
      </c>
      <c r="E588">
        <v>2529.4899999999998</v>
      </c>
      <c r="F588">
        <v>3311.0875999999998</v>
      </c>
      <c r="G588">
        <f t="shared" si="91"/>
        <v>8.6108656672788726</v>
      </c>
      <c r="H588">
        <f t="shared" si="92"/>
        <v>7.8357729803737115</v>
      </c>
      <c r="I588">
        <f t="shared" si="93"/>
        <v>8.1050319944609264</v>
      </c>
      <c r="J588">
        <v>200</v>
      </c>
      <c r="K588">
        <v>201</v>
      </c>
      <c r="L588">
        <v>296016.3</v>
      </c>
      <c r="M588">
        <v>6.82</v>
      </c>
      <c r="N588">
        <v>154.13</v>
      </c>
      <c r="O588">
        <v>152.51</v>
      </c>
      <c r="P588">
        <v>154.78</v>
      </c>
      <c r="Q588">
        <v>128898</v>
      </c>
      <c r="R588">
        <v>0.05</v>
      </c>
      <c r="S588">
        <v>0.17</v>
      </c>
      <c r="T588">
        <f>'Regression (power w accel)'!$B$17+'Regression (power w accel)'!$B$18*data_and_analysis!$I588</f>
        <v>8.6491105436163789</v>
      </c>
      <c r="U588">
        <f t="shared" si="94"/>
        <v>1.1467910227041491E-5</v>
      </c>
      <c r="V588">
        <f t="shared" si="95"/>
        <v>1.3856210690282055E-8</v>
      </c>
      <c r="W588">
        <f>$T588-_xlfn.T.INV(0.975,'Regression (power w accel)'!$B$8-2)*SQRT('Regression (power w accel)'!$D$13*(1+1/'Regression (power w accel)'!$B$8+data_and_analysis!$V588))</f>
        <v>8.4104621605308427</v>
      </c>
      <c r="X588">
        <f>$T588+_xlfn.T.INV(0.975,'Regression (power w accel)'!$B$8-2)*SQRT('Regression (power w accel)'!$D$13*(1+1/'Regression (power w accel)'!$B$8+data_and_analysis!$V588))</f>
        <v>8.887758926701915</v>
      </c>
      <c r="Y588">
        <f t="shared" si="96"/>
        <v>74.8972817624648</v>
      </c>
      <c r="Z588">
        <f t="shared" si="97"/>
        <v>120.71282341176719</v>
      </c>
      <c r="AA588">
        <f>EXP('Regression (power w accel)'!$B$17)*(data_and_analysis!$F588^'Regression (power w accel)'!$B$18)/60</f>
        <v>95.084501089366739</v>
      </c>
      <c r="AB588" t="str">
        <f t="shared" si="98"/>
        <v>N</v>
      </c>
      <c r="AC588" s="5">
        <f t="shared" si="99"/>
        <v>-0.2123082005544589</v>
      </c>
      <c r="AD588" s="5">
        <f t="shared" si="100"/>
        <v>0.26953206914671873</v>
      </c>
    </row>
    <row r="589" spans="1:30" x14ac:dyDescent="0.25">
      <c r="A589">
        <v>34662</v>
      </c>
      <c r="B589" t="s">
        <v>690</v>
      </c>
      <c r="C589" t="s">
        <v>691</v>
      </c>
      <c r="D589">
        <v>3098</v>
      </c>
      <c r="E589">
        <v>1734.97</v>
      </c>
      <c r="F589">
        <v>2026.8026</v>
      </c>
      <c r="G589">
        <f t="shared" si="91"/>
        <v>8.0385120209768139</v>
      </c>
      <c r="H589">
        <f t="shared" si="92"/>
        <v>7.458745401165185</v>
      </c>
      <c r="I589">
        <f t="shared" si="93"/>
        <v>7.6142147564112737</v>
      </c>
      <c r="J589">
        <v>48</v>
      </c>
      <c r="K589">
        <v>50</v>
      </c>
      <c r="L589">
        <v>128976.82</v>
      </c>
      <c r="M589">
        <v>9.15</v>
      </c>
      <c r="N589">
        <v>105.06</v>
      </c>
      <c r="O589">
        <v>83.59</v>
      </c>
      <c r="P589">
        <v>129.54</v>
      </c>
      <c r="Q589">
        <v>40618</v>
      </c>
      <c r="R589">
        <v>0.06</v>
      </c>
      <c r="S589">
        <v>0.28000000000000003</v>
      </c>
      <c r="T589">
        <f>'Regression (power w accel)'!$B$17+'Regression (power w accel)'!$B$18*data_and_analysis!$I589</f>
        <v>8.1772203316289396</v>
      </c>
      <c r="U589">
        <f t="shared" si="94"/>
        <v>0.24423726581759173</v>
      </c>
      <c r="V589">
        <f t="shared" si="95"/>
        <v>2.9510197992368102E-4</v>
      </c>
      <c r="W589">
        <f>$T589-_xlfn.T.INV(0.975,'Regression (power w accel)'!$B$8-2)*SQRT('Regression (power w accel)'!$D$13*(1+1/'Regression (power w accel)'!$B$8+data_and_analysis!$V589))</f>
        <v>7.9385367751600979</v>
      </c>
      <c r="X589">
        <f>$T589+_xlfn.T.INV(0.975,'Regression (power w accel)'!$B$8-2)*SQRT('Regression (power w accel)'!$D$13*(1+1/'Regression (power w accel)'!$B$8+data_and_analysis!$V589))</f>
        <v>8.4159038880977803</v>
      </c>
      <c r="Y589">
        <f t="shared" si="96"/>
        <v>46.720928542037242</v>
      </c>
      <c r="Z589">
        <f t="shared" si="97"/>
        <v>75.30596332367621</v>
      </c>
      <c r="AA589">
        <f>EXP('Regression (power w accel)'!$B$17)*(data_and_analysis!$F589^'Regression (power w accel)'!$B$18)/60</f>
        <v>59.315803385225735</v>
      </c>
      <c r="AB589" t="str">
        <f t="shared" si="98"/>
        <v>N</v>
      </c>
      <c r="AC589" s="5">
        <f t="shared" si="99"/>
        <v>-0.2123359058528001</v>
      </c>
      <c r="AD589" s="5">
        <f t="shared" si="100"/>
        <v>0.2695767236701252</v>
      </c>
    </row>
    <row r="590" spans="1:30" x14ac:dyDescent="0.25">
      <c r="A590">
        <v>46147</v>
      </c>
      <c r="B590" t="s">
        <v>121</v>
      </c>
      <c r="C590" t="s">
        <v>360</v>
      </c>
      <c r="D590">
        <v>9816</v>
      </c>
      <c r="E590">
        <v>5956.94</v>
      </c>
      <c r="F590">
        <v>6616.8657000000003</v>
      </c>
      <c r="G590">
        <f t="shared" si="91"/>
        <v>9.1917689863907466</v>
      </c>
      <c r="H590">
        <f t="shared" si="92"/>
        <v>8.6923122053939768</v>
      </c>
      <c r="I590">
        <f t="shared" si="93"/>
        <v>8.7973770775993483</v>
      </c>
      <c r="J590">
        <v>331</v>
      </c>
      <c r="K590">
        <v>332</v>
      </c>
      <c r="L590">
        <v>382990.12</v>
      </c>
      <c r="M590">
        <v>6.03</v>
      </c>
      <c r="N590">
        <v>103.26</v>
      </c>
      <c r="O590">
        <v>67.61</v>
      </c>
      <c r="P590">
        <v>152.66999999999999</v>
      </c>
      <c r="Q590">
        <v>79037</v>
      </c>
      <c r="R590">
        <v>0.04</v>
      </c>
      <c r="S590">
        <v>0.3</v>
      </c>
      <c r="T590">
        <f>'Regression (power w accel)'!$B$17+'Regression (power w accel)'!$B$18*data_and_analysis!$I590</f>
        <v>9.3147572298429946</v>
      </c>
      <c r="U590">
        <f t="shared" si="94"/>
        <v>0.47466402531070317</v>
      </c>
      <c r="V590">
        <f t="shared" si="95"/>
        <v>5.7351728532838663E-4</v>
      </c>
      <c r="W590">
        <f>$T590-_xlfn.T.INV(0.975,'Regression (power w accel)'!$B$8-2)*SQRT('Regression (power w accel)'!$D$13*(1+1/'Regression (power w accel)'!$B$8+data_and_analysis!$V590))</f>
        <v>9.0760404920790645</v>
      </c>
      <c r="X590">
        <f>$T590+_xlfn.T.INV(0.975,'Regression (power w accel)'!$B$8-2)*SQRT('Regression (power w accel)'!$D$13*(1+1/'Regression (power w accel)'!$B$8+data_and_analysis!$V590))</f>
        <v>9.5534739676069247</v>
      </c>
      <c r="Y590">
        <f t="shared" si="96"/>
        <v>145.72130532430941</v>
      </c>
      <c r="Z590">
        <f t="shared" si="97"/>
        <v>234.89283888197636</v>
      </c>
      <c r="AA590">
        <f>EXP('Regression (power w accel)'!$B$17)*(data_and_analysis!$F590^'Regression (power w accel)'!$B$18)/60</f>
        <v>185.01051616925534</v>
      </c>
      <c r="AB590" t="str">
        <f t="shared" si="98"/>
        <v>N</v>
      </c>
      <c r="AC590" s="5">
        <f t="shared" si="99"/>
        <v>-0.21236204113393489</v>
      </c>
      <c r="AD590" s="5">
        <f t="shared" si="100"/>
        <v>0.26961885056894058</v>
      </c>
    </row>
    <row r="591" spans="1:30" x14ac:dyDescent="0.25">
      <c r="A591">
        <v>49873</v>
      </c>
      <c r="B591" t="s">
        <v>16</v>
      </c>
      <c r="C591" t="s">
        <v>169</v>
      </c>
      <c r="D591">
        <v>4161</v>
      </c>
      <c r="E591">
        <v>2289.39</v>
      </c>
      <c r="F591">
        <v>2420.4167000000002</v>
      </c>
      <c r="G591">
        <f t="shared" si="91"/>
        <v>8.3335107089829421</v>
      </c>
      <c r="H591">
        <f t="shared" si="92"/>
        <v>7.7360406855181667</v>
      </c>
      <c r="I591">
        <f t="shared" si="93"/>
        <v>7.7916949944103662</v>
      </c>
      <c r="J591">
        <v>63</v>
      </c>
      <c r="K591">
        <v>64</v>
      </c>
      <c r="L591">
        <v>140978.98000000001</v>
      </c>
      <c r="M591">
        <v>6.04</v>
      </c>
      <c r="N591">
        <v>107.68</v>
      </c>
      <c r="O591">
        <v>81.34</v>
      </c>
      <c r="P591">
        <v>143.58000000000001</v>
      </c>
      <c r="Q591">
        <v>48579</v>
      </c>
      <c r="R591">
        <v>0.04</v>
      </c>
      <c r="S591">
        <v>0.28000000000000003</v>
      </c>
      <c r="T591">
        <f>'Regression (power w accel)'!$B$17+'Regression (power w accel)'!$B$18*data_and_analysis!$I591</f>
        <v>8.3478565290570756</v>
      </c>
      <c r="U591">
        <f t="shared" si="94"/>
        <v>0.10031373133772903</v>
      </c>
      <c r="V591">
        <f t="shared" si="95"/>
        <v>1.2120501198783007E-4</v>
      </c>
      <c r="W591">
        <f>$T591-_xlfn.T.INV(0.975,'Regression (power w accel)'!$B$8-2)*SQRT('Regression (power w accel)'!$D$13*(1+1/'Regression (power w accel)'!$B$8+data_and_analysis!$V591))</f>
        <v>8.1091936998188796</v>
      </c>
      <c r="X591">
        <f>$T591+_xlfn.T.INV(0.975,'Regression (power w accel)'!$B$8-2)*SQRT('Regression (power w accel)'!$D$13*(1+1/'Regression (power w accel)'!$B$8+data_and_analysis!$V591))</f>
        <v>8.5865193582952717</v>
      </c>
      <c r="Y591">
        <f t="shared" si="96"/>
        <v>55.414934741625565</v>
      </c>
      <c r="Z591">
        <f t="shared" si="97"/>
        <v>89.315477762603862</v>
      </c>
      <c r="AA591">
        <f>EXP('Regression (power w accel)'!$B$17)*(data_and_analysis!$F591^'Regression (power w accel)'!$B$18)/60</f>
        <v>70.352053073324029</v>
      </c>
      <c r="AB591" t="str">
        <f t="shared" si="98"/>
        <v>N</v>
      </c>
      <c r="AC591" s="5">
        <f t="shared" si="99"/>
        <v>-0.21231957958825079</v>
      </c>
      <c r="AD591" s="5">
        <f t="shared" si="100"/>
        <v>0.26955040913326739</v>
      </c>
    </row>
    <row r="592" spans="1:30" x14ac:dyDescent="0.25">
      <c r="A592">
        <v>49018</v>
      </c>
      <c r="B592" t="s">
        <v>859</v>
      </c>
      <c r="C592" t="s">
        <v>860</v>
      </c>
      <c r="D592">
        <v>66569</v>
      </c>
      <c r="E592">
        <v>27007.08</v>
      </c>
      <c r="F592">
        <v>37158.953000000001</v>
      </c>
      <c r="G592">
        <f t="shared" si="91"/>
        <v>11.105994282700339</v>
      </c>
      <c r="H592">
        <f t="shared" si="92"/>
        <v>10.203854332834451</v>
      </c>
      <c r="I592">
        <f t="shared" si="93"/>
        <v>10.522960017073357</v>
      </c>
      <c r="J592">
        <v>473</v>
      </c>
      <c r="K592">
        <v>474</v>
      </c>
      <c r="L592">
        <v>3222955.2</v>
      </c>
      <c r="M592">
        <v>10.210000000000001</v>
      </c>
      <c r="N592">
        <v>152.08000000000001</v>
      </c>
      <c r="O592">
        <v>140.41999999999999</v>
      </c>
      <c r="P592">
        <v>175</v>
      </c>
      <c r="Q592">
        <v>997901</v>
      </c>
      <c r="R592">
        <v>7.0000000000000007E-2</v>
      </c>
      <c r="S592">
        <v>0.2</v>
      </c>
      <c r="T592">
        <f>'Regression (power w accel)'!$B$17+'Regression (power w accel)'!$B$18*data_and_analysis!$I592</f>
        <v>10.973797776882465</v>
      </c>
      <c r="U592">
        <f t="shared" si="94"/>
        <v>5.8300111009707969</v>
      </c>
      <c r="V592">
        <f t="shared" si="95"/>
        <v>7.044165897920081E-3</v>
      </c>
      <c r="W592">
        <f>$T592-_xlfn.T.INV(0.975,'Regression (power w accel)'!$B$8-2)*SQRT('Regression (power w accel)'!$D$13*(1+1/'Regression (power w accel)'!$B$8+data_and_analysis!$V592))</f>
        <v>10.734311167846913</v>
      </c>
      <c r="X592">
        <f>$T592+_xlfn.T.INV(0.975,'Regression (power w accel)'!$B$8-2)*SQRT('Regression (power w accel)'!$D$13*(1+1/'Regression (power w accel)'!$B$8+data_and_analysis!$V592))</f>
        <v>11.213284385918017</v>
      </c>
      <c r="Y592">
        <f t="shared" si="96"/>
        <v>765.06944357739314</v>
      </c>
      <c r="Z592">
        <f t="shared" si="97"/>
        <v>1235.1402726383471</v>
      </c>
      <c r="AA592">
        <f>EXP('Regression (power w accel)'!$B$17)*(data_and_analysis!$F592^'Regression (power w accel)'!$B$18)/60</f>
        <v>972.09468732600851</v>
      </c>
      <c r="AB592" t="str">
        <f t="shared" si="98"/>
        <v>N</v>
      </c>
      <c r="AC592" s="5">
        <f t="shared" si="99"/>
        <v>-0.21296818761358577</v>
      </c>
      <c r="AD592" s="5">
        <f t="shared" si="100"/>
        <v>0.27059666999714999</v>
      </c>
    </row>
    <row r="593" spans="1:30" x14ac:dyDescent="0.25">
      <c r="A593">
        <v>43297</v>
      </c>
      <c r="B593" t="s">
        <v>137</v>
      </c>
      <c r="C593" t="s">
        <v>178</v>
      </c>
      <c r="D593">
        <v>15052</v>
      </c>
      <c r="E593">
        <v>6492.74</v>
      </c>
      <c r="F593">
        <v>8335.4549999999999</v>
      </c>
      <c r="G593">
        <f t="shared" si="91"/>
        <v>9.6192661517133278</v>
      </c>
      <c r="H593">
        <f t="shared" si="92"/>
        <v>8.7784399085833762</v>
      </c>
      <c r="I593">
        <f t="shared" si="93"/>
        <v>9.0282733827771491</v>
      </c>
      <c r="J593">
        <v>720</v>
      </c>
      <c r="K593">
        <v>721</v>
      </c>
      <c r="L593">
        <v>724216.2</v>
      </c>
      <c r="M593">
        <v>7.35</v>
      </c>
      <c r="N593">
        <v>143.13</v>
      </c>
      <c r="O593">
        <v>122.35</v>
      </c>
      <c r="P593">
        <v>166.25</v>
      </c>
      <c r="Q593">
        <v>214934</v>
      </c>
      <c r="R593">
        <v>0.05</v>
      </c>
      <c r="S593">
        <v>0.2</v>
      </c>
      <c r="T593">
        <f>'Regression (power w accel)'!$B$17+'Regression (power w accel)'!$B$18*data_and_analysis!$I593</f>
        <v>9.5367496497311599</v>
      </c>
      <c r="U593">
        <f t="shared" si="94"/>
        <v>0.84613314377336835</v>
      </c>
      <c r="V593">
        <f t="shared" si="95"/>
        <v>1.022348351185091E-3</v>
      </c>
      <c r="W593">
        <f>$T593-_xlfn.T.INV(0.975,'Regression (power w accel)'!$B$8-2)*SQRT('Regression (power w accel)'!$D$13*(1+1/'Regression (power w accel)'!$B$8+data_and_analysis!$V593))</f>
        <v>9.2979794303778878</v>
      </c>
      <c r="X593">
        <f>$T593+_xlfn.T.INV(0.975,'Regression (power w accel)'!$B$8-2)*SQRT('Regression (power w accel)'!$D$13*(1+1/'Regression (power w accel)'!$B$8+data_and_analysis!$V593))</f>
        <v>9.775519869084432</v>
      </c>
      <c r="Y593">
        <f t="shared" si="96"/>
        <v>181.93234153550461</v>
      </c>
      <c r="Z593">
        <f t="shared" si="97"/>
        <v>293.29393780943934</v>
      </c>
      <c r="AA593">
        <f>EXP('Regression (power w accel)'!$B$17)*(data_and_analysis!$F593^'Regression (power w accel)'!$B$18)/60</f>
        <v>230.99708410246208</v>
      </c>
      <c r="AB593" t="str">
        <f t="shared" si="98"/>
        <v>N</v>
      </c>
      <c r="AC593" s="5">
        <f t="shared" si="99"/>
        <v>-0.21240416413738844</v>
      </c>
      <c r="AD593" s="5">
        <f t="shared" si="100"/>
        <v>0.26968675361869326</v>
      </c>
    </row>
    <row r="594" spans="1:30" x14ac:dyDescent="0.25">
      <c r="A594">
        <v>36496</v>
      </c>
      <c r="B594" t="s">
        <v>861</v>
      </c>
      <c r="C594" t="s">
        <v>862</v>
      </c>
      <c r="D594">
        <v>533</v>
      </c>
      <c r="E594">
        <v>298.41000000000003</v>
      </c>
      <c r="F594">
        <v>248.75561999999999</v>
      </c>
      <c r="G594">
        <f t="shared" si="91"/>
        <v>6.2785214241658442</v>
      </c>
      <c r="H594">
        <f t="shared" si="92"/>
        <v>5.6984683798324323</v>
      </c>
      <c r="I594">
        <f t="shared" si="93"/>
        <v>5.5164709687483091</v>
      </c>
      <c r="J594">
        <v>6</v>
      </c>
      <c r="K594">
        <v>8</v>
      </c>
      <c r="L594">
        <v>13437.39</v>
      </c>
      <c r="M594">
        <v>4.05</v>
      </c>
      <c r="N594">
        <v>150.47999999999999</v>
      </c>
      <c r="O594">
        <v>61.59</v>
      </c>
      <c r="P594">
        <v>155.30000000000001</v>
      </c>
      <c r="Q594">
        <v>1098</v>
      </c>
      <c r="R594">
        <v>0.03</v>
      </c>
      <c r="S594">
        <v>0.1</v>
      </c>
      <c r="T594">
        <f>'Regression (power w accel)'!$B$17+'Regression (power w accel)'!$B$18*data_and_analysis!$I594</f>
        <v>6.160370302911188</v>
      </c>
      <c r="U594">
        <f t="shared" si="94"/>
        <v>6.7181916147687648</v>
      </c>
      <c r="V594">
        <f t="shared" si="95"/>
        <v>8.117318380502999E-3</v>
      </c>
      <c r="W594">
        <f>$T594-_xlfn.T.INV(0.975,'Regression (power w accel)'!$B$8-2)*SQRT('Regression (power w accel)'!$D$13*(1+1/'Regression (power w accel)'!$B$8+data_and_analysis!$V594))</f>
        <v>5.9207562504099736</v>
      </c>
      <c r="X594">
        <f>$T594+_xlfn.T.INV(0.975,'Regression (power w accel)'!$B$8-2)*SQRT('Regression (power w accel)'!$D$13*(1+1/'Regression (power w accel)'!$B$8+data_and_analysis!$V594))</f>
        <v>6.3999843554124025</v>
      </c>
      <c r="Y594">
        <f t="shared" si="96"/>
        <v>6.2115576151365675</v>
      </c>
      <c r="Z594">
        <f t="shared" si="97"/>
        <v>10.030593705471972</v>
      </c>
      <c r="AA594">
        <f>EXP('Regression (power w accel)'!$B$17)*(data_and_analysis!$F594^'Regression (power w accel)'!$B$18)/60</f>
        <v>7.8933903182070848</v>
      </c>
      <c r="AB594" t="str">
        <f t="shared" si="98"/>
        <v>N</v>
      </c>
      <c r="AC594" s="5">
        <f t="shared" si="99"/>
        <v>-0.21306848328419303</v>
      </c>
      <c r="AD594" s="5">
        <f t="shared" si="100"/>
        <v>0.27075860955908415</v>
      </c>
    </row>
    <row r="595" spans="1:30" x14ac:dyDescent="0.25">
      <c r="A595">
        <v>48701</v>
      </c>
      <c r="B595" t="s">
        <v>863</v>
      </c>
      <c r="C595" t="s">
        <v>864</v>
      </c>
      <c r="D595">
        <v>12465</v>
      </c>
      <c r="E595">
        <v>5094.7700000000004</v>
      </c>
      <c r="F595">
        <v>6773.5240000000003</v>
      </c>
      <c r="G595">
        <f t="shared" si="91"/>
        <v>9.430679995957659</v>
      </c>
      <c r="H595">
        <f t="shared" si="92"/>
        <v>8.535969802341512</v>
      </c>
      <c r="I595">
        <f t="shared" si="93"/>
        <v>8.8207767622344146</v>
      </c>
      <c r="J595">
        <v>414</v>
      </c>
      <c r="K595">
        <v>415</v>
      </c>
      <c r="L595">
        <v>618170.25</v>
      </c>
      <c r="M595">
        <v>6.07</v>
      </c>
      <c r="N595">
        <v>151.01</v>
      </c>
      <c r="O595">
        <v>134.37</v>
      </c>
      <c r="P595">
        <v>162.47999999999999</v>
      </c>
      <c r="Q595">
        <v>226624</v>
      </c>
      <c r="R595">
        <v>0.04</v>
      </c>
      <c r="S595">
        <v>0.15</v>
      </c>
      <c r="T595">
        <f>'Regression (power w accel)'!$B$17+'Regression (power w accel)'!$B$18*data_and_analysis!$I595</f>
        <v>9.3372545695590112</v>
      </c>
      <c r="U595">
        <f t="shared" si="94"/>
        <v>0.50745440095741479</v>
      </c>
      <c r="V595">
        <f t="shared" si="95"/>
        <v>6.1313656596270521E-4</v>
      </c>
      <c r="W595">
        <f>$T595-_xlfn.T.INV(0.975,'Regression (power w accel)'!$B$8-2)*SQRT('Regression (power w accel)'!$D$13*(1+1/'Regression (power w accel)'!$B$8+data_and_analysis!$V595))</f>
        <v>9.0985331103783622</v>
      </c>
      <c r="X595">
        <f>$T595+_xlfn.T.INV(0.975,'Regression (power w accel)'!$B$8-2)*SQRT('Regression (power w accel)'!$D$13*(1+1/'Regression (power w accel)'!$B$8+data_and_analysis!$V595))</f>
        <v>9.5759760287396603</v>
      </c>
      <c r="Y595">
        <f t="shared" si="96"/>
        <v>149.03609846151861</v>
      </c>
      <c r="Z595">
        <f t="shared" si="97"/>
        <v>240.23832861829257</v>
      </c>
      <c r="AA595">
        <f>EXP('Regression (power w accel)'!$B$17)*(data_and_analysis!$F595^'Regression (power w accel)'!$B$18)/60</f>
        <v>189.21993340604078</v>
      </c>
      <c r="AB595" t="str">
        <f t="shared" si="98"/>
        <v>N</v>
      </c>
      <c r="AC595" s="5">
        <f t="shared" si="99"/>
        <v>-0.21236575989218331</v>
      </c>
      <c r="AD595" s="5">
        <f t="shared" si="100"/>
        <v>0.26962484498275935</v>
      </c>
    </row>
    <row r="596" spans="1:30" x14ac:dyDescent="0.25">
      <c r="A596">
        <v>35726</v>
      </c>
      <c r="B596" t="s">
        <v>865</v>
      </c>
      <c r="C596" t="s">
        <v>866</v>
      </c>
      <c r="D596">
        <v>28171</v>
      </c>
      <c r="E596">
        <v>14361.31</v>
      </c>
      <c r="F596">
        <v>19479.18</v>
      </c>
      <c r="G596">
        <f t="shared" si="91"/>
        <v>10.246048358997896</v>
      </c>
      <c r="H596">
        <f t="shared" si="92"/>
        <v>9.5722930640681518</v>
      </c>
      <c r="I596">
        <f t="shared" si="93"/>
        <v>9.8771014818546767</v>
      </c>
      <c r="J596">
        <v>697</v>
      </c>
      <c r="K596">
        <v>698</v>
      </c>
      <c r="L596">
        <v>1504958.1</v>
      </c>
      <c r="M596">
        <v>4.1399999999999997</v>
      </c>
      <c r="N596">
        <v>127.19</v>
      </c>
      <c r="O596">
        <v>105.74</v>
      </c>
      <c r="P596">
        <v>144.86000000000001</v>
      </c>
      <c r="Q596">
        <v>610204</v>
      </c>
      <c r="R596">
        <v>0.03</v>
      </c>
      <c r="S596">
        <v>0.18</v>
      </c>
      <c r="T596">
        <f>'Regression (power w accel)'!$B$17+'Regression (power w accel)'!$B$18*data_and_analysis!$I596</f>
        <v>10.352845011838365</v>
      </c>
      <c r="U596">
        <f t="shared" si="94"/>
        <v>3.1282397564242324</v>
      </c>
      <c r="V596">
        <f t="shared" si="95"/>
        <v>3.779725189382925E-3</v>
      </c>
      <c r="W596">
        <f>$T596-_xlfn.T.INV(0.975,'Regression (power w accel)'!$B$8-2)*SQRT('Regression (power w accel)'!$D$13*(1+1/'Regression (power w accel)'!$B$8+data_and_analysis!$V596))</f>
        <v>10.11374649284107</v>
      </c>
      <c r="X596">
        <f>$T596+_xlfn.T.INV(0.975,'Regression (power w accel)'!$B$8-2)*SQRT('Regression (power w accel)'!$D$13*(1+1/'Regression (power w accel)'!$B$8+data_and_analysis!$V596))</f>
        <v>10.59194353083566</v>
      </c>
      <c r="Y596">
        <f t="shared" si="96"/>
        <v>411.33251676415534</v>
      </c>
      <c r="Z596">
        <f t="shared" si="97"/>
        <v>663.54652282815221</v>
      </c>
      <c r="AA596">
        <f>EXP('Regression (power w accel)'!$B$17)*(data_and_analysis!$F596^'Regression (power w accel)'!$B$18)/60</f>
        <v>522.43493492013715</v>
      </c>
      <c r="AB596" t="str">
        <f t="shared" si="98"/>
        <v>N</v>
      </c>
      <c r="AC596" s="5">
        <f t="shared" si="99"/>
        <v>-0.21266268913078268</v>
      </c>
      <c r="AD596" s="5">
        <f t="shared" si="100"/>
        <v>0.27010365975925077</v>
      </c>
    </row>
    <row r="597" spans="1:30" x14ac:dyDescent="0.25">
      <c r="A597">
        <v>51777</v>
      </c>
      <c r="B597" t="s">
        <v>867</v>
      </c>
      <c r="C597" t="s">
        <v>868</v>
      </c>
      <c r="D597">
        <v>5039</v>
      </c>
      <c r="E597">
        <v>3171.49</v>
      </c>
      <c r="F597">
        <v>3639.3114999999998</v>
      </c>
      <c r="G597">
        <f t="shared" si="91"/>
        <v>8.5249629286805977</v>
      </c>
      <c r="H597">
        <f t="shared" si="92"/>
        <v>8.0619567879868423</v>
      </c>
      <c r="I597">
        <f t="shared" si="93"/>
        <v>8.1995497943883322</v>
      </c>
      <c r="J597">
        <v>71</v>
      </c>
      <c r="K597">
        <v>72</v>
      </c>
      <c r="L597">
        <v>211363.9</v>
      </c>
      <c r="M597">
        <v>6.08</v>
      </c>
      <c r="N597">
        <v>109.49</v>
      </c>
      <c r="O597">
        <v>82.68</v>
      </c>
      <c r="P597">
        <v>173.2</v>
      </c>
      <c r="Q597">
        <v>18224</v>
      </c>
      <c r="R597">
        <v>0.04</v>
      </c>
      <c r="S597">
        <v>0.28000000000000003</v>
      </c>
      <c r="T597">
        <f>'Regression (power w accel)'!$B$17+'Regression (power w accel)'!$B$18*data_and_analysis!$I597</f>
        <v>8.7399835227757166</v>
      </c>
      <c r="U597">
        <f t="shared" si="94"/>
        <v>8.3049265288137018E-3</v>
      </c>
      <c r="V597">
        <f t="shared" si="95"/>
        <v>1.0034505805530937E-5</v>
      </c>
      <c r="W597">
        <f>$T597-_xlfn.T.INV(0.975,'Regression (power w accel)'!$B$8-2)*SQRT('Regression (power w accel)'!$D$13*(1+1/'Regression (power w accel)'!$B$8+data_and_analysis!$V597))</f>
        <v>8.501333945181786</v>
      </c>
      <c r="X597">
        <f>$T597+_xlfn.T.INV(0.975,'Regression (power w accel)'!$B$8-2)*SQRT('Regression (power w accel)'!$D$13*(1+1/'Regression (power w accel)'!$B$8+data_and_analysis!$V597))</f>
        <v>8.9786331003696471</v>
      </c>
      <c r="Y597">
        <f t="shared" si="96"/>
        <v>82.022154119199925</v>
      </c>
      <c r="Z597">
        <f t="shared" si="97"/>
        <v>132.19637918808672</v>
      </c>
      <c r="AA597">
        <f>EXP('Regression (power w accel)'!$B$17)*(data_and_analysis!$F597^'Regression (power w accel)'!$B$18)/60</f>
        <v>104.12987941875971</v>
      </c>
      <c r="AB597" t="str">
        <f t="shared" si="98"/>
        <v>N</v>
      </c>
      <c r="AC597" s="5">
        <f t="shared" si="99"/>
        <v>-0.21230914145836349</v>
      </c>
      <c r="AD597" s="5">
        <f t="shared" si="100"/>
        <v>0.26953358561433843</v>
      </c>
    </row>
    <row r="598" spans="1:30" x14ac:dyDescent="0.25">
      <c r="A598">
        <v>56367</v>
      </c>
      <c r="B598" t="s">
        <v>16</v>
      </c>
      <c r="C598" t="s">
        <v>869</v>
      </c>
      <c r="D598">
        <v>3931</v>
      </c>
      <c r="E598">
        <v>2198.61</v>
      </c>
      <c r="F598">
        <v>2288.1794</v>
      </c>
      <c r="G598">
        <f t="shared" si="91"/>
        <v>8.2766491254218604</v>
      </c>
      <c r="H598">
        <f t="shared" si="92"/>
        <v>7.6955806214833693</v>
      </c>
      <c r="I598">
        <f t="shared" si="93"/>
        <v>7.7355117585167656</v>
      </c>
      <c r="J598">
        <v>63</v>
      </c>
      <c r="K598">
        <v>64</v>
      </c>
      <c r="L598">
        <v>128985.49</v>
      </c>
      <c r="M598">
        <v>6.04</v>
      </c>
      <c r="N598">
        <v>105.45</v>
      </c>
      <c r="O598">
        <v>72.650000000000006</v>
      </c>
      <c r="P598">
        <v>144.46</v>
      </c>
      <c r="Q598">
        <v>43669</v>
      </c>
      <c r="R598">
        <v>0.04</v>
      </c>
      <c r="S598">
        <v>0.28000000000000003</v>
      </c>
      <c r="T598">
        <f>'Regression (power w accel)'!$B$17+'Regression (power w accel)'!$B$18*data_and_analysis!$I598</f>
        <v>8.293839846184806</v>
      </c>
      <c r="U598">
        <f t="shared" si="94"/>
        <v>0.13905938173487098</v>
      </c>
      <c r="V598">
        <f t="shared" si="95"/>
        <v>1.6801980950594E-4</v>
      </c>
      <c r="W598">
        <f>$T598-_xlfn.T.INV(0.975,'Regression (power w accel)'!$B$8-2)*SQRT('Regression (power w accel)'!$D$13*(1+1/'Regression (power w accel)'!$B$8+data_and_analysis!$V598))</f>
        <v>8.055171436792401</v>
      </c>
      <c r="X598">
        <f>$T598+_xlfn.T.INV(0.975,'Regression (power w accel)'!$B$8-2)*SQRT('Regression (power w accel)'!$D$13*(1+1/'Regression (power w accel)'!$B$8+data_and_analysis!$V598))</f>
        <v>8.5325082555772109</v>
      </c>
      <c r="Y598">
        <f t="shared" si="96"/>
        <v>52.500719515998384</v>
      </c>
      <c r="Z598">
        <f t="shared" si="97"/>
        <v>84.619411729151849</v>
      </c>
      <c r="AA598">
        <f>EXP('Regression (power w accel)'!$B$17)*(data_and_analysis!$F598^'Regression (power w accel)'!$B$18)/60</f>
        <v>66.652681872532213</v>
      </c>
      <c r="AB598" t="str">
        <f t="shared" si="98"/>
        <v>N</v>
      </c>
      <c r="AC598" s="5">
        <f t="shared" si="99"/>
        <v>-0.21232397495420058</v>
      </c>
      <c r="AD598" s="5">
        <f t="shared" si="100"/>
        <v>0.26955749344009194</v>
      </c>
    </row>
    <row r="599" spans="1:30" x14ac:dyDescent="0.25">
      <c r="A599">
        <v>45928</v>
      </c>
      <c r="B599" t="s">
        <v>16</v>
      </c>
      <c r="C599" t="s">
        <v>377</v>
      </c>
      <c r="D599">
        <v>4137</v>
      </c>
      <c r="E599">
        <v>2289.39</v>
      </c>
      <c r="F599">
        <v>2420.4167000000002</v>
      </c>
      <c r="G599">
        <f t="shared" si="91"/>
        <v>8.3277261664614119</v>
      </c>
      <c r="H599">
        <f t="shared" si="92"/>
        <v>7.7360406855181667</v>
      </c>
      <c r="I599">
        <f t="shared" si="93"/>
        <v>7.7916949944103662</v>
      </c>
      <c r="J599">
        <v>63</v>
      </c>
      <c r="K599">
        <v>64</v>
      </c>
      <c r="L599">
        <v>140978.98000000001</v>
      </c>
      <c r="M599">
        <v>6.04</v>
      </c>
      <c r="N599">
        <v>107.68</v>
      </c>
      <c r="O599">
        <v>81.34</v>
      </c>
      <c r="P599">
        <v>143.58000000000001</v>
      </c>
      <c r="Q599">
        <v>48579</v>
      </c>
      <c r="R599">
        <v>0.04</v>
      </c>
      <c r="S599">
        <v>0.28000000000000003</v>
      </c>
      <c r="T599">
        <f>'Regression (power w accel)'!$B$17+'Regression (power w accel)'!$B$18*data_and_analysis!$I599</f>
        <v>8.3478565290570756</v>
      </c>
      <c r="U599">
        <f t="shared" si="94"/>
        <v>0.10031373133772903</v>
      </c>
      <c r="V599">
        <f t="shared" si="95"/>
        <v>1.2120501198783007E-4</v>
      </c>
      <c r="W599">
        <f>$T599-_xlfn.T.INV(0.975,'Regression (power w accel)'!$B$8-2)*SQRT('Regression (power w accel)'!$D$13*(1+1/'Regression (power w accel)'!$B$8+data_and_analysis!$V599))</f>
        <v>8.1091936998188796</v>
      </c>
      <c r="X599">
        <f>$T599+_xlfn.T.INV(0.975,'Regression (power w accel)'!$B$8-2)*SQRT('Regression (power w accel)'!$D$13*(1+1/'Regression (power w accel)'!$B$8+data_and_analysis!$V599))</f>
        <v>8.5865193582952717</v>
      </c>
      <c r="Y599">
        <f t="shared" si="96"/>
        <v>55.414934741625565</v>
      </c>
      <c r="Z599">
        <f t="shared" si="97"/>
        <v>89.315477762603862</v>
      </c>
      <c r="AA599">
        <f>EXP('Regression (power w accel)'!$B$17)*(data_and_analysis!$F599^'Regression (power w accel)'!$B$18)/60</f>
        <v>70.352053073324029</v>
      </c>
      <c r="AB599" t="str">
        <f t="shared" si="98"/>
        <v>N</v>
      </c>
      <c r="AC599" s="5">
        <f t="shared" si="99"/>
        <v>-0.21231957958825079</v>
      </c>
      <c r="AD599" s="5">
        <f t="shared" si="100"/>
        <v>0.26955040913326739</v>
      </c>
    </row>
    <row r="600" spans="1:30" x14ac:dyDescent="0.25">
      <c r="A600">
        <v>43401</v>
      </c>
      <c r="B600" t="s">
        <v>870</v>
      </c>
      <c r="C600" t="s">
        <v>871</v>
      </c>
      <c r="D600">
        <v>6964</v>
      </c>
      <c r="E600">
        <v>3620.09</v>
      </c>
      <c r="F600">
        <v>4352.4263000000001</v>
      </c>
      <c r="G600">
        <f t="shared" si="91"/>
        <v>8.8485093008880789</v>
      </c>
      <c r="H600">
        <f t="shared" si="92"/>
        <v>8.1942541663892179</v>
      </c>
      <c r="I600">
        <f t="shared" si="93"/>
        <v>8.3784887387017406</v>
      </c>
      <c r="J600">
        <v>198</v>
      </c>
      <c r="K600">
        <v>199</v>
      </c>
      <c r="L600">
        <v>368061.7</v>
      </c>
      <c r="M600">
        <v>7.63</v>
      </c>
      <c r="N600">
        <v>140</v>
      </c>
      <c r="O600">
        <v>123.56</v>
      </c>
      <c r="P600">
        <v>161.52000000000001</v>
      </c>
      <c r="Q600">
        <v>47270</v>
      </c>
      <c r="R600">
        <v>0.05</v>
      </c>
      <c r="S600">
        <v>0.28999999999999998</v>
      </c>
      <c r="T600">
        <f>'Regression (power w accel)'!$B$17+'Regression (power w accel)'!$B$18*data_and_analysis!$I600</f>
        <v>8.9120221754937798</v>
      </c>
      <c r="U600">
        <f t="shared" si="94"/>
        <v>7.2937974468079814E-2</v>
      </c>
      <c r="V600">
        <f t="shared" si="95"/>
        <v>8.8127995558337624E-5</v>
      </c>
      <c r="W600">
        <f>$T600-_xlfn.T.INV(0.975,'Regression (power w accel)'!$B$8-2)*SQRT('Regression (power w accel)'!$D$13*(1+1/'Regression (power w accel)'!$B$8+data_and_analysis!$V600))</f>
        <v>8.6733632889947305</v>
      </c>
      <c r="X600">
        <f>$T600+_xlfn.T.INV(0.975,'Regression (power w accel)'!$B$8-2)*SQRT('Regression (power w accel)'!$D$13*(1+1/'Regression (power w accel)'!$B$8+data_and_analysis!$V600))</f>
        <v>9.1506810619928292</v>
      </c>
      <c r="Y600">
        <f t="shared" si="96"/>
        <v>97.418752875548819</v>
      </c>
      <c r="Z600">
        <f t="shared" si="97"/>
        <v>157.01423967003956</v>
      </c>
      <c r="AA600">
        <f>EXP('Regression (power w accel)'!$B$17)*(data_and_analysis!$F600^'Regression (power w accel)'!$B$18)/60</f>
        <v>123.67752994120548</v>
      </c>
      <c r="AB600" t="str">
        <f t="shared" si="98"/>
        <v>N</v>
      </c>
      <c r="AC600" s="5">
        <f t="shared" si="99"/>
        <v>-0.21231647396369982</v>
      </c>
      <c r="AD600" s="5">
        <f t="shared" si="100"/>
        <v>0.26954540363703799</v>
      </c>
    </row>
    <row r="601" spans="1:30" x14ac:dyDescent="0.25">
      <c r="A601">
        <v>39473</v>
      </c>
      <c r="B601" t="s">
        <v>16</v>
      </c>
      <c r="C601" t="s">
        <v>765</v>
      </c>
      <c r="D601">
        <v>4502</v>
      </c>
      <c r="E601">
        <v>2289.39</v>
      </c>
      <c r="F601">
        <v>2420.4167000000002</v>
      </c>
      <c r="G601">
        <f t="shared" si="91"/>
        <v>8.4122770214666769</v>
      </c>
      <c r="H601">
        <f t="shared" si="92"/>
        <v>7.7360406855181667</v>
      </c>
      <c r="I601">
        <f t="shared" si="93"/>
        <v>7.7916949944103662</v>
      </c>
      <c r="J601">
        <v>63</v>
      </c>
      <c r="K601">
        <v>64</v>
      </c>
      <c r="L601">
        <v>140978.98000000001</v>
      </c>
      <c r="M601">
        <v>6.04</v>
      </c>
      <c r="N601">
        <v>107.68</v>
      </c>
      <c r="O601">
        <v>81.34</v>
      </c>
      <c r="P601">
        <v>143.58000000000001</v>
      </c>
      <c r="Q601">
        <v>48579</v>
      </c>
      <c r="R601">
        <v>0.04</v>
      </c>
      <c r="S601">
        <v>0.28000000000000003</v>
      </c>
      <c r="T601">
        <f>'Regression (power w accel)'!$B$17+'Regression (power w accel)'!$B$18*data_and_analysis!$I601</f>
        <v>8.3478565290570756</v>
      </c>
      <c r="U601">
        <f t="shared" si="94"/>
        <v>0.10031373133772903</v>
      </c>
      <c r="V601">
        <f t="shared" si="95"/>
        <v>1.2120501198783007E-4</v>
      </c>
      <c r="W601">
        <f>$T601-_xlfn.T.INV(0.975,'Regression (power w accel)'!$B$8-2)*SQRT('Regression (power w accel)'!$D$13*(1+1/'Regression (power w accel)'!$B$8+data_and_analysis!$V601))</f>
        <v>8.1091936998188796</v>
      </c>
      <c r="X601">
        <f>$T601+_xlfn.T.INV(0.975,'Regression (power w accel)'!$B$8-2)*SQRT('Regression (power w accel)'!$D$13*(1+1/'Regression (power w accel)'!$B$8+data_and_analysis!$V601))</f>
        <v>8.5865193582952717</v>
      </c>
      <c r="Y601">
        <f t="shared" si="96"/>
        <v>55.414934741625565</v>
      </c>
      <c r="Z601">
        <f t="shared" si="97"/>
        <v>89.315477762603862</v>
      </c>
      <c r="AA601">
        <f>EXP('Regression (power w accel)'!$B$17)*(data_and_analysis!$F601^'Regression (power w accel)'!$B$18)/60</f>
        <v>70.352053073324029</v>
      </c>
      <c r="AB601" t="str">
        <f t="shared" si="98"/>
        <v>N</v>
      </c>
      <c r="AC601" s="5">
        <f t="shared" si="99"/>
        <v>-0.21231957958825079</v>
      </c>
      <c r="AD601" s="5">
        <f t="shared" si="100"/>
        <v>0.26955040913326739</v>
      </c>
    </row>
    <row r="602" spans="1:30" x14ac:dyDescent="0.25">
      <c r="A602">
        <v>45994</v>
      </c>
      <c r="B602" t="s">
        <v>16</v>
      </c>
      <c r="C602" t="s">
        <v>48</v>
      </c>
      <c r="D602">
        <v>4125</v>
      </c>
      <c r="E602">
        <v>2289.39</v>
      </c>
      <c r="F602">
        <v>2420.4167000000002</v>
      </c>
      <c r="G602">
        <f t="shared" si="91"/>
        <v>8.3248212987687822</v>
      </c>
      <c r="H602">
        <f t="shared" si="92"/>
        <v>7.7360406855181667</v>
      </c>
      <c r="I602">
        <f t="shared" si="93"/>
        <v>7.7916949944103662</v>
      </c>
      <c r="J602">
        <v>63</v>
      </c>
      <c r="K602">
        <v>64</v>
      </c>
      <c r="L602">
        <v>140978.98000000001</v>
      </c>
      <c r="M602">
        <v>6.04</v>
      </c>
      <c r="N602">
        <v>107.68</v>
      </c>
      <c r="O602">
        <v>81.34</v>
      </c>
      <c r="P602">
        <v>143.58000000000001</v>
      </c>
      <c r="Q602">
        <v>48579</v>
      </c>
      <c r="R602">
        <v>0.04</v>
      </c>
      <c r="S602">
        <v>0.28000000000000003</v>
      </c>
      <c r="T602">
        <f>'Regression (power w accel)'!$B$17+'Regression (power w accel)'!$B$18*data_and_analysis!$I602</f>
        <v>8.3478565290570756</v>
      </c>
      <c r="U602">
        <f t="shared" si="94"/>
        <v>0.10031373133772903</v>
      </c>
      <c r="V602">
        <f t="shared" si="95"/>
        <v>1.2120501198783007E-4</v>
      </c>
      <c r="W602">
        <f>$T602-_xlfn.T.INV(0.975,'Regression (power w accel)'!$B$8-2)*SQRT('Regression (power w accel)'!$D$13*(1+1/'Regression (power w accel)'!$B$8+data_and_analysis!$V602))</f>
        <v>8.1091936998188796</v>
      </c>
      <c r="X602">
        <f>$T602+_xlfn.T.INV(0.975,'Regression (power w accel)'!$B$8-2)*SQRT('Regression (power w accel)'!$D$13*(1+1/'Regression (power w accel)'!$B$8+data_and_analysis!$V602))</f>
        <v>8.5865193582952717</v>
      </c>
      <c r="Y602">
        <f t="shared" si="96"/>
        <v>55.414934741625565</v>
      </c>
      <c r="Z602">
        <f t="shared" si="97"/>
        <v>89.315477762603862</v>
      </c>
      <c r="AA602">
        <f>EXP('Regression (power w accel)'!$B$17)*(data_and_analysis!$F602^'Regression (power w accel)'!$B$18)/60</f>
        <v>70.352053073324029</v>
      </c>
      <c r="AB602" t="str">
        <f t="shared" si="98"/>
        <v>N</v>
      </c>
      <c r="AC602" s="5">
        <f t="shared" si="99"/>
        <v>-0.21231957958825079</v>
      </c>
      <c r="AD602" s="5">
        <f t="shared" si="100"/>
        <v>0.26955040913326739</v>
      </c>
    </row>
    <row r="603" spans="1:30" x14ac:dyDescent="0.25">
      <c r="A603">
        <v>55597</v>
      </c>
      <c r="B603" t="s">
        <v>872</v>
      </c>
      <c r="C603" t="s">
        <v>873</v>
      </c>
      <c r="D603">
        <v>7677</v>
      </c>
      <c r="E603">
        <v>2773.55</v>
      </c>
      <c r="F603">
        <v>3257.7166000000002</v>
      </c>
      <c r="G603">
        <f t="shared" si="91"/>
        <v>8.9459841248278984</v>
      </c>
      <c r="H603">
        <f t="shared" si="92"/>
        <v>7.9278833670955455</v>
      </c>
      <c r="I603">
        <f t="shared" si="93"/>
        <v>8.0887817994975908</v>
      </c>
      <c r="J603">
        <v>206</v>
      </c>
      <c r="K603">
        <v>207</v>
      </c>
      <c r="L603">
        <v>250518.23</v>
      </c>
      <c r="M603">
        <v>7.39</v>
      </c>
      <c r="N603">
        <v>132.33000000000001</v>
      </c>
      <c r="O603">
        <v>99.41</v>
      </c>
      <c r="P603">
        <v>159.06</v>
      </c>
      <c r="Q603">
        <v>124923</v>
      </c>
      <c r="R603">
        <v>0.05</v>
      </c>
      <c r="S603">
        <v>0.2</v>
      </c>
      <c r="T603">
        <f>'Regression (power w accel)'!$B$17+'Regression (power w accel)'!$B$18*data_and_analysis!$I603</f>
        <v>8.6334869930325464</v>
      </c>
      <c r="U603">
        <f t="shared" si="94"/>
        <v>3.8559705202424326E-4</v>
      </c>
      <c r="V603">
        <f t="shared" si="95"/>
        <v>4.6590127482868677E-7</v>
      </c>
      <c r="W603">
        <f>$T603-_xlfn.T.INV(0.975,'Regression (power w accel)'!$B$8-2)*SQRT('Regression (power w accel)'!$D$13*(1+1/'Regression (power w accel)'!$B$8+data_and_analysis!$V603))</f>
        <v>8.3948385560609911</v>
      </c>
      <c r="X603">
        <f>$T603+_xlfn.T.INV(0.975,'Regression (power w accel)'!$B$8-2)*SQRT('Regression (power w accel)'!$D$13*(1+1/'Regression (power w accel)'!$B$8+data_and_analysis!$V603))</f>
        <v>8.8721354300041018</v>
      </c>
      <c r="Y603">
        <f t="shared" si="96"/>
        <v>73.73620993756893</v>
      </c>
      <c r="Z603">
        <f t="shared" si="97"/>
        <v>118.84152320433527</v>
      </c>
      <c r="AA603">
        <f>EXP('Regression (power w accel)'!$B$17)*(data_and_analysis!$F603^'Regression (power w accel)'!$B$18)/60</f>
        <v>93.610488217375178</v>
      </c>
      <c r="AB603" t="str">
        <f t="shared" si="98"/>
        <v>Y</v>
      </c>
      <c r="AC603" s="5">
        <f t="shared" si="99"/>
        <v>-0.21230824300003334</v>
      </c>
      <c r="AD603" s="5">
        <f t="shared" si="100"/>
        <v>0.26953213755675004</v>
      </c>
    </row>
    <row r="604" spans="1:30" x14ac:dyDescent="0.25">
      <c r="A604">
        <v>41762</v>
      </c>
      <c r="B604" t="s">
        <v>393</v>
      </c>
      <c r="C604" t="s">
        <v>874</v>
      </c>
      <c r="D604">
        <v>3447</v>
      </c>
      <c r="E604">
        <v>2018.9</v>
      </c>
      <c r="F604">
        <v>2180.9713999999999</v>
      </c>
      <c r="G604">
        <f t="shared" si="91"/>
        <v>8.1452595665168648</v>
      </c>
      <c r="H604">
        <f t="shared" si="92"/>
        <v>7.6103080876161782</v>
      </c>
      <c r="I604">
        <f t="shared" si="93"/>
        <v>7.6875256528648475</v>
      </c>
      <c r="J604">
        <v>92</v>
      </c>
      <c r="K604">
        <v>93</v>
      </c>
      <c r="L604">
        <v>136295.60999999999</v>
      </c>
      <c r="M604">
        <v>4.05</v>
      </c>
      <c r="N604">
        <v>108.36</v>
      </c>
      <c r="O604">
        <v>77.010000000000005</v>
      </c>
      <c r="P604">
        <v>143.47999999999999</v>
      </c>
      <c r="Q604">
        <v>41985</v>
      </c>
      <c r="R604">
        <v>0.03</v>
      </c>
      <c r="S604">
        <v>0.19</v>
      </c>
      <c r="T604">
        <f>'Regression (power w accel)'!$B$17+'Regression (power w accel)'!$B$18*data_and_analysis!$I604</f>
        <v>8.2477041936178423</v>
      </c>
      <c r="U604">
        <f t="shared" si="94"/>
        <v>0.17715072544061433</v>
      </c>
      <c r="V604">
        <f t="shared" si="95"/>
        <v>2.1404403479313884E-4</v>
      </c>
      <c r="W604">
        <f>$T604-_xlfn.T.INV(0.975,'Regression (power w accel)'!$B$8-2)*SQRT('Regression (power w accel)'!$D$13*(1+1/'Regression (power w accel)'!$B$8+data_and_analysis!$V604))</f>
        <v>8.0090302984317514</v>
      </c>
      <c r="X604">
        <f>$T604+_xlfn.T.INV(0.975,'Regression (power w accel)'!$B$8-2)*SQRT('Regression (power w accel)'!$D$13*(1+1/'Regression (power w accel)'!$B$8+data_and_analysis!$V604))</f>
        <v>8.4863780888039333</v>
      </c>
      <c r="Y604">
        <f t="shared" si="96"/>
        <v>50.1333139498864</v>
      </c>
      <c r="Z604">
        <f t="shared" si="97"/>
        <v>80.804570262474684</v>
      </c>
      <c r="AA604">
        <f>EXP('Regression (power w accel)'!$B$17)*(data_and_analysis!$F604^'Regression (power w accel)'!$B$18)/60</f>
        <v>63.6474735520138</v>
      </c>
      <c r="AB604" t="str">
        <f t="shared" si="98"/>
        <v>N</v>
      </c>
      <c r="AC604" s="5">
        <f t="shared" si="99"/>
        <v>-0.21232829597051325</v>
      </c>
      <c r="AD604" s="5">
        <f t="shared" si="100"/>
        <v>0.26956445798967671</v>
      </c>
    </row>
    <row r="605" spans="1:30" x14ac:dyDescent="0.25">
      <c r="A605">
        <v>52650</v>
      </c>
      <c r="B605" t="s">
        <v>875</v>
      </c>
      <c r="C605" t="s">
        <v>876</v>
      </c>
      <c r="D605">
        <v>3535</v>
      </c>
      <c r="E605">
        <v>1663.2</v>
      </c>
      <c r="F605">
        <v>1918.3685</v>
      </c>
      <c r="G605">
        <f t="shared" si="91"/>
        <v>8.1704685783306736</v>
      </c>
      <c r="H605">
        <f t="shared" si="92"/>
        <v>7.4164987365438035</v>
      </c>
      <c r="I605">
        <f t="shared" si="93"/>
        <v>7.5592303642051633</v>
      </c>
      <c r="J605">
        <v>45</v>
      </c>
      <c r="K605">
        <v>47</v>
      </c>
      <c r="L605">
        <v>138370.14000000001</v>
      </c>
      <c r="M605">
        <v>11.07</v>
      </c>
      <c r="N605">
        <v>136.54</v>
      </c>
      <c r="O605">
        <v>128.38999999999999</v>
      </c>
      <c r="P605">
        <v>148.51</v>
      </c>
      <c r="Q605">
        <v>20370</v>
      </c>
      <c r="R605">
        <v>0.08</v>
      </c>
      <c r="S605">
        <v>0.19</v>
      </c>
      <c r="T605">
        <f>'Regression (power w accel)'!$B$17+'Regression (power w accel)'!$B$18*data_and_analysis!$I605</f>
        <v>8.1243562623121299</v>
      </c>
      <c r="U605">
        <f t="shared" si="94"/>
        <v>0.30160752586515516</v>
      </c>
      <c r="V605">
        <f t="shared" si="95"/>
        <v>3.6442013770807347E-4</v>
      </c>
      <c r="W605">
        <f>$T605-_xlfn.T.INV(0.975,'Regression (power w accel)'!$B$8-2)*SQRT('Regression (power w accel)'!$D$13*(1+1/'Regression (power w accel)'!$B$8+data_and_analysis!$V605))</f>
        <v>7.885664444134</v>
      </c>
      <c r="X605">
        <f>$T605+_xlfn.T.INV(0.975,'Regression (power w accel)'!$B$8-2)*SQRT('Regression (power w accel)'!$D$13*(1+1/'Regression (power w accel)'!$B$8+data_and_analysis!$V605))</f>
        <v>8.3630480804902607</v>
      </c>
      <c r="Y605">
        <f t="shared" si="96"/>
        <v>44.314852064436884</v>
      </c>
      <c r="Z605">
        <f t="shared" si="97"/>
        <v>71.428969208341996</v>
      </c>
      <c r="AA605">
        <f>EXP('Regression (power w accel)'!$B$17)*(data_and_analysis!$F605^'Regression (power w accel)'!$B$18)/60</f>
        <v>56.261569508705406</v>
      </c>
      <c r="AB605" t="str">
        <f t="shared" si="98"/>
        <v>N</v>
      </c>
      <c r="AC605" s="5">
        <f t="shared" si="99"/>
        <v>-0.21234241327768141</v>
      </c>
      <c r="AD605" s="5">
        <f t="shared" si="100"/>
        <v>0.2695872125872657</v>
      </c>
    </row>
    <row r="606" spans="1:30" x14ac:dyDescent="0.25">
      <c r="A606">
        <v>54726</v>
      </c>
      <c r="B606" t="s">
        <v>340</v>
      </c>
      <c r="C606" t="s">
        <v>877</v>
      </c>
      <c r="D606">
        <v>1533</v>
      </c>
      <c r="E606">
        <v>805.37</v>
      </c>
      <c r="F606">
        <v>846.73505</v>
      </c>
      <c r="G606">
        <f t="shared" si="91"/>
        <v>7.3349818788718144</v>
      </c>
      <c r="H606">
        <f t="shared" si="92"/>
        <v>6.6913017991514705</v>
      </c>
      <c r="I606">
        <f t="shared" si="93"/>
        <v>6.7413878357994719</v>
      </c>
      <c r="J606">
        <v>71</v>
      </c>
      <c r="K606">
        <v>72</v>
      </c>
      <c r="L606">
        <v>55701.95</v>
      </c>
      <c r="M606">
        <v>6.02</v>
      </c>
      <c r="N606">
        <v>138.84</v>
      </c>
      <c r="O606">
        <v>76.22</v>
      </c>
      <c r="P606">
        <v>173.04</v>
      </c>
      <c r="Q606">
        <v>11232</v>
      </c>
      <c r="R606">
        <v>0.04</v>
      </c>
      <c r="S606">
        <v>0.28000000000000003</v>
      </c>
      <c r="T606">
        <f>'Regression (power w accel)'!$B$17+'Regression (power w accel)'!$B$18*data_and_analysis!$I606</f>
        <v>7.3380515969844167</v>
      </c>
      <c r="U606">
        <f t="shared" si="94"/>
        <v>1.8687726311765995</v>
      </c>
      <c r="V606">
        <f t="shared" si="95"/>
        <v>2.257962156763057E-3</v>
      </c>
      <c r="W606">
        <f>$T606-_xlfn.T.INV(0.975,'Regression (power w accel)'!$B$8-2)*SQRT('Regression (power w accel)'!$D$13*(1+1/'Regression (power w accel)'!$B$8+data_and_analysis!$V606))</f>
        <v>7.0991342068196612</v>
      </c>
      <c r="X606">
        <f>$T606+_xlfn.T.INV(0.975,'Regression (power w accel)'!$B$8-2)*SQRT('Regression (power w accel)'!$D$13*(1+1/'Regression (power w accel)'!$B$8+data_and_analysis!$V606))</f>
        <v>7.5769689871491721</v>
      </c>
      <c r="Y606">
        <f t="shared" si="96"/>
        <v>20.181970262959432</v>
      </c>
      <c r="Z606">
        <f t="shared" si="97"/>
        <v>32.545022062351528</v>
      </c>
      <c r="AA606">
        <f>EXP('Regression (power w accel)'!$B$17)*(data_and_analysis!$F606^'Regression (power w accel)'!$B$18)/60</f>
        <v>25.62855180203784</v>
      </c>
      <c r="AB606" t="str">
        <f t="shared" si="98"/>
        <v>N</v>
      </c>
      <c r="AC606" s="5">
        <f t="shared" si="99"/>
        <v>-0.21252006672672494</v>
      </c>
      <c r="AD606" s="5">
        <f t="shared" si="100"/>
        <v>0.26987362819945715</v>
      </c>
    </row>
    <row r="607" spans="1:30" x14ac:dyDescent="0.25">
      <c r="A607">
        <v>44736</v>
      </c>
      <c r="B607" t="s">
        <v>393</v>
      </c>
      <c r="C607" t="s">
        <v>878</v>
      </c>
      <c r="D607">
        <v>3577</v>
      </c>
      <c r="E607">
        <v>2031.28</v>
      </c>
      <c r="F607">
        <v>2191.3145</v>
      </c>
      <c r="G607">
        <f t="shared" si="91"/>
        <v>8.1822797392590179</v>
      </c>
      <c r="H607">
        <f t="shared" si="92"/>
        <v>7.6164214151997527</v>
      </c>
      <c r="I607">
        <f t="shared" si="93"/>
        <v>7.6922568710560864</v>
      </c>
      <c r="J607">
        <v>92</v>
      </c>
      <c r="K607">
        <v>93</v>
      </c>
      <c r="L607">
        <v>136544.70000000001</v>
      </c>
      <c r="M607">
        <v>4.04</v>
      </c>
      <c r="N607">
        <v>108.2</v>
      </c>
      <c r="O607">
        <v>76.81</v>
      </c>
      <c r="P607">
        <v>143.47999999999999</v>
      </c>
      <c r="Q607">
        <v>42012</v>
      </c>
      <c r="R607">
        <v>0.03</v>
      </c>
      <c r="S607">
        <v>0.19</v>
      </c>
      <c r="T607">
        <f>'Regression (power w accel)'!$B$17+'Regression (power w accel)'!$B$18*data_and_analysis!$I607</f>
        <v>8.2522529653033985</v>
      </c>
      <c r="U607">
        <f t="shared" si="94"/>
        <v>0.17319043878820581</v>
      </c>
      <c r="V607">
        <f t="shared" si="95"/>
        <v>2.0925898109431501E-4</v>
      </c>
      <c r="W607">
        <f>$T607-_xlfn.T.INV(0.975,'Regression (power w accel)'!$B$8-2)*SQRT('Regression (power w accel)'!$D$13*(1+1/'Regression (power w accel)'!$B$8+data_and_analysis!$V607))</f>
        <v>8.0135796404592714</v>
      </c>
      <c r="X607">
        <f>$T607+_xlfn.T.INV(0.975,'Regression (power w accel)'!$B$8-2)*SQRT('Regression (power w accel)'!$D$13*(1+1/'Regression (power w accel)'!$B$8+data_and_analysis!$V607))</f>
        <v>8.4909262901475255</v>
      </c>
      <c r="Y607">
        <f t="shared" si="96"/>
        <v>50.361907122023418</v>
      </c>
      <c r="Z607">
        <f t="shared" si="97"/>
        <v>81.172922753175186</v>
      </c>
      <c r="AA607">
        <f>EXP('Regression (power w accel)'!$B$17)*(data_and_analysis!$F607^'Regression (power w accel)'!$B$18)/60</f>
        <v>63.937650852362268</v>
      </c>
      <c r="AB607" t="str">
        <f t="shared" si="98"/>
        <v>N</v>
      </c>
      <c r="AC607" s="5">
        <f t="shared" si="99"/>
        <v>-0.21232784672815791</v>
      </c>
      <c r="AD607" s="5">
        <f t="shared" si="100"/>
        <v>0.26956373390399807</v>
      </c>
    </row>
    <row r="608" spans="1:30" x14ac:dyDescent="0.25">
      <c r="A608">
        <v>45150</v>
      </c>
      <c r="B608" t="s">
        <v>879</v>
      </c>
      <c r="C608" t="s">
        <v>880</v>
      </c>
      <c r="D608">
        <v>14421</v>
      </c>
      <c r="E608">
        <v>7767.62</v>
      </c>
      <c r="F608">
        <v>8699.5205000000005</v>
      </c>
      <c r="G608">
        <f t="shared" si="91"/>
        <v>9.5764407565620697</v>
      </c>
      <c r="H608">
        <f t="shared" si="92"/>
        <v>8.9577190901340291</v>
      </c>
      <c r="I608">
        <f t="shared" si="93"/>
        <v>9.0710231881812629</v>
      </c>
      <c r="J608">
        <v>500</v>
      </c>
      <c r="K608">
        <v>501</v>
      </c>
      <c r="L608">
        <v>553789.5</v>
      </c>
      <c r="M608">
        <v>4.0199999999999996</v>
      </c>
      <c r="N608">
        <v>121.01</v>
      </c>
      <c r="O608">
        <v>48.17</v>
      </c>
      <c r="P608">
        <v>154.63999999999999</v>
      </c>
      <c r="Q608">
        <v>281447</v>
      </c>
      <c r="R608">
        <v>0.03</v>
      </c>
      <c r="S608">
        <v>0.18</v>
      </c>
      <c r="T608">
        <f>'Regression (power w accel)'!$B$17+'Regression (power w accel)'!$B$18*data_and_analysis!$I608</f>
        <v>9.5778509256658264</v>
      </c>
      <c r="U608">
        <f t="shared" si="94"/>
        <v>0.92660793054522872</v>
      </c>
      <c r="V608">
        <f t="shared" si="95"/>
        <v>1.1195827712921699E-3</v>
      </c>
      <c r="W608">
        <f>$T608-_xlfn.T.INV(0.975,'Regression (power w accel)'!$B$8-2)*SQRT('Regression (power w accel)'!$D$13*(1+1/'Regression (power w accel)'!$B$8+data_and_analysis!$V608))</f>
        <v>9.3390691216804065</v>
      </c>
      <c r="X608">
        <f>$T608+_xlfn.T.INV(0.975,'Regression (power w accel)'!$B$8-2)*SQRT('Regression (power w accel)'!$D$13*(1+1/'Regression (power w accel)'!$B$8+data_and_analysis!$V608))</f>
        <v>9.8166327296512463</v>
      </c>
      <c r="Y608">
        <f t="shared" si="96"/>
        <v>189.5635945388369</v>
      </c>
      <c r="Z608">
        <f t="shared" si="97"/>
        <v>305.60339527666099</v>
      </c>
      <c r="AA608">
        <f>EXP('Regression (power w accel)'!$B$17)*(data_and_analysis!$F608^'Regression (power w accel)'!$B$18)/60</f>
        <v>240.68917323368925</v>
      </c>
      <c r="AB608" t="str">
        <f t="shared" si="98"/>
        <v>N</v>
      </c>
      <c r="AC608" s="5">
        <f t="shared" si="99"/>
        <v>-0.21241328809257926</v>
      </c>
      <c r="AD608" s="5">
        <f t="shared" si="100"/>
        <v>0.26970146255787508</v>
      </c>
    </row>
    <row r="609" spans="1:30" x14ac:dyDescent="0.25">
      <c r="A609">
        <v>51171</v>
      </c>
      <c r="B609" t="s">
        <v>547</v>
      </c>
      <c r="C609" t="s">
        <v>881</v>
      </c>
      <c r="D609">
        <v>679</v>
      </c>
      <c r="E609">
        <v>361.82</v>
      </c>
      <c r="F609">
        <v>312.01280000000003</v>
      </c>
      <c r="G609">
        <f t="shared" si="91"/>
        <v>6.5206211275586963</v>
      </c>
      <c r="H609">
        <f t="shared" si="92"/>
        <v>5.891146850593115</v>
      </c>
      <c r="I609">
        <f t="shared" si="93"/>
        <v>5.7430442126089796</v>
      </c>
      <c r="J609">
        <v>8</v>
      </c>
      <c r="K609">
        <v>10</v>
      </c>
      <c r="L609">
        <v>17172.22</v>
      </c>
      <c r="M609">
        <v>11.08</v>
      </c>
      <c r="N609">
        <v>143.66</v>
      </c>
      <c r="O609">
        <v>71.95</v>
      </c>
      <c r="P609">
        <v>155.19</v>
      </c>
      <c r="Q609">
        <v>1640</v>
      </c>
      <c r="R609">
        <v>0.08</v>
      </c>
      <c r="S609">
        <v>0.15</v>
      </c>
      <c r="T609">
        <f>'Regression (power w accel)'!$B$17+'Regression (power w accel)'!$B$18*data_and_analysis!$I609</f>
        <v>6.3782063685329851</v>
      </c>
      <c r="U609">
        <f t="shared" si="94"/>
        <v>5.5949951635485649</v>
      </c>
      <c r="V609">
        <f t="shared" si="95"/>
        <v>6.7602056750001391E-3</v>
      </c>
      <c r="W609">
        <f>$T609-_xlfn.T.INV(0.975,'Regression (power w accel)'!$B$8-2)*SQRT('Regression (power w accel)'!$D$13*(1+1/'Regression (power w accel)'!$B$8+data_and_analysis!$V609))</f>
        <v>6.1387534928709275</v>
      </c>
      <c r="X609">
        <f>$T609+_xlfn.T.INV(0.975,'Regression (power w accel)'!$B$8-2)*SQRT('Regression (power w accel)'!$D$13*(1+1/'Regression (power w accel)'!$B$8+data_and_analysis!$V609))</f>
        <v>6.6176592441950426</v>
      </c>
      <c r="Y609">
        <f t="shared" si="96"/>
        <v>7.7245914190627163</v>
      </c>
      <c r="Z609">
        <f t="shared" si="97"/>
        <v>12.469861861609161</v>
      </c>
      <c r="AA609">
        <f>EXP('Regression (power w accel)'!$B$17)*(data_and_analysis!$F609^'Regression (power w accel)'!$B$18)/60</f>
        <v>9.8145090520659046</v>
      </c>
      <c r="AB609" t="str">
        <f t="shared" si="98"/>
        <v>N</v>
      </c>
      <c r="AC609" s="5">
        <f t="shared" si="99"/>
        <v>-0.21294163792770371</v>
      </c>
      <c r="AD609" s="5">
        <f t="shared" si="100"/>
        <v>0.27055380920804367</v>
      </c>
    </row>
    <row r="610" spans="1:30" x14ac:dyDescent="0.25">
      <c r="A610">
        <v>43950</v>
      </c>
      <c r="B610" t="s">
        <v>16</v>
      </c>
      <c r="C610" t="s">
        <v>29</v>
      </c>
      <c r="D610">
        <v>4133</v>
      </c>
      <c r="E610">
        <v>2289.39</v>
      </c>
      <c r="F610">
        <v>2420.4167000000002</v>
      </c>
      <c r="G610">
        <f t="shared" si="91"/>
        <v>8.3267588145117326</v>
      </c>
      <c r="H610">
        <f t="shared" si="92"/>
        <v>7.7360406855181667</v>
      </c>
      <c r="I610">
        <f t="shared" si="93"/>
        <v>7.7916949944103662</v>
      </c>
      <c r="J610">
        <v>63</v>
      </c>
      <c r="K610">
        <v>64</v>
      </c>
      <c r="L610">
        <v>140978.98000000001</v>
      </c>
      <c r="M610">
        <v>6.04</v>
      </c>
      <c r="N610">
        <v>107.68</v>
      </c>
      <c r="O610">
        <v>81.34</v>
      </c>
      <c r="P610">
        <v>143.58000000000001</v>
      </c>
      <c r="Q610">
        <v>48579</v>
      </c>
      <c r="R610">
        <v>0.04</v>
      </c>
      <c r="S610">
        <v>0.28000000000000003</v>
      </c>
      <c r="T610">
        <f>'Regression (power w accel)'!$B$17+'Regression (power w accel)'!$B$18*data_and_analysis!$I610</f>
        <v>8.3478565290570756</v>
      </c>
      <c r="U610">
        <f t="shared" si="94"/>
        <v>0.10031373133772903</v>
      </c>
      <c r="V610">
        <f t="shared" si="95"/>
        <v>1.2120501198783007E-4</v>
      </c>
      <c r="W610">
        <f>$T610-_xlfn.T.INV(0.975,'Regression (power w accel)'!$B$8-2)*SQRT('Regression (power w accel)'!$D$13*(1+1/'Regression (power w accel)'!$B$8+data_and_analysis!$V610))</f>
        <v>8.1091936998188796</v>
      </c>
      <c r="X610">
        <f>$T610+_xlfn.T.INV(0.975,'Regression (power w accel)'!$B$8-2)*SQRT('Regression (power w accel)'!$D$13*(1+1/'Regression (power w accel)'!$B$8+data_and_analysis!$V610))</f>
        <v>8.5865193582952717</v>
      </c>
      <c r="Y610">
        <f t="shared" si="96"/>
        <v>55.414934741625565</v>
      </c>
      <c r="Z610">
        <f t="shared" si="97"/>
        <v>89.315477762603862</v>
      </c>
      <c r="AA610">
        <f>EXP('Regression (power w accel)'!$B$17)*(data_and_analysis!$F610^'Regression (power w accel)'!$B$18)/60</f>
        <v>70.352053073324029</v>
      </c>
      <c r="AB610" t="str">
        <f t="shared" si="98"/>
        <v>N</v>
      </c>
      <c r="AC610" s="5">
        <f t="shared" si="99"/>
        <v>-0.21231957958825079</v>
      </c>
      <c r="AD610" s="5">
        <f t="shared" si="100"/>
        <v>0.26955040913326739</v>
      </c>
    </row>
    <row r="611" spans="1:30" x14ac:dyDescent="0.25">
      <c r="A611">
        <v>46440</v>
      </c>
      <c r="B611" t="s">
        <v>882</v>
      </c>
      <c r="C611" t="s">
        <v>883</v>
      </c>
      <c r="D611">
        <v>9512</v>
      </c>
      <c r="E611">
        <v>4844.3599999999997</v>
      </c>
      <c r="F611">
        <v>5854.6187</v>
      </c>
      <c r="G611">
        <f t="shared" si="91"/>
        <v>9.1603094383706178</v>
      </c>
      <c r="H611">
        <f t="shared" si="92"/>
        <v>8.4855704206563214</v>
      </c>
      <c r="I611">
        <f t="shared" si="93"/>
        <v>8.6749861500853793</v>
      </c>
      <c r="J611">
        <v>260</v>
      </c>
      <c r="K611">
        <v>261</v>
      </c>
      <c r="L611">
        <v>427188.2</v>
      </c>
      <c r="M611">
        <v>4.05</v>
      </c>
      <c r="N611">
        <v>117.5</v>
      </c>
      <c r="O611">
        <v>88.62</v>
      </c>
      <c r="P611">
        <v>148.75</v>
      </c>
      <c r="Q611">
        <v>89583</v>
      </c>
      <c r="R611">
        <v>0.03</v>
      </c>
      <c r="S611">
        <v>0.15</v>
      </c>
      <c r="T611">
        <f>'Regression (power w accel)'!$B$17+'Regression (power w accel)'!$B$18*data_and_analysis!$I611</f>
        <v>9.1970859741238478</v>
      </c>
      <c r="U611">
        <f t="shared" si="94"/>
        <v>0.32099898737091209</v>
      </c>
      <c r="V611">
        <f t="shared" si="95"/>
        <v>3.8785005396105234E-4</v>
      </c>
      <c r="W611">
        <f>$T611-_xlfn.T.INV(0.975,'Regression (power w accel)'!$B$8-2)*SQRT('Regression (power w accel)'!$D$13*(1+1/'Regression (power w accel)'!$B$8+data_and_analysis!$V611))</f>
        <v>8.9583913635074772</v>
      </c>
      <c r="X611">
        <f>$T611+_xlfn.T.INV(0.975,'Regression (power w accel)'!$B$8-2)*SQRT('Regression (power w accel)'!$D$13*(1+1/'Regression (power w accel)'!$B$8+data_and_analysis!$V611))</f>
        <v>9.4357805847402183</v>
      </c>
      <c r="Y611">
        <f t="shared" si="96"/>
        <v>129.54739532980318</v>
      </c>
      <c r="Z611">
        <f t="shared" si="97"/>
        <v>208.81235433268932</v>
      </c>
      <c r="AA611">
        <f>EXP('Regression (power w accel)'!$B$17)*(data_and_analysis!$F611^'Regression (power w accel)'!$B$18)/60</f>
        <v>164.47217581245724</v>
      </c>
      <c r="AB611" t="str">
        <f t="shared" si="98"/>
        <v>N</v>
      </c>
      <c r="AC611" s="5">
        <f t="shared" si="99"/>
        <v>-0.21234461275977617</v>
      </c>
      <c r="AD611" s="5">
        <f t="shared" si="100"/>
        <v>0.26959075783609676</v>
      </c>
    </row>
    <row r="612" spans="1:30" x14ac:dyDescent="0.25">
      <c r="A612">
        <v>47739</v>
      </c>
      <c r="B612" t="s">
        <v>16</v>
      </c>
      <c r="C612" t="s">
        <v>168</v>
      </c>
      <c r="D612">
        <v>4115</v>
      </c>
      <c r="E612">
        <v>2289.39</v>
      </c>
      <c r="F612">
        <v>2420.4167000000002</v>
      </c>
      <c r="G612">
        <f t="shared" si="91"/>
        <v>8.3223941131111694</v>
      </c>
      <c r="H612">
        <f t="shared" si="92"/>
        <v>7.7360406855181667</v>
      </c>
      <c r="I612">
        <f t="shared" si="93"/>
        <v>7.7916949944103662</v>
      </c>
      <c r="J612">
        <v>63</v>
      </c>
      <c r="K612">
        <v>64</v>
      </c>
      <c r="L612">
        <v>140978.98000000001</v>
      </c>
      <c r="M612">
        <v>6.04</v>
      </c>
      <c r="N612">
        <v>107.68</v>
      </c>
      <c r="O612">
        <v>81.34</v>
      </c>
      <c r="P612">
        <v>143.58000000000001</v>
      </c>
      <c r="Q612">
        <v>48579</v>
      </c>
      <c r="R612">
        <v>0.04</v>
      </c>
      <c r="S612">
        <v>0.28000000000000003</v>
      </c>
      <c r="T612">
        <f>'Regression (power w accel)'!$B$17+'Regression (power w accel)'!$B$18*data_and_analysis!$I612</f>
        <v>8.3478565290570756</v>
      </c>
      <c r="U612">
        <f t="shared" si="94"/>
        <v>0.10031373133772903</v>
      </c>
      <c r="V612">
        <f t="shared" si="95"/>
        <v>1.2120501198783007E-4</v>
      </c>
      <c r="W612">
        <f>$T612-_xlfn.T.INV(0.975,'Regression (power w accel)'!$B$8-2)*SQRT('Regression (power w accel)'!$D$13*(1+1/'Regression (power w accel)'!$B$8+data_and_analysis!$V612))</f>
        <v>8.1091936998188796</v>
      </c>
      <c r="X612">
        <f>$T612+_xlfn.T.INV(0.975,'Regression (power w accel)'!$B$8-2)*SQRT('Regression (power w accel)'!$D$13*(1+1/'Regression (power w accel)'!$B$8+data_and_analysis!$V612))</f>
        <v>8.5865193582952717</v>
      </c>
      <c r="Y612">
        <f t="shared" si="96"/>
        <v>55.414934741625565</v>
      </c>
      <c r="Z612">
        <f t="shared" si="97"/>
        <v>89.315477762603862</v>
      </c>
      <c r="AA612">
        <f>EXP('Regression (power w accel)'!$B$17)*(data_and_analysis!$F612^'Regression (power w accel)'!$B$18)/60</f>
        <v>70.352053073324029</v>
      </c>
      <c r="AB612" t="str">
        <f t="shared" si="98"/>
        <v>N</v>
      </c>
      <c r="AC612" s="5">
        <f t="shared" si="99"/>
        <v>-0.21231957958825079</v>
      </c>
      <c r="AD612" s="5">
        <f t="shared" si="100"/>
        <v>0.26955040913326739</v>
      </c>
    </row>
    <row r="613" spans="1:30" x14ac:dyDescent="0.25">
      <c r="A613">
        <v>38735</v>
      </c>
      <c r="B613" t="s">
        <v>884</v>
      </c>
      <c r="C613" t="s">
        <v>885</v>
      </c>
      <c r="D613">
        <v>29713</v>
      </c>
      <c r="E613">
        <v>13692.27</v>
      </c>
      <c r="F613">
        <v>18291.482</v>
      </c>
      <c r="G613">
        <f t="shared" si="91"/>
        <v>10.299339939461232</v>
      </c>
      <c r="H613">
        <f t="shared" si="92"/>
        <v>9.5245867189999078</v>
      </c>
      <c r="I613">
        <f t="shared" si="93"/>
        <v>9.8141907659864192</v>
      </c>
      <c r="J613">
        <v>322</v>
      </c>
      <c r="K613">
        <v>323</v>
      </c>
      <c r="L613">
        <v>1386119.6</v>
      </c>
      <c r="M613">
        <v>4.03</v>
      </c>
      <c r="N613">
        <v>120.93</v>
      </c>
      <c r="O613">
        <v>112.18</v>
      </c>
      <c r="P613">
        <v>130.08000000000001</v>
      </c>
      <c r="Q613">
        <v>351986</v>
      </c>
      <c r="R613">
        <v>0.03</v>
      </c>
      <c r="S613">
        <v>0.2</v>
      </c>
      <c r="T613">
        <f>'Regression (power w accel)'!$B$17+'Regression (power w accel)'!$B$18*data_and_analysis!$I613</f>
        <v>10.292360275879783</v>
      </c>
      <c r="U613">
        <f t="shared" si="94"/>
        <v>2.9096592800645706</v>
      </c>
      <c r="V613">
        <f t="shared" si="95"/>
        <v>3.5156232673012556E-3</v>
      </c>
      <c r="W613">
        <f>$T613-_xlfn.T.INV(0.975,'Regression (power w accel)'!$B$8-2)*SQRT('Regression (power w accel)'!$D$13*(1+1/'Regression (power w accel)'!$B$8+data_and_analysis!$V613))</f>
        <v>10.053293181943539</v>
      </c>
      <c r="X613">
        <f>$T613+_xlfn.T.INV(0.975,'Regression (power w accel)'!$B$8-2)*SQRT('Regression (power w accel)'!$D$13*(1+1/'Regression (power w accel)'!$B$8+data_and_analysis!$V613))</f>
        <v>10.531427369816027</v>
      </c>
      <c r="Y613">
        <f t="shared" si="96"/>
        <v>387.20281275453965</v>
      </c>
      <c r="Z613">
        <f t="shared" si="97"/>
        <v>624.58211342660729</v>
      </c>
      <c r="AA613">
        <f>EXP('Regression (power w accel)'!$B$17)*(data_and_analysis!$F613^'Regression (power w accel)'!$B$18)/60</f>
        <v>491.77225533264601</v>
      </c>
      <c r="AB613" t="str">
        <f t="shared" si="98"/>
        <v>N</v>
      </c>
      <c r="AC613" s="5">
        <f t="shared" si="99"/>
        <v>-0.21263794661895513</v>
      </c>
      <c r="AD613" s="5">
        <f t="shared" si="100"/>
        <v>0.27006374730133087</v>
      </c>
    </row>
    <row r="614" spans="1:30" x14ac:dyDescent="0.25">
      <c r="A614">
        <v>55937</v>
      </c>
      <c r="B614" t="s">
        <v>886</v>
      </c>
      <c r="C614" t="s">
        <v>887</v>
      </c>
      <c r="D614">
        <v>2556</v>
      </c>
      <c r="E614">
        <v>1175.95</v>
      </c>
      <c r="F614">
        <v>1272.4740999999999</v>
      </c>
      <c r="G614">
        <f t="shared" si="91"/>
        <v>7.8461988154974254</v>
      </c>
      <c r="H614">
        <f t="shared" si="92"/>
        <v>7.0698316105478956</v>
      </c>
      <c r="I614">
        <f t="shared" si="93"/>
        <v>7.1487183945829624</v>
      </c>
      <c r="J614">
        <v>120</v>
      </c>
      <c r="K614">
        <v>121</v>
      </c>
      <c r="L614">
        <v>101275.46</v>
      </c>
      <c r="M614">
        <v>6.05</v>
      </c>
      <c r="N614">
        <v>141.21</v>
      </c>
      <c r="O614">
        <v>92.6</v>
      </c>
      <c r="P614">
        <v>156.75</v>
      </c>
      <c r="Q614">
        <v>16622</v>
      </c>
      <c r="R614">
        <v>0.04</v>
      </c>
      <c r="S614">
        <v>0.17</v>
      </c>
      <c r="T614">
        <f>'Regression (power w accel)'!$B$17+'Regression (power w accel)'!$B$18*data_and_analysis!$I614</f>
        <v>7.7296745654382226</v>
      </c>
      <c r="U614">
        <f t="shared" si="94"/>
        <v>0.92102414793783505</v>
      </c>
      <c r="V614">
        <f t="shared" si="95"/>
        <v>1.1128361132938941E-3</v>
      </c>
      <c r="W614">
        <f>$T614-_xlfn.T.INV(0.975,'Regression (power w accel)'!$B$8-2)*SQRT('Regression (power w accel)'!$D$13*(1+1/'Regression (power w accel)'!$B$8+data_and_analysis!$V614))</f>
        <v>7.4908935652400492</v>
      </c>
      <c r="X614">
        <f>$T614+_xlfn.T.INV(0.975,'Regression (power w accel)'!$B$8-2)*SQRT('Regression (power w accel)'!$D$13*(1+1/'Regression (power w accel)'!$B$8+data_and_analysis!$V614))</f>
        <v>7.968455565636396</v>
      </c>
      <c r="Y614">
        <f t="shared" si="96"/>
        <v>29.860872250419714</v>
      </c>
      <c r="Z614">
        <f t="shared" si="97"/>
        <v>48.139883070940051</v>
      </c>
      <c r="AA614">
        <f>EXP('Regression (power w accel)'!$B$17)*(data_and_analysis!$F614^'Regression (power w accel)'!$B$18)/60</f>
        <v>37.914362694518331</v>
      </c>
      <c r="AB614" t="str">
        <f t="shared" si="98"/>
        <v>N</v>
      </c>
      <c r="AC614" s="5">
        <f t="shared" si="99"/>
        <v>-0.21241265504017012</v>
      </c>
      <c r="AD614" s="5">
        <f t="shared" si="100"/>
        <v>0.26970044198844279</v>
      </c>
    </row>
    <row r="615" spans="1:30" x14ac:dyDescent="0.25">
      <c r="A615">
        <v>44460</v>
      </c>
      <c r="B615" t="s">
        <v>888</v>
      </c>
      <c r="C615" t="s">
        <v>889</v>
      </c>
      <c r="D615">
        <v>4936</v>
      </c>
      <c r="E615">
        <v>2174.0700000000002</v>
      </c>
      <c r="F615">
        <v>2623.5482999999999</v>
      </c>
      <c r="G615">
        <f t="shared" si="91"/>
        <v>8.5043105655852234</v>
      </c>
      <c r="H615">
        <f t="shared" si="92"/>
        <v>7.6843562658748388</v>
      </c>
      <c r="I615">
        <f t="shared" si="93"/>
        <v>7.872282993477592</v>
      </c>
      <c r="J615">
        <v>35</v>
      </c>
      <c r="K615">
        <v>37</v>
      </c>
      <c r="L615">
        <v>173419.51999999999</v>
      </c>
      <c r="M615">
        <v>9.08</v>
      </c>
      <c r="N615">
        <v>113.56</v>
      </c>
      <c r="O615">
        <v>99.54</v>
      </c>
      <c r="P615">
        <v>146.09</v>
      </c>
      <c r="Q615">
        <v>101840</v>
      </c>
      <c r="R615">
        <v>0.06</v>
      </c>
      <c r="S615">
        <v>0.19</v>
      </c>
      <c r="T615">
        <f>'Regression (power w accel)'!$B$17+'Regression (power w accel)'!$B$18*data_and_analysis!$I615</f>
        <v>8.4253368720755688</v>
      </c>
      <c r="U615">
        <f t="shared" si="94"/>
        <v>5.57599419108726E-2</v>
      </c>
      <c r="V615">
        <f t="shared" si="95"/>
        <v>6.7372475708179775E-5</v>
      </c>
      <c r="W615">
        <f>$T615-_xlfn.T.INV(0.975,'Regression (power w accel)'!$B$8-2)*SQRT('Regression (power w accel)'!$D$13*(1+1/'Regression (power w accel)'!$B$8+data_and_analysis!$V615))</f>
        <v>8.1866804596418863</v>
      </c>
      <c r="X615">
        <f>$T615+_xlfn.T.INV(0.975,'Regression (power w accel)'!$B$8-2)*SQRT('Regression (power w accel)'!$D$13*(1+1/'Regression (power w accel)'!$B$8+data_and_analysis!$V615))</f>
        <v>8.6639932845092513</v>
      </c>
      <c r="Y615">
        <f t="shared" si="96"/>
        <v>59.879601072886125</v>
      </c>
      <c r="Z615">
        <f t="shared" si="97"/>
        <v>96.510201934657161</v>
      </c>
      <c r="AA615">
        <f>EXP('Regression (power w accel)'!$B$17)*(data_and_analysis!$F615^'Regression (power w accel)'!$B$18)/60</f>
        <v>76.019684235801407</v>
      </c>
      <c r="AB615" t="str">
        <f t="shared" si="98"/>
        <v>N</v>
      </c>
      <c r="AC615" s="5">
        <f t="shared" si="99"/>
        <v>-0.21231452518075736</v>
      </c>
      <c r="AD615" s="5">
        <f t="shared" si="100"/>
        <v>0.26954226270260884</v>
      </c>
    </row>
    <row r="616" spans="1:30" x14ac:dyDescent="0.25">
      <c r="A616">
        <v>53556</v>
      </c>
      <c r="B616" t="s">
        <v>51</v>
      </c>
      <c r="C616" t="s">
        <v>890</v>
      </c>
      <c r="D616">
        <v>8903</v>
      </c>
      <c r="E616">
        <v>5100.1400000000003</v>
      </c>
      <c r="F616">
        <v>5254.3842999999997</v>
      </c>
      <c r="G616">
        <f t="shared" si="91"/>
        <v>9.0941435775736714</v>
      </c>
      <c r="H616">
        <f t="shared" si="92"/>
        <v>8.5370232693160375</v>
      </c>
      <c r="I616">
        <f t="shared" si="93"/>
        <v>8.5668181118416058</v>
      </c>
      <c r="J616">
        <v>604</v>
      </c>
      <c r="K616">
        <v>605</v>
      </c>
      <c r="L616">
        <v>402836.7</v>
      </c>
      <c r="M616">
        <v>6.02</v>
      </c>
      <c r="N616">
        <v>129.62</v>
      </c>
      <c r="O616">
        <v>86.59</v>
      </c>
      <c r="P616">
        <v>142.19999999999999</v>
      </c>
      <c r="Q616">
        <v>29026</v>
      </c>
      <c r="R616">
        <v>0.04</v>
      </c>
      <c r="S616">
        <v>0.3</v>
      </c>
      <c r="T616">
        <f>'Regression (power w accel)'!$B$17+'Regression (power w accel)'!$B$18*data_and_analysis!$I616</f>
        <v>9.0930891408016326</v>
      </c>
      <c r="U616">
        <f t="shared" si="94"/>
        <v>0.21013027310885826</v>
      </c>
      <c r="V616">
        <f t="shared" si="95"/>
        <v>2.5389188430663108E-4</v>
      </c>
      <c r="W616">
        <f>$T616-_xlfn.T.INV(0.975,'Regression (power w accel)'!$B$8-2)*SQRT('Regression (power w accel)'!$D$13*(1+1/'Regression (power w accel)'!$B$8+data_and_analysis!$V616))</f>
        <v>8.8544104961082368</v>
      </c>
      <c r="X616">
        <f>$T616+_xlfn.T.INV(0.975,'Regression (power w accel)'!$B$8-2)*SQRT('Regression (power w accel)'!$D$13*(1+1/'Regression (power w accel)'!$B$8+data_and_analysis!$V616))</f>
        <v>9.3317677854950283</v>
      </c>
      <c r="Y616">
        <f t="shared" si="96"/>
        <v>116.75362366534404</v>
      </c>
      <c r="Z616">
        <f t="shared" si="97"/>
        <v>188.18456750286518</v>
      </c>
      <c r="AA616">
        <f>EXP('Regression (power w accel)'!$B$17)*(data_and_analysis!$F616^'Regression (power w accel)'!$B$18)/60</f>
        <v>148.2269549503566</v>
      </c>
      <c r="AB616" t="str">
        <f t="shared" si="98"/>
        <v>N</v>
      </c>
      <c r="AC616" s="5">
        <f t="shared" si="99"/>
        <v>-0.21233203701414124</v>
      </c>
      <c r="AD616" s="5">
        <f t="shared" si="100"/>
        <v>0.26957048780966303</v>
      </c>
    </row>
    <row r="617" spans="1:30" x14ac:dyDescent="0.25">
      <c r="A617">
        <v>36603</v>
      </c>
      <c r="B617" t="s">
        <v>16</v>
      </c>
      <c r="C617" t="s">
        <v>254</v>
      </c>
      <c r="D617">
        <v>4122</v>
      </c>
      <c r="E617">
        <v>2289.39</v>
      </c>
      <c r="F617">
        <v>2420.4167000000002</v>
      </c>
      <c r="G617">
        <f t="shared" si="91"/>
        <v>8.3240937614504045</v>
      </c>
      <c r="H617">
        <f t="shared" si="92"/>
        <v>7.7360406855181667</v>
      </c>
      <c r="I617">
        <f t="shared" si="93"/>
        <v>7.7916949944103662</v>
      </c>
      <c r="J617">
        <v>63</v>
      </c>
      <c r="K617">
        <v>64</v>
      </c>
      <c r="L617">
        <v>140978.98000000001</v>
      </c>
      <c r="M617">
        <v>6.04</v>
      </c>
      <c r="N617">
        <v>107.68</v>
      </c>
      <c r="O617">
        <v>81.34</v>
      </c>
      <c r="P617">
        <v>143.58000000000001</v>
      </c>
      <c r="Q617">
        <v>48575</v>
      </c>
      <c r="R617">
        <v>0.04</v>
      </c>
      <c r="S617">
        <v>0.28000000000000003</v>
      </c>
      <c r="T617">
        <f>'Regression (power w accel)'!$B$17+'Regression (power w accel)'!$B$18*data_and_analysis!$I617</f>
        <v>8.3478565290570756</v>
      </c>
      <c r="U617">
        <f t="shared" si="94"/>
        <v>0.10031373133772903</v>
      </c>
      <c r="V617">
        <f t="shared" si="95"/>
        <v>1.2120501198783007E-4</v>
      </c>
      <c r="W617">
        <f>$T617-_xlfn.T.INV(0.975,'Regression (power w accel)'!$B$8-2)*SQRT('Regression (power w accel)'!$D$13*(1+1/'Regression (power w accel)'!$B$8+data_and_analysis!$V617))</f>
        <v>8.1091936998188796</v>
      </c>
      <c r="X617">
        <f>$T617+_xlfn.T.INV(0.975,'Regression (power w accel)'!$B$8-2)*SQRT('Regression (power w accel)'!$D$13*(1+1/'Regression (power w accel)'!$B$8+data_and_analysis!$V617))</f>
        <v>8.5865193582952717</v>
      </c>
      <c r="Y617">
        <f t="shared" si="96"/>
        <v>55.414934741625565</v>
      </c>
      <c r="Z617">
        <f t="shared" si="97"/>
        <v>89.315477762603862</v>
      </c>
      <c r="AA617">
        <f>EXP('Regression (power w accel)'!$B$17)*(data_and_analysis!$F617^'Regression (power w accel)'!$B$18)/60</f>
        <v>70.352053073324029</v>
      </c>
      <c r="AB617" t="str">
        <f t="shared" si="98"/>
        <v>N</v>
      </c>
      <c r="AC617" s="5">
        <f t="shared" si="99"/>
        <v>-0.21231957958825079</v>
      </c>
      <c r="AD617" s="5">
        <f t="shared" si="100"/>
        <v>0.26955040913326739</v>
      </c>
    </row>
    <row r="618" spans="1:30" x14ac:dyDescent="0.25">
      <c r="A618">
        <v>55425</v>
      </c>
      <c r="B618" t="s">
        <v>891</v>
      </c>
      <c r="C618" t="s">
        <v>892</v>
      </c>
      <c r="D618">
        <v>8114</v>
      </c>
      <c r="E618">
        <v>3250.12</v>
      </c>
      <c r="F618">
        <v>4130.8203000000003</v>
      </c>
      <c r="G618">
        <f t="shared" si="91"/>
        <v>9.0013462437663918</v>
      </c>
      <c r="H618">
        <f t="shared" si="92"/>
        <v>8.0864471977190657</v>
      </c>
      <c r="I618">
        <f t="shared" si="93"/>
        <v>8.3262312860874879</v>
      </c>
      <c r="J618">
        <v>288</v>
      </c>
      <c r="K618">
        <v>289</v>
      </c>
      <c r="L618">
        <v>390309.12</v>
      </c>
      <c r="M618">
        <v>6.02</v>
      </c>
      <c r="N618">
        <v>159.34</v>
      </c>
      <c r="O618">
        <v>140.49</v>
      </c>
      <c r="P618">
        <v>171.58</v>
      </c>
      <c r="Q618">
        <v>86438</v>
      </c>
      <c r="R618">
        <v>0.04</v>
      </c>
      <c r="S618">
        <v>0.19</v>
      </c>
      <c r="T618">
        <f>'Regression (power w accel)'!$B$17+'Regression (power w accel)'!$B$18*data_and_analysis!$I618</f>
        <v>8.8617798887924124</v>
      </c>
      <c r="U618">
        <f t="shared" si="94"/>
        <v>4.744244255602971E-2</v>
      </c>
      <c r="V618">
        <f t="shared" si="95"/>
        <v>5.7322778667019709E-5</v>
      </c>
      <c r="W618">
        <f>$T618-_xlfn.T.INV(0.975,'Regression (power w accel)'!$B$8-2)*SQRT('Regression (power w accel)'!$D$13*(1+1/'Regression (power w accel)'!$B$8+data_and_analysis!$V618))</f>
        <v>8.6231246742954148</v>
      </c>
      <c r="X618">
        <f>$T618+_xlfn.T.INV(0.975,'Regression (power w accel)'!$B$8-2)*SQRT('Regression (power w accel)'!$D$13*(1+1/'Regression (power w accel)'!$B$8+data_and_analysis!$V618))</f>
        <v>9.10043510328941</v>
      </c>
      <c r="Y618">
        <f t="shared" si="96"/>
        <v>92.645475023533564</v>
      </c>
      <c r="Z618">
        <f t="shared" si="97"/>
        <v>149.31983381005719</v>
      </c>
      <c r="AA618">
        <f>EXP('Regression (power w accel)'!$B$17)*(data_and_analysis!$F618^'Regression (power w accel)'!$B$18)/60</f>
        <v>117.61720509248565</v>
      </c>
      <c r="AB618" t="str">
        <f t="shared" si="98"/>
        <v>N</v>
      </c>
      <c r="AC618" s="5">
        <f t="shared" si="99"/>
        <v>-0.21231358158286556</v>
      </c>
      <c r="AD618" s="5">
        <f t="shared" si="100"/>
        <v>0.26954074187227023</v>
      </c>
    </row>
    <row r="619" spans="1:30" x14ac:dyDescent="0.25">
      <c r="A619">
        <v>51505</v>
      </c>
      <c r="B619" t="s">
        <v>700</v>
      </c>
      <c r="C619" t="s">
        <v>893</v>
      </c>
      <c r="D619">
        <v>2529</v>
      </c>
      <c r="E619">
        <v>1469.68</v>
      </c>
      <c r="F619">
        <v>1623.4308000000001</v>
      </c>
      <c r="G619">
        <f t="shared" si="91"/>
        <v>7.8355792466699654</v>
      </c>
      <c r="H619">
        <f t="shared" si="92"/>
        <v>7.2927999690006819</v>
      </c>
      <c r="I619">
        <f t="shared" si="93"/>
        <v>7.3922969666738947</v>
      </c>
      <c r="J619">
        <v>71</v>
      </c>
      <c r="K619">
        <v>72</v>
      </c>
      <c r="L619">
        <v>98563.75</v>
      </c>
      <c r="M619">
        <v>6.02</v>
      </c>
      <c r="N619">
        <v>120.28</v>
      </c>
      <c r="O619">
        <v>79.17</v>
      </c>
      <c r="P619">
        <v>171.78</v>
      </c>
      <c r="Q619">
        <v>12655</v>
      </c>
      <c r="R619">
        <v>0.04</v>
      </c>
      <c r="S619">
        <v>0.28000000000000003</v>
      </c>
      <c r="T619">
        <f>'Regression (power w accel)'!$B$17+'Regression (power w accel)'!$B$18*data_and_analysis!$I619</f>
        <v>7.9638601952590724</v>
      </c>
      <c r="U619">
        <f t="shared" si="94"/>
        <v>0.5128299427433296</v>
      </c>
      <c r="V619">
        <f t="shared" si="95"/>
        <v>6.1963161502442661E-4</v>
      </c>
      <c r="W619">
        <f>$T619-_xlfn.T.INV(0.975,'Regression (power w accel)'!$B$8-2)*SQRT('Regression (power w accel)'!$D$13*(1+1/'Regression (power w accel)'!$B$8+data_and_analysis!$V619))</f>
        <v>7.7251379620744602</v>
      </c>
      <c r="X619">
        <f>$T619+_xlfn.T.INV(0.975,'Regression (power w accel)'!$B$8-2)*SQRT('Regression (power w accel)'!$D$13*(1+1/'Regression (power w accel)'!$B$8+data_and_analysis!$V619))</f>
        <v>8.2025824284436837</v>
      </c>
      <c r="Y619">
        <f t="shared" si="96"/>
        <v>37.74274983325229</v>
      </c>
      <c r="Z619">
        <f t="shared" si="97"/>
        <v>60.839415867651248</v>
      </c>
      <c r="AA619">
        <f>EXP('Regression (power w accel)'!$B$17)*(data_and_analysis!$F619^'Regression (power w accel)'!$B$18)/60</f>
        <v>47.91916999587913</v>
      </c>
      <c r="AB619" t="str">
        <f t="shared" si="98"/>
        <v>N</v>
      </c>
      <c r="AC619" s="5">
        <f t="shared" si="99"/>
        <v>-0.21236636952397078</v>
      </c>
      <c r="AD619" s="5">
        <f t="shared" si="100"/>
        <v>0.26962582767780013</v>
      </c>
    </row>
    <row r="620" spans="1:30" x14ac:dyDescent="0.25">
      <c r="A620">
        <v>50578</v>
      </c>
      <c r="B620" t="s">
        <v>894</v>
      </c>
      <c r="C620" t="s">
        <v>895</v>
      </c>
      <c r="D620">
        <v>14044</v>
      </c>
      <c r="E620">
        <v>7025.31</v>
      </c>
      <c r="F620">
        <v>9136.9419999999991</v>
      </c>
      <c r="G620">
        <f t="shared" si="91"/>
        <v>9.5499505372883231</v>
      </c>
      <c r="H620">
        <f t="shared" si="92"/>
        <v>8.8572746213422082</v>
      </c>
      <c r="I620">
        <f t="shared" si="93"/>
        <v>9.1200810351619026</v>
      </c>
      <c r="J620">
        <v>265</v>
      </c>
      <c r="K620">
        <v>266</v>
      </c>
      <c r="L620">
        <v>801799.5</v>
      </c>
      <c r="M620">
        <v>6.03</v>
      </c>
      <c r="N620">
        <v>150.6</v>
      </c>
      <c r="O620">
        <v>139.63999999999999</v>
      </c>
      <c r="P620">
        <v>170.72</v>
      </c>
      <c r="Q620">
        <v>163675</v>
      </c>
      <c r="R620">
        <v>0.04</v>
      </c>
      <c r="S620">
        <v>0.2</v>
      </c>
      <c r="T620">
        <f>'Regression (power w accel)'!$B$17+'Regression (power w accel)'!$B$18*data_and_analysis!$I620</f>
        <v>9.6250169907847525</v>
      </c>
      <c r="U620">
        <f t="shared" si="94"/>
        <v>1.0234612372682959</v>
      </c>
      <c r="V620">
        <f t="shared" si="95"/>
        <v>1.2366066926026828E-3</v>
      </c>
      <c r="W620">
        <f>$T620-_xlfn.T.INV(0.975,'Regression (power w accel)'!$B$8-2)*SQRT('Regression (power w accel)'!$D$13*(1+1/'Regression (power w accel)'!$B$8+data_and_analysis!$V620))</f>
        <v>9.3862212451661229</v>
      </c>
      <c r="X620">
        <f>$T620+_xlfn.T.INV(0.975,'Regression (power w accel)'!$B$8-2)*SQRT('Regression (power w accel)'!$D$13*(1+1/'Regression (power w accel)'!$B$8+data_and_analysis!$V620))</f>
        <v>9.8638127364033821</v>
      </c>
      <c r="Y620">
        <f t="shared" si="96"/>
        <v>198.71600262821235</v>
      </c>
      <c r="Z620">
        <f t="shared" si="97"/>
        <v>320.36730772746421</v>
      </c>
      <c r="AA620">
        <f>EXP('Regression (power w accel)'!$B$17)*(data_and_analysis!$F620^'Regression (power w accel)'!$B$18)/60</f>
        <v>252.31351680868008</v>
      </c>
      <c r="AB620" t="str">
        <f t="shared" si="98"/>
        <v>N</v>
      </c>
      <c r="AC620" s="5">
        <f t="shared" si="99"/>
        <v>-0.21242426826109645</v>
      </c>
      <c r="AD620" s="5">
        <f t="shared" si="100"/>
        <v>0.26971916439334792</v>
      </c>
    </row>
    <row r="621" spans="1:30" x14ac:dyDescent="0.25">
      <c r="A621">
        <v>42232</v>
      </c>
      <c r="B621" t="s">
        <v>16</v>
      </c>
      <c r="C621" t="s">
        <v>896</v>
      </c>
      <c r="D621">
        <v>4127</v>
      </c>
      <c r="E621">
        <v>2289.39</v>
      </c>
      <c r="F621">
        <v>2420.4167000000002</v>
      </c>
      <c r="G621">
        <f t="shared" si="91"/>
        <v>8.325306029752582</v>
      </c>
      <c r="H621">
        <f t="shared" si="92"/>
        <v>7.7360406855181667</v>
      </c>
      <c r="I621">
        <f t="shared" si="93"/>
        <v>7.7916949944103662</v>
      </c>
      <c r="J621">
        <v>63</v>
      </c>
      <c r="K621">
        <v>64</v>
      </c>
      <c r="L621">
        <v>140978.98000000001</v>
      </c>
      <c r="M621">
        <v>6.04</v>
      </c>
      <c r="N621">
        <v>107.68</v>
      </c>
      <c r="O621">
        <v>81.34</v>
      </c>
      <c r="P621">
        <v>143.58000000000001</v>
      </c>
      <c r="Q621">
        <v>48579</v>
      </c>
      <c r="R621">
        <v>0.04</v>
      </c>
      <c r="S621">
        <v>0.28000000000000003</v>
      </c>
      <c r="T621">
        <f>'Regression (power w accel)'!$B$17+'Regression (power w accel)'!$B$18*data_and_analysis!$I621</f>
        <v>8.3478565290570756</v>
      </c>
      <c r="U621">
        <f t="shared" si="94"/>
        <v>0.10031373133772903</v>
      </c>
      <c r="V621">
        <f t="shared" si="95"/>
        <v>1.2120501198783007E-4</v>
      </c>
      <c r="W621">
        <f>$T621-_xlfn.T.INV(0.975,'Regression (power w accel)'!$B$8-2)*SQRT('Regression (power w accel)'!$D$13*(1+1/'Regression (power w accel)'!$B$8+data_and_analysis!$V621))</f>
        <v>8.1091936998188796</v>
      </c>
      <c r="X621">
        <f>$T621+_xlfn.T.INV(0.975,'Regression (power w accel)'!$B$8-2)*SQRT('Regression (power w accel)'!$D$13*(1+1/'Regression (power w accel)'!$B$8+data_and_analysis!$V621))</f>
        <v>8.5865193582952717</v>
      </c>
      <c r="Y621">
        <f t="shared" si="96"/>
        <v>55.414934741625565</v>
      </c>
      <c r="Z621">
        <f t="shared" si="97"/>
        <v>89.315477762603862</v>
      </c>
      <c r="AA621">
        <f>EXP('Regression (power w accel)'!$B$17)*(data_and_analysis!$F621^'Regression (power w accel)'!$B$18)/60</f>
        <v>70.352053073324029</v>
      </c>
      <c r="AB621" t="str">
        <f t="shared" si="98"/>
        <v>N</v>
      </c>
      <c r="AC621" s="5">
        <f t="shared" si="99"/>
        <v>-0.21231957958825079</v>
      </c>
      <c r="AD621" s="5">
        <f t="shared" si="100"/>
        <v>0.26955040913326739</v>
      </c>
    </row>
    <row r="622" spans="1:30" x14ac:dyDescent="0.25">
      <c r="A622">
        <v>57103</v>
      </c>
      <c r="B622" t="s">
        <v>450</v>
      </c>
      <c r="C622" t="s">
        <v>592</v>
      </c>
      <c r="D622">
        <v>16690</v>
      </c>
      <c r="E622">
        <v>6449.4</v>
      </c>
      <c r="F622">
        <v>8834.5030000000006</v>
      </c>
      <c r="G622">
        <f t="shared" si="91"/>
        <v>9.7225650166558815</v>
      </c>
      <c r="H622">
        <f t="shared" si="92"/>
        <v>8.7717423822070728</v>
      </c>
      <c r="I622">
        <f t="shared" si="93"/>
        <v>9.0864201296344387</v>
      </c>
      <c r="J622">
        <v>322</v>
      </c>
      <c r="K622">
        <v>324</v>
      </c>
      <c r="L622">
        <v>845639.1</v>
      </c>
      <c r="M622">
        <v>9.0299999999999994</v>
      </c>
      <c r="N622">
        <v>166.37</v>
      </c>
      <c r="O622">
        <v>164.25</v>
      </c>
      <c r="P622">
        <v>171.83</v>
      </c>
      <c r="Q622">
        <v>228851</v>
      </c>
      <c r="R622">
        <v>0.06</v>
      </c>
      <c r="S622">
        <v>0.2</v>
      </c>
      <c r="T622">
        <f>'Regression (power w accel)'!$B$17+'Regression (power w accel)'!$B$18*data_and_analysis!$I622</f>
        <v>9.5926541261303591</v>
      </c>
      <c r="U622">
        <f t="shared" si="94"/>
        <v>0.9564873347209748</v>
      </c>
      <c r="V622">
        <f t="shared" si="95"/>
        <v>1.1556848431921553E-3</v>
      </c>
      <c r="W622">
        <f>$T622-_xlfn.T.INV(0.975,'Regression (power w accel)'!$B$8-2)*SQRT('Regression (power w accel)'!$D$13*(1+1/'Regression (power w accel)'!$B$8+data_and_analysis!$V622))</f>
        <v>9.3538680210413752</v>
      </c>
      <c r="X622">
        <f>$T622+_xlfn.T.INV(0.975,'Regression (power w accel)'!$B$8-2)*SQRT('Regression (power w accel)'!$D$13*(1+1/'Regression (power w accel)'!$B$8+data_and_analysis!$V622))</f>
        <v>9.831440231219343</v>
      </c>
      <c r="Y622">
        <f t="shared" si="96"/>
        <v>192.38978779209882</v>
      </c>
      <c r="Z622">
        <f t="shared" si="97"/>
        <v>310.16228763525413</v>
      </c>
      <c r="AA622">
        <f>EXP('Regression (power w accel)'!$B$17)*(data_and_analysis!$F622^'Regression (power w accel)'!$B$18)/60</f>
        <v>244.27864560632077</v>
      </c>
      <c r="AB622" t="str">
        <f t="shared" si="98"/>
        <v>N</v>
      </c>
      <c r="AC622" s="5">
        <f t="shared" si="99"/>
        <v>-0.21241667557730767</v>
      </c>
      <c r="AD622" s="5">
        <f t="shared" si="100"/>
        <v>0.26970692368710519</v>
      </c>
    </row>
    <row r="623" spans="1:30" x14ac:dyDescent="0.25">
      <c r="A623">
        <v>37861</v>
      </c>
      <c r="B623" t="s">
        <v>16</v>
      </c>
      <c r="C623" t="s">
        <v>766</v>
      </c>
      <c r="D623">
        <v>4157</v>
      </c>
      <c r="E623">
        <v>2289.39</v>
      </c>
      <c r="F623">
        <v>2420.4167000000002</v>
      </c>
      <c r="G623">
        <f t="shared" si="91"/>
        <v>8.3325489392526375</v>
      </c>
      <c r="H623">
        <f t="shared" si="92"/>
        <v>7.7360406855181667</v>
      </c>
      <c r="I623">
        <f t="shared" si="93"/>
        <v>7.7916949944103662</v>
      </c>
      <c r="J623">
        <v>63</v>
      </c>
      <c r="K623">
        <v>64</v>
      </c>
      <c r="L623">
        <v>140978.98000000001</v>
      </c>
      <c r="M623">
        <v>6.04</v>
      </c>
      <c r="N623">
        <v>107.68</v>
      </c>
      <c r="O623">
        <v>81.34</v>
      </c>
      <c r="P623">
        <v>143.58000000000001</v>
      </c>
      <c r="Q623">
        <v>48579</v>
      </c>
      <c r="R623">
        <v>0.04</v>
      </c>
      <c r="S623">
        <v>0.28000000000000003</v>
      </c>
      <c r="T623">
        <f>'Regression (power w accel)'!$B$17+'Regression (power w accel)'!$B$18*data_and_analysis!$I623</f>
        <v>8.3478565290570756</v>
      </c>
      <c r="U623">
        <f t="shared" si="94"/>
        <v>0.10031373133772903</v>
      </c>
      <c r="V623">
        <f t="shared" si="95"/>
        <v>1.2120501198783007E-4</v>
      </c>
      <c r="W623">
        <f>$T623-_xlfn.T.INV(0.975,'Regression (power w accel)'!$B$8-2)*SQRT('Regression (power w accel)'!$D$13*(1+1/'Regression (power w accel)'!$B$8+data_and_analysis!$V623))</f>
        <v>8.1091936998188796</v>
      </c>
      <c r="X623">
        <f>$T623+_xlfn.T.INV(0.975,'Regression (power w accel)'!$B$8-2)*SQRT('Regression (power w accel)'!$D$13*(1+1/'Regression (power w accel)'!$B$8+data_and_analysis!$V623))</f>
        <v>8.5865193582952717</v>
      </c>
      <c r="Y623">
        <f t="shared" si="96"/>
        <v>55.414934741625565</v>
      </c>
      <c r="Z623">
        <f t="shared" si="97"/>
        <v>89.315477762603862</v>
      </c>
      <c r="AA623">
        <f>EXP('Regression (power w accel)'!$B$17)*(data_and_analysis!$F623^'Regression (power w accel)'!$B$18)/60</f>
        <v>70.352053073324029</v>
      </c>
      <c r="AB623" t="str">
        <f t="shared" si="98"/>
        <v>N</v>
      </c>
      <c r="AC623" s="5">
        <f t="shared" si="99"/>
        <v>-0.21231957958825079</v>
      </c>
      <c r="AD623" s="5">
        <f t="shared" si="100"/>
        <v>0.26955040913326739</v>
      </c>
    </row>
    <row r="624" spans="1:30" x14ac:dyDescent="0.25">
      <c r="A624">
        <v>55826</v>
      </c>
      <c r="B624" t="s">
        <v>897</v>
      </c>
      <c r="C624" t="s">
        <v>898</v>
      </c>
      <c r="D624">
        <v>5548</v>
      </c>
      <c r="E624">
        <v>2141.83</v>
      </c>
      <c r="F624">
        <v>2610.9077000000002</v>
      </c>
      <c r="G624">
        <f t="shared" si="91"/>
        <v>8.621192781434722</v>
      </c>
      <c r="H624">
        <f t="shared" si="92"/>
        <v>7.669415882778754</v>
      </c>
      <c r="I624">
        <f t="shared" si="93"/>
        <v>7.8674532176338428</v>
      </c>
      <c r="J624">
        <v>60</v>
      </c>
      <c r="K624">
        <v>62</v>
      </c>
      <c r="L624">
        <v>196315.81</v>
      </c>
      <c r="M624">
        <v>11.13</v>
      </c>
      <c r="N624">
        <v>137.16</v>
      </c>
      <c r="O624">
        <v>112.63</v>
      </c>
      <c r="P624">
        <v>160.19999999999999</v>
      </c>
      <c r="Q624">
        <v>151713</v>
      </c>
      <c r="R624">
        <v>0.08</v>
      </c>
      <c r="S624">
        <v>0.17</v>
      </c>
      <c r="T624">
        <f>'Regression (power w accel)'!$B$17+'Regression (power w accel)'!$B$18*data_and_analysis!$I624</f>
        <v>8.4206933433441513</v>
      </c>
      <c r="U624">
        <f t="shared" si="94"/>
        <v>5.8064231049376282E-2</v>
      </c>
      <c r="V624">
        <f t="shared" si="95"/>
        <v>7.015665479245158E-5</v>
      </c>
      <c r="W624">
        <f>$T624-_xlfn.T.INV(0.975,'Regression (power w accel)'!$B$8-2)*SQRT('Regression (power w accel)'!$D$13*(1+1/'Regression (power w accel)'!$B$8+data_and_analysis!$V624))</f>
        <v>8.1820365990338395</v>
      </c>
      <c r="X624">
        <f>$T624+_xlfn.T.INV(0.975,'Regression (power w accel)'!$B$8-2)*SQRT('Regression (power w accel)'!$D$13*(1+1/'Regression (power w accel)'!$B$8+data_and_analysis!$V624))</f>
        <v>8.6593500876544631</v>
      </c>
      <c r="Y624">
        <f t="shared" si="96"/>
        <v>59.602173218950426</v>
      </c>
      <c r="Z624">
        <f t="shared" si="97"/>
        <v>96.063124805360843</v>
      </c>
      <c r="AA624">
        <f>EXP('Regression (power w accel)'!$B$17)*(data_and_analysis!$F624^'Regression (power w accel)'!$B$18)/60</f>
        <v>75.667502962650815</v>
      </c>
      <c r="AB624" t="str">
        <f t="shared" si="98"/>
        <v>N</v>
      </c>
      <c r="AC624" s="5">
        <f t="shared" si="99"/>
        <v>-0.21231478659511432</v>
      </c>
      <c r="AD624" s="5">
        <f t="shared" si="100"/>
        <v>0.26954268403408566</v>
      </c>
    </row>
    <row r="625" spans="1:30" x14ac:dyDescent="0.25">
      <c r="A625">
        <v>43053</v>
      </c>
      <c r="B625" t="s">
        <v>899</v>
      </c>
      <c r="C625" t="s">
        <v>900</v>
      </c>
      <c r="D625">
        <v>11429</v>
      </c>
      <c r="E625">
        <v>5605.68</v>
      </c>
      <c r="F625">
        <v>6710.33</v>
      </c>
      <c r="G625">
        <f t="shared" si="91"/>
        <v>9.3439092638975971</v>
      </c>
      <c r="H625">
        <f t="shared" si="92"/>
        <v>8.6315356483973318</v>
      </c>
      <c r="I625">
        <f t="shared" si="93"/>
        <v>8.8114034090842832</v>
      </c>
      <c r="J625">
        <v>103</v>
      </c>
      <c r="K625">
        <v>104</v>
      </c>
      <c r="L625">
        <v>585272.43999999994</v>
      </c>
      <c r="M625">
        <v>6.11</v>
      </c>
      <c r="N625">
        <v>141.75</v>
      </c>
      <c r="O625">
        <v>126.28</v>
      </c>
      <c r="P625">
        <v>180.47</v>
      </c>
      <c r="Q625">
        <v>77903</v>
      </c>
      <c r="R625">
        <v>0.04</v>
      </c>
      <c r="S625">
        <v>0.17</v>
      </c>
      <c r="T625">
        <f>'Regression (power w accel)'!$B$17+'Regression (power w accel)'!$B$18*data_and_analysis!$I625</f>
        <v>9.3282426741687345</v>
      </c>
      <c r="U625">
        <f t="shared" si="94"/>
        <v>0.49418788817367199</v>
      </c>
      <c r="V625">
        <f t="shared" si="95"/>
        <v>5.9710717676994703E-4</v>
      </c>
      <c r="W625">
        <f>$T625-_xlfn.T.INV(0.975,'Regression (power w accel)'!$B$8-2)*SQRT('Regression (power w accel)'!$D$13*(1+1/'Regression (power w accel)'!$B$8+data_and_analysis!$V625))</f>
        <v>9.0895231251939066</v>
      </c>
      <c r="X625">
        <f>$T625+_xlfn.T.INV(0.975,'Regression (power w accel)'!$B$8-2)*SQRT('Regression (power w accel)'!$D$13*(1+1/'Regression (power w accel)'!$B$8+data_and_analysis!$V625))</f>
        <v>9.5669622231435625</v>
      </c>
      <c r="Y625">
        <f t="shared" si="96"/>
        <v>147.69931665785225</v>
      </c>
      <c r="Z625">
        <f t="shared" si="97"/>
        <v>238.08259729477228</v>
      </c>
      <c r="AA625">
        <f>EXP('Regression (power w accel)'!$B$17)*(data_and_analysis!$F625^'Regression (power w accel)'!$B$18)/60</f>
        <v>187.52236380913206</v>
      </c>
      <c r="AB625" t="str">
        <f t="shared" si="98"/>
        <v>N</v>
      </c>
      <c r="AC625" s="5">
        <f t="shared" si="99"/>
        <v>-0.21236425534723602</v>
      </c>
      <c r="AD625" s="5">
        <f t="shared" si="100"/>
        <v>0.26962241974030626</v>
      </c>
    </row>
    <row r="626" spans="1:30" x14ac:dyDescent="0.25">
      <c r="A626">
        <v>48294</v>
      </c>
      <c r="B626" t="s">
        <v>483</v>
      </c>
      <c r="C626" t="s">
        <v>901</v>
      </c>
      <c r="D626">
        <v>2109</v>
      </c>
      <c r="E626">
        <v>1230.26</v>
      </c>
      <c r="F626">
        <v>1274.7043000000001</v>
      </c>
      <c r="G626">
        <f t="shared" si="91"/>
        <v>7.6539691804787742</v>
      </c>
      <c r="H626">
        <f t="shared" si="92"/>
        <v>7.1149808081422332</v>
      </c>
      <c r="I626">
        <f t="shared" si="93"/>
        <v>7.1504695091259336</v>
      </c>
      <c r="J626">
        <v>66</v>
      </c>
      <c r="K626">
        <v>68</v>
      </c>
      <c r="L626">
        <v>75062.600000000006</v>
      </c>
      <c r="M626">
        <v>9.16</v>
      </c>
      <c r="N626">
        <v>115.9</v>
      </c>
      <c r="O626">
        <v>54.92</v>
      </c>
      <c r="P626">
        <v>151.58000000000001</v>
      </c>
      <c r="Q626">
        <v>13534</v>
      </c>
      <c r="R626">
        <v>0.06</v>
      </c>
      <c r="S626">
        <v>0.15</v>
      </c>
      <c r="T626">
        <f>'Regression (power w accel)'!$B$17+'Regression (power w accel)'!$B$18*data_and_analysis!$I626</f>
        <v>7.7313581530322129</v>
      </c>
      <c r="U626">
        <f t="shared" si="94"/>
        <v>0.91766612498048261</v>
      </c>
      <c r="V626">
        <f t="shared" si="95"/>
        <v>1.1087787503848122E-3</v>
      </c>
      <c r="W626">
        <f>$T626-_xlfn.T.INV(0.975,'Regression (power w accel)'!$B$8-2)*SQRT('Regression (power w accel)'!$D$13*(1+1/'Regression (power w accel)'!$B$8+data_and_analysis!$V626))</f>
        <v>7.4925776362237926</v>
      </c>
      <c r="X626">
        <f>$T626+_xlfn.T.INV(0.975,'Regression (power w accel)'!$B$8-2)*SQRT('Regression (power w accel)'!$D$13*(1+1/'Regression (power w accel)'!$B$8+data_and_analysis!$V626))</f>
        <v>7.9701386698406331</v>
      </c>
      <c r="Y626">
        <f t="shared" si="96"/>
        <v>29.911202446842513</v>
      </c>
      <c r="Z626">
        <f t="shared" si="97"/>
        <v>48.220975735086668</v>
      </c>
      <c r="AA626">
        <f>EXP('Regression (power w accel)'!$B$17)*(data_and_analysis!$F626^'Regression (power w accel)'!$B$18)/60</f>
        <v>37.978248608861072</v>
      </c>
      <c r="AB626" t="str">
        <f t="shared" si="98"/>
        <v>N</v>
      </c>
      <c r="AC626" s="5">
        <f t="shared" si="99"/>
        <v>-0.21241227432842597</v>
      </c>
      <c r="AD626" s="5">
        <f t="shared" si="100"/>
        <v>0.26969982822840771</v>
      </c>
    </row>
    <row r="627" spans="1:30" x14ac:dyDescent="0.25">
      <c r="A627">
        <v>35625</v>
      </c>
      <c r="B627" t="s">
        <v>902</v>
      </c>
      <c r="C627" t="s">
        <v>903</v>
      </c>
      <c r="D627">
        <v>9768</v>
      </c>
      <c r="E627">
        <v>4957.59</v>
      </c>
      <c r="F627">
        <v>6187.3833000000004</v>
      </c>
      <c r="G627">
        <f t="shared" si="91"/>
        <v>9.1868670157905399</v>
      </c>
      <c r="H627">
        <f t="shared" si="92"/>
        <v>8.5086750145408132</v>
      </c>
      <c r="I627">
        <f t="shared" si="93"/>
        <v>8.730267546093021</v>
      </c>
      <c r="J627">
        <v>62</v>
      </c>
      <c r="K627">
        <v>64</v>
      </c>
      <c r="L627">
        <v>469141</v>
      </c>
      <c r="M627">
        <v>9.1999999999999993</v>
      </c>
      <c r="N627">
        <v>117.51</v>
      </c>
      <c r="O627">
        <v>109.31</v>
      </c>
      <c r="P627">
        <v>129.84</v>
      </c>
      <c r="Q627">
        <v>159792</v>
      </c>
      <c r="R627">
        <v>7.0000000000000007E-2</v>
      </c>
      <c r="S627">
        <v>0.19</v>
      </c>
      <c r="T627">
        <f>'Regression (power w accel)'!$B$17+'Regression (power w accel)'!$B$18*data_and_analysis!$I627</f>
        <v>9.2502355941018823</v>
      </c>
      <c r="U627">
        <f t="shared" si="94"/>
        <v>0.38669632969226464</v>
      </c>
      <c r="V627">
        <f t="shared" si="95"/>
        <v>4.6722948743880199E-4</v>
      </c>
      <c r="W627">
        <f>$T627-_xlfn.T.INV(0.975,'Regression (power w accel)'!$B$8-2)*SQRT('Regression (power w accel)'!$D$13*(1+1/'Regression (power w accel)'!$B$8+data_and_analysis!$V627))</f>
        <v>9.0115315230813895</v>
      </c>
      <c r="X627">
        <f>$T627+_xlfn.T.INV(0.975,'Regression (power w accel)'!$B$8-2)*SQRT('Regression (power w accel)'!$D$13*(1+1/'Regression (power w accel)'!$B$8+data_and_analysis!$V627))</f>
        <v>9.4889396651223752</v>
      </c>
      <c r="Y627">
        <f t="shared" si="96"/>
        <v>136.61776102907078</v>
      </c>
      <c r="Z627">
        <f t="shared" si="97"/>
        <v>220.21296545198538</v>
      </c>
      <c r="AA627">
        <f>EXP('Regression (power w accel)'!$B$17)*(data_and_analysis!$F627^'Regression (power w accel)'!$B$18)/60</f>
        <v>173.45028766082331</v>
      </c>
      <c r="AB627" t="str">
        <f t="shared" si="98"/>
        <v>N</v>
      </c>
      <c r="AC627" s="5">
        <f t="shared" si="99"/>
        <v>-0.21235206426280134</v>
      </c>
      <c r="AD627" s="5">
        <f t="shared" si="100"/>
        <v>0.26960276873454975</v>
      </c>
    </row>
    <row r="628" spans="1:30" x14ac:dyDescent="0.25">
      <c r="A628">
        <v>57465</v>
      </c>
      <c r="B628" t="s">
        <v>904</v>
      </c>
      <c r="C628" t="s">
        <v>905</v>
      </c>
      <c r="D628">
        <v>36945</v>
      </c>
      <c r="E628">
        <v>13225.11</v>
      </c>
      <c r="F628">
        <v>17942.939999999999</v>
      </c>
      <c r="G628">
        <f t="shared" si="91"/>
        <v>10.517185599222747</v>
      </c>
      <c r="H628">
        <f t="shared" si="92"/>
        <v>9.4898725742722494</v>
      </c>
      <c r="I628">
        <f t="shared" si="93"/>
        <v>9.7949520017846545</v>
      </c>
      <c r="J628">
        <v>79</v>
      </c>
      <c r="K628">
        <v>80</v>
      </c>
      <c r="L628">
        <v>1368423.2</v>
      </c>
      <c r="M628">
        <v>6.88</v>
      </c>
      <c r="N628">
        <v>124.71</v>
      </c>
      <c r="O628">
        <v>117.51</v>
      </c>
      <c r="P628">
        <v>140.62</v>
      </c>
      <c r="Q628">
        <v>843244</v>
      </c>
      <c r="R628">
        <v>0.05</v>
      </c>
      <c r="S628">
        <v>0.19</v>
      </c>
      <c r="T628">
        <f>'Regression (power w accel)'!$B$17+'Regression (power w accel)'!$B$18*data_and_analysis!$I628</f>
        <v>10.273863402066585</v>
      </c>
      <c r="U628">
        <f t="shared" si="94"/>
        <v>2.844395506403409</v>
      </c>
      <c r="V628">
        <f t="shared" si="95"/>
        <v>3.4367676972463417E-3</v>
      </c>
      <c r="W628">
        <f>$T628-_xlfn.T.INV(0.975,'Regression (power w accel)'!$B$8-2)*SQRT('Regression (power w accel)'!$D$13*(1+1/'Regression (power w accel)'!$B$8+data_and_analysis!$V628))</f>
        <v>10.034805691828078</v>
      </c>
      <c r="X628">
        <f>$T628+_xlfn.T.INV(0.975,'Regression (power w accel)'!$B$8-2)*SQRT('Regression (power w accel)'!$D$13*(1+1/'Regression (power w accel)'!$B$8+data_and_analysis!$V628))</f>
        <v>10.512921112305092</v>
      </c>
      <c r="Y628">
        <f t="shared" si="96"/>
        <v>380.11016918348582</v>
      </c>
      <c r="Z628">
        <f t="shared" si="97"/>
        <v>613.12973319818195</v>
      </c>
      <c r="AA628">
        <f>EXP('Regression (power w accel)'!$B$17)*(data_and_analysis!$F628^'Regression (power w accel)'!$B$18)/60</f>
        <v>482.75961576895224</v>
      </c>
      <c r="AB628" t="str">
        <f t="shared" si="98"/>
        <v>Y</v>
      </c>
      <c r="AC628" s="5">
        <f t="shared" si="99"/>
        <v>-0.21263055821677146</v>
      </c>
      <c r="AD628" s="5">
        <f t="shared" si="100"/>
        <v>0.27005182946293621</v>
      </c>
    </row>
    <row r="629" spans="1:30" x14ac:dyDescent="0.25">
      <c r="A629">
        <v>35582</v>
      </c>
      <c r="B629" t="s">
        <v>906</v>
      </c>
      <c r="C629" t="s">
        <v>907</v>
      </c>
      <c r="D629">
        <v>1803</v>
      </c>
      <c r="E629">
        <v>684.46</v>
      </c>
      <c r="F629">
        <v>744.79254000000003</v>
      </c>
      <c r="G629">
        <f t="shared" si="91"/>
        <v>7.4972072232033176</v>
      </c>
      <c r="H629">
        <f t="shared" si="92"/>
        <v>6.528630206205813</v>
      </c>
      <c r="I629">
        <f t="shared" si="93"/>
        <v>6.6131057098009878</v>
      </c>
      <c r="J629">
        <v>36</v>
      </c>
      <c r="K629">
        <v>38</v>
      </c>
      <c r="L629">
        <v>53584.02</v>
      </c>
      <c r="M629">
        <v>11.1</v>
      </c>
      <c r="N629">
        <v>146.38</v>
      </c>
      <c r="O629">
        <v>149.13999999999999</v>
      </c>
      <c r="P629">
        <v>144.94999999999999</v>
      </c>
      <c r="Q629">
        <v>47465</v>
      </c>
      <c r="R629">
        <v>0.08</v>
      </c>
      <c r="S629">
        <v>0.18</v>
      </c>
      <c r="T629">
        <f>'Regression (power w accel)'!$B$17+'Regression (power w accel)'!$B$18*data_and_analysis!$I629</f>
        <v>7.2147163207578302</v>
      </c>
      <c r="U629">
        <f t="shared" si="94"/>
        <v>2.2359601155430657</v>
      </c>
      <c r="V629">
        <f t="shared" si="95"/>
        <v>2.7016198978412208E-3</v>
      </c>
      <c r="W629">
        <f>$T629-_xlfn.T.INV(0.975,'Regression (power w accel)'!$B$8-2)*SQRT('Regression (power w accel)'!$D$13*(1+1/'Regression (power w accel)'!$B$8+data_and_analysis!$V629))</f>
        <v>6.9757461097644677</v>
      </c>
      <c r="X629">
        <f>$T629+_xlfn.T.INV(0.975,'Regression (power w accel)'!$B$8-2)*SQRT('Regression (power w accel)'!$D$13*(1+1/'Regression (power w accel)'!$B$8+data_and_analysis!$V629))</f>
        <v>7.4536865317511927</v>
      </c>
      <c r="Y629">
        <f t="shared" si="96"/>
        <v>17.839258235187842</v>
      </c>
      <c r="Z629">
        <f t="shared" si="97"/>
        <v>28.770252945963275</v>
      </c>
      <c r="AA629">
        <f>EXP('Regression (power w accel)'!$B$17)*(data_and_analysis!$F629^'Regression (power w accel)'!$B$18)/60</f>
        <v>22.65480019321981</v>
      </c>
      <c r="AB629" t="str">
        <f t="shared" si="98"/>
        <v>Y</v>
      </c>
      <c r="AC629" s="5">
        <f t="shared" si="99"/>
        <v>-0.21256166097078077</v>
      </c>
      <c r="AD629" s="5">
        <f t="shared" si="100"/>
        <v>0.26994070574825529</v>
      </c>
    </row>
    <row r="630" spans="1:30" x14ac:dyDescent="0.25">
      <c r="A630">
        <v>37991</v>
      </c>
      <c r="B630" t="s">
        <v>16</v>
      </c>
      <c r="C630" t="s">
        <v>908</v>
      </c>
      <c r="D630">
        <v>4167</v>
      </c>
      <c r="E630">
        <v>2289.39</v>
      </c>
      <c r="F630">
        <v>2420.4167000000002</v>
      </c>
      <c r="G630">
        <f t="shared" si="91"/>
        <v>8.3349516314224541</v>
      </c>
      <c r="H630">
        <f t="shared" si="92"/>
        <v>7.7360406855181667</v>
      </c>
      <c r="I630">
        <f t="shared" si="93"/>
        <v>7.7916949944103662</v>
      </c>
      <c r="J630">
        <v>63</v>
      </c>
      <c r="K630">
        <v>64</v>
      </c>
      <c r="L630">
        <v>140978.98000000001</v>
      </c>
      <c r="M630">
        <v>6.04</v>
      </c>
      <c r="N630">
        <v>107.68</v>
      </c>
      <c r="O630">
        <v>81.34</v>
      </c>
      <c r="P630">
        <v>143.58000000000001</v>
      </c>
      <c r="Q630">
        <v>48579</v>
      </c>
      <c r="R630">
        <v>0.04</v>
      </c>
      <c r="S630">
        <v>0.28000000000000003</v>
      </c>
      <c r="T630">
        <f>'Regression (power w accel)'!$B$17+'Regression (power w accel)'!$B$18*data_and_analysis!$I630</f>
        <v>8.3478565290570756</v>
      </c>
      <c r="U630">
        <f t="shared" si="94"/>
        <v>0.10031373133772903</v>
      </c>
      <c r="V630">
        <f t="shared" si="95"/>
        <v>1.2120501198783007E-4</v>
      </c>
      <c r="W630">
        <f>$T630-_xlfn.T.INV(0.975,'Regression (power w accel)'!$B$8-2)*SQRT('Regression (power w accel)'!$D$13*(1+1/'Regression (power w accel)'!$B$8+data_and_analysis!$V630))</f>
        <v>8.1091936998188796</v>
      </c>
      <c r="X630">
        <f>$T630+_xlfn.T.INV(0.975,'Regression (power w accel)'!$B$8-2)*SQRT('Regression (power w accel)'!$D$13*(1+1/'Regression (power w accel)'!$B$8+data_and_analysis!$V630))</f>
        <v>8.5865193582952717</v>
      </c>
      <c r="Y630">
        <f t="shared" si="96"/>
        <v>55.414934741625565</v>
      </c>
      <c r="Z630">
        <f t="shared" si="97"/>
        <v>89.315477762603862</v>
      </c>
      <c r="AA630">
        <f>EXP('Regression (power w accel)'!$B$17)*(data_and_analysis!$F630^'Regression (power w accel)'!$B$18)/60</f>
        <v>70.352053073324029</v>
      </c>
      <c r="AB630" t="str">
        <f t="shared" si="98"/>
        <v>N</v>
      </c>
      <c r="AC630" s="5">
        <f t="shared" si="99"/>
        <v>-0.21231957958825079</v>
      </c>
      <c r="AD630" s="5">
        <f t="shared" si="100"/>
        <v>0.26955040913326739</v>
      </c>
    </row>
    <row r="631" spans="1:30" x14ac:dyDescent="0.25">
      <c r="A631">
        <v>40472</v>
      </c>
      <c r="B631" t="s">
        <v>909</v>
      </c>
      <c r="C631" t="s">
        <v>910</v>
      </c>
      <c r="D631">
        <v>3343</v>
      </c>
      <c r="E631">
        <v>1810.84</v>
      </c>
      <c r="F631">
        <v>2124.4223999999999</v>
      </c>
      <c r="G631">
        <f t="shared" si="91"/>
        <v>8.1146238864200981</v>
      </c>
      <c r="H631">
        <f t="shared" si="92"/>
        <v>7.5015461050019479</v>
      </c>
      <c r="I631">
        <f t="shared" si="93"/>
        <v>7.6612552326462984</v>
      </c>
      <c r="J631">
        <v>42</v>
      </c>
      <c r="K631">
        <v>44</v>
      </c>
      <c r="L631">
        <v>142149.35999999999</v>
      </c>
      <c r="M631">
        <v>9.1199999999999992</v>
      </c>
      <c r="N631">
        <v>115.58</v>
      </c>
      <c r="O631">
        <v>95.97</v>
      </c>
      <c r="P631">
        <v>149.49</v>
      </c>
      <c r="Q631">
        <v>46402</v>
      </c>
      <c r="R631">
        <v>0.06</v>
      </c>
      <c r="S631">
        <v>0.19</v>
      </c>
      <c r="T631">
        <f>'Regression (power w accel)'!$B$17+'Regression (power w accel)'!$B$18*data_and_analysis!$I631</f>
        <v>8.2224468203943779</v>
      </c>
      <c r="U631">
        <f t="shared" si="94"/>
        <v>0.1999549203887834</v>
      </c>
      <c r="V631">
        <f t="shared" si="95"/>
        <v>2.4159741841476955E-4</v>
      </c>
      <c r="W631">
        <f>$T631-_xlfn.T.INV(0.975,'Regression (power w accel)'!$B$8-2)*SQRT('Regression (power w accel)'!$D$13*(1+1/'Regression (power w accel)'!$B$8+data_and_analysis!$V631))</f>
        <v>7.9837696410812864</v>
      </c>
      <c r="X631">
        <f>$T631+_xlfn.T.INV(0.975,'Regression (power w accel)'!$B$8-2)*SQRT('Regression (power w accel)'!$D$13*(1+1/'Regression (power w accel)'!$B$8+data_and_analysis!$V631))</f>
        <v>8.4611239997074694</v>
      </c>
      <c r="Y631">
        <f t="shared" si="96"/>
        <v>48.882774702867806</v>
      </c>
      <c r="Z631">
        <f t="shared" si="97"/>
        <v>78.789476223767139</v>
      </c>
      <c r="AA631">
        <f>EXP('Regression (power w accel)'!$B$17)*(data_and_analysis!$F631^'Regression (power w accel)'!$B$18)/60</f>
        <v>62.060037183386932</v>
      </c>
      <c r="AB631" t="str">
        <f t="shared" si="98"/>
        <v>N</v>
      </c>
      <c r="AC631" s="5">
        <f t="shared" si="99"/>
        <v>-0.21233088278017651</v>
      </c>
      <c r="AD631" s="5">
        <f t="shared" si="100"/>
        <v>0.26956862740743842</v>
      </c>
    </row>
    <row r="632" spans="1:30" x14ac:dyDescent="0.25">
      <c r="A632">
        <v>43983</v>
      </c>
      <c r="B632" t="s">
        <v>16</v>
      </c>
      <c r="C632" t="s">
        <v>148</v>
      </c>
      <c r="D632">
        <v>3796</v>
      </c>
      <c r="E632">
        <v>2054.96</v>
      </c>
      <c r="F632">
        <v>2307.0216999999998</v>
      </c>
      <c r="G632">
        <f t="shared" si="91"/>
        <v>8.241703159729818</v>
      </c>
      <c r="H632">
        <f t="shared" si="92"/>
        <v>7.6280116620207004</v>
      </c>
      <c r="I632">
        <f t="shared" si="93"/>
        <v>7.7437126642846961</v>
      </c>
      <c r="J632">
        <v>63</v>
      </c>
      <c r="K632">
        <v>64</v>
      </c>
      <c r="L632">
        <v>142162.95000000001</v>
      </c>
      <c r="M632">
        <v>4.04</v>
      </c>
      <c r="N632">
        <v>101.32</v>
      </c>
      <c r="O632">
        <v>72.739999999999995</v>
      </c>
      <c r="P632">
        <v>139.53</v>
      </c>
      <c r="Q632">
        <v>48586</v>
      </c>
      <c r="R632">
        <v>0.03</v>
      </c>
      <c r="S632">
        <v>0.28000000000000003</v>
      </c>
      <c r="T632">
        <f>'Regression (power w accel)'!$B$17+'Regression (power w accel)'!$B$18*data_and_analysis!$I632</f>
        <v>8.3017245064235041</v>
      </c>
      <c r="U632">
        <f t="shared" si="94"/>
        <v>0.13301029172996079</v>
      </c>
      <c r="V632">
        <f t="shared" si="95"/>
        <v>1.6071093945611416E-4</v>
      </c>
      <c r="W632">
        <f>$T632-_xlfn.T.INV(0.975,'Regression (power w accel)'!$B$8-2)*SQRT('Regression (power w accel)'!$D$13*(1+1/'Regression (power w accel)'!$B$8+data_and_analysis!$V632))</f>
        <v>8.0630569682133277</v>
      </c>
      <c r="X632">
        <f>$T632+_xlfn.T.INV(0.975,'Regression (power w accel)'!$B$8-2)*SQRT('Regression (power w accel)'!$D$13*(1+1/'Regression (power w accel)'!$B$8+data_and_analysis!$V632))</f>
        <v>8.5403920446336805</v>
      </c>
      <c r="Y632">
        <f t="shared" si="96"/>
        <v>52.916352177847031</v>
      </c>
      <c r="Z632">
        <f t="shared" si="97"/>
        <v>85.289169968630006</v>
      </c>
      <c r="AA632">
        <f>EXP('Regression (power w accel)'!$B$17)*(data_and_analysis!$F632^'Regression (power w accel)'!$B$18)/60</f>
        <v>67.180292906597842</v>
      </c>
      <c r="AB632" t="str">
        <f t="shared" si="98"/>
        <v>N</v>
      </c>
      <c r="AC632" s="5">
        <f t="shared" si="99"/>
        <v>-0.21232328874454692</v>
      </c>
      <c r="AD632" s="5">
        <f t="shared" si="100"/>
        <v>0.26955638742464716</v>
      </c>
    </row>
    <row r="633" spans="1:30" x14ac:dyDescent="0.25">
      <c r="A633">
        <v>37892</v>
      </c>
      <c r="B633" t="s">
        <v>16</v>
      </c>
      <c r="C633" t="s">
        <v>749</v>
      </c>
      <c r="D633">
        <v>4126</v>
      </c>
      <c r="E633">
        <v>2289.39</v>
      </c>
      <c r="F633">
        <v>2420.4167000000002</v>
      </c>
      <c r="G633">
        <f t="shared" si="91"/>
        <v>8.325063693631197</v>
      </c>
      <c r="H633">
        <f t="shared" si="92"/>
        <v>7.7360406855181667</v>
      </c>
      <c r="I633">
        <f t="shared" si="93"/>
        <v>7.7916949944103662</v>
      </c>
      <c r="J633">
        <v>63</v>
      </c>
      <c r="K633">
        <v>64</v>
      </c>
      <c r="L633">
        <v>140978.98000000001</v>
      </c>
      <c r="M633">
        <v>6.04</v>
      </c>
      <c r="N633">
        <v>107.68</v>
      </c>
      <c r="O633">
        <v>81.34</v>
      </c>
      <c r="P633">
        <v>143.58000000000001</v>
      </c>
      <c r="Q633">
        <v>48579</v>
      </c>
      <c r="R633">
        <v>0.04</v>
      </c>
      <c r="S633">
        <v>0.28000000000000003</v>
      </c>
      <c r="T633">
        <f>'Regression (power w accel)'!$B$17+'Regression (power w accel)'!$B$18*data_and_analysis!$I633</f>
        <v>8.3478565290570756</v>
      </c>
      <c r="U633">
        <f t="shared" si="94"/>
        <v>0.10031373133772903</v>
      </c>
      <c r="V633">
        <f t="shared" si="95"/>
        <v>1.2120501198783007E-4</v>
      </c>
      <c r="W633">
        <f>$T633-_xlfn.T.INV(0.975,'Regression (power w accel)'!$B$8-2)*SQRT('Regression (power w accel)'!$D$13*(1+1/'Regression (power w accel)'!$B$8+data_and_analysis!$V633))</f>
        <v>8.1091936998188796</v>
      </c>
      <c r="X633">
        <f>$T633+_xlfn.T.INV(0.975,'Regression (power w accel)'!$B$8-2)*SQRT('Regression (power w accel)'!$D$13*(1+1/'Regression (power w accel)'!$B$8+data_and_analysis!$V633))</f>
        <v>8.5865193582952717</v>
      </c>
      <c r="Y633">
        <f t="shared" si="96"/>
        <v>55.414934741625565</v>
      </c>
      <c r="Z633">
        <f t="shared" si="97"/>
        <v>89.315477762603862</v>
      </c>
      <c r="AA633">
        <f>EXP('Regression (power w accel)'!$B$17)*(data_and_analysis!$F633^'Regression (power w accel)'!$B$18)/60</f>
        <v>70.352053073324029</v>
      </c>
      <c r="AB633" t="str">
        <f t="shared" si="98"/>
        <v>N</v>
      </c>
      <c r="AC633" s="5">
        <f t="shared" si="99"/>
        <v>-0.21231957958825079</v>
      </c>
      <c r="AD633" s="5">
        <f t="shared" si="100"/>
        <v>0.26955040913326739</v>
      </c>
    </row>
    <row r="634" spans="1:30" x14ac:dyDescent="0.25">
      <c r="A634">
        <v>35798</v>
      </c>
      <c r="B634" t="s">
        <v>911</v>
      </c>
      <c r="C634" t="s">
        <v>912</v>
      </c>
      <c r="D634">
        <v>93419</v>
      </c>
      <c r="E634">
        <v>39816.17</v>
      </c>
      <c r="F634">
        <v>54701.85</v>
      </c>
      <c r="G634">
        <f t="shared" si="91"/>
        <v>11.444850029652843</v>
      </c>
      <c r="H634">
        <f t="shared" si="92"/>
        <v>10.59202839016962</v>
      </c>
      <c r="I634">
        <f t="shared" si="93"/>
        <v>10.909652808679111</v>
      </c>
      <c r="J634">
        <v>1038</v>
      </c>
      <c r="K634">
        <v>1039</v>
      </c>
      <c r="L634">
        <v>4576823.5</v>
      </c>
      <c r="M634">
        <v>4.13</v>
      </c>
      <c r="N634">
        <v>132</v>
      </c>
      <c r="O634">
        <v>113.22</v>
      </c>
      <c r="P634">
        <v>159.66</v>
      </c>
      <c r="Q634">
        <v>1081265</v>
      </c>
      <c r="R634">
        <v>0.03</v>
      </c>
      <c r="S634">
        <v>0.17</v>
      </c>
      <c r="T634">
        <f>'Regression (power w accel)'!$B$17+'Regression (power w accel)'!$B$18*data_and_analysis!$I634</f>
        <v>11.345578817275333</v>
      </c>
      <c r="U634">
        <f t="shared" si="94"/>
        <v>7.8469140736038954</v>
      </c>
      <c r="V634">
        <f t="shared" si="95"/>
        <v>9.4811079368245926E-3</v>
      </c>
      <c r="W634">
        <f>$T634-_xlfn.T.INV(0.975,'Regression (power w accel)'!$B$8-2)*SQRT('Regression (power w accel)'!$D$13*(1+1/'Regression (power w accel)'!$B$8+data_and_analysis!$V634))</f>
        <v>11.105802904105532</v>
      </c>
      <c r="X634">
        <f>$T634+_xlfn.T.INV(0.975,'Regression (power w accel)'!$B$8-2)*SQRT('Regression (power w accel)'!$D$13*(1+1/'Regression (power w accel)'!$B$8+data_and_analysis!$V634))</f>
        <v>11.585354730445134</v>
      </c>
      <c r="Y634">
        <f t="shared" si="96"/>
        <v>1109.2710222885826</v>
      </c>
      <c r="Z634">
        <f t="shared" si="97"/>
        <v>1791.8612592122727</v>
      </c>
      <c r="AA634">
        <f>EXP('Regression (power w accel)'!$B$17)*(data_and_analysis!$F634^'Regression (power w accel)'!$B$18)/60</f>
        <v>1409.8438817137537</v>
      </c>
      <c r="AB634" t="str">
        <f t="shared" si="98"/>
        <v>N</v>
      </c>
      <c r="AC634" s="5">
        <f t="shared" si="99"/>
        <v>-0.21319584623781604</v>
      </c>
      <c r="AD634" s="5">
        <f t="shared" si="100"/>
        <v>0.27096431204436117</v>
      </c>
    </row>
    <row r="635" spans="1:30" x14ac:dyDescent="0.25">
      <c r="A635">
        <v>35283</v>
      </c>
      <c r="B635" t="s">
        <v>913</v>
      </c>
      <c r="C635" t="s">
        <v>914</v>
      </c>
      <c r="D635">
        <v>1690</v>
      </c>
      <c r="E635">
        <v>764.99</v>
      </c>
      <c r="F635">
        <v>787.80250000000001</v>
      </c>
      <c r="G635">
        <f t="shared" si="91"/>
        <v>7.4324838079171194</v>
      </c>
      <c r="H635">
        <f t="shared" si="92"/>
        <v>6.6398627618456727</v>
      </c>
      <c r="I635">
        <f t="shared" si="93"/>
        <v>6.6692474239260324</v>
      </c>
      <c r="J635">
        <v>65</v>
      </c>
      <c r="K635">
        <v>67</v>
      </c>
      <c r="L635">
        <v>54687.8</v>
      </c>
      <c r="M635">
        <v>11.38</v>
      </c>
      <c r="N635">
        <v>129.72</v>
      </c>
      <c r="O635">
        <v>75.67</v>
      </c>
      <c r="P635">
        <v>159.13999999999999</v>
      </c>
      <c r="Q635">
        <v>16944</v>
      </c>
      <c r="R635">
        <v>0.08</v>
      </c>
      <c r="S635">
        <v>0.19</v>
      </c>
      <c r="T635">
        <f>'Regression (power w accel)'!$B$17+'Regression (power w accel)'!$B$18*data_and_analysis!$I635</f>
        <v>7.2686930830351271</v>
      </c>
      <c r="U635">
        <f t="shared" si="94"/>
        <v>2.0712131696654796</v>
      </c>
      <c r="V635">
        <f t="shared" si="95"/>
        <v>2.5025628466901293E-3</v>
      </c>
      <c r="W635">
        <f>$T635-_xlfn.T.INV(0.975,'Regression (power w accel)'!$B$8-2)*SQRT('Regression (power w accel)'!$D$13*(1+1/'Regression (power w accel)'!$B$8+data_and_analysis!$V635))</f>
        <v>7.0297465698535921</v>
      </c>
      <c r="X635">
        <f>$T635+_xlfn.T.INV(0.975,'Regression (power w accel)'!$B$8-2)*SQRT('Regression (power w accel)'!$D$13*(1+1/'Regression (power w accel)'!$B$8+data_and_analysis!$V635))</f>
        <v>7.507639596216662</v>
      </c>
      <c r="Y635">
        <f t="shared" si="96"/>
        <v>18.829071044157789</v>
      </c>
      <c r="Z635">
        <f t="shared" si="97"/>
        <v>30.365133747340668</v>
      </c>
      <c r="AA635">
        <f>EXP('Regression (power w accel)'!$B$17)*(data_and_analysis!$F635^'Regression (power w accel)'!$B$18)/60</f>
        <v>23.91123711968978</v>
      </c>
      <c r="AB635" t="str">
        <f t="shared" si="98"/>
        <v>N</v>
      </c>
      <c r="AC635" s="5">
        <f t="shared" si="99"/>
        <v>-0.21254300018408773</v>
      </c>
      <c r="AD635" s="5">
        <f t="shared" si="100"/>
        <v>0.26991061128896621</v>
      </c>
    </row>
    <row r="636" spans="1:30" x14ac:dyDescent="0.25">
      <c r="A636">
        <v>38839</v>
      </c>
      <c r="B636" t="s">
        <v>915</v>
      </c>
      <c r="C636" t="s">
        <v>916</v>
      </c>
      <c r="D636">
        <v>23443</v>
      </c>
      <c r="E636">
        <v>7122.37</v>
      </c>
      <c r="F636">
        <v>9893.491</v>
      </c>
      <c r="G636">
        <f t="shared" si="91"/>
        <v>10.062327221849518</v>
      </c>
      <c r="H636">
        <f t="shared" si="92"/>
        <v>8.8709958141872409</v>
      </c>
      <c r="I636">
        <f t="shared" si="93"/>
        <v>9.1996323451439022</v>
      </c>
      <c r="J636">
        <v>320</v>
      </c>
      <c r="K636">
        <v>321</v>
      </c>
      <c r="L636">
        <v>991660.9</v>
      </c>
      <c r="M636">
        <v>6.04</v>
      </c>
      <c r="N636">
        <v>168.65</v>
      </c>
      <c r="O636">
        <v>158</v>
      </c>
      <c r="P636">
        <v>178.65</v>
      </c>
      <c r="Q636">
        <v>664277</v>
      </c>
      <c r="R636">
        <v>0.04</v>
      </c>
      <c r="S636">
        <v>0.19</v>
      </c>
      <c r="T636">
        <f>'Regression (power w accel)'!$B$17+'Regression (power w accel)'!$B$18*data_and_analysis!$I636</f>
        <v>9.701500621800756</v>
      </c>
      <c r="U636">
        <f t="shared" si="94"/>
        <v>1.1907478200213806</v>
      </c>
      <c r="V636">
        <f t="shared" si="95"/>
        <v>1.4387322839609295E-3</v>
      </c>
      <c r="W636">
        <f>$T636-_xlfn.T.INV(0.975,'Regression (power w accel)'!$B$8-2)*SQRT('Regression (power w accel)'!$D$13*(1+1/'Regression (power w accel)'!$B$8+data_and_analysis!$V636))</f>
        <v>9.4626807978868026</v>
      </c>
      <c r="X636">
        <f>$T636+_xlfn.T.INV(0.975,'Regression (power w accel)'!$B$8-2)*SQRT('Regression (power w accel)'!$D$13*(1+1/'Regression (power w accel)'!$B$8+data_and_analysis!$V636))</f>
        <v>9.9403204457147094</v>
      </c>
      <c r="Y636">
        <f t="shared" si="96"/>
        <v>214.50568374542883</v>
      </c>
      <c r="Z636">
        <f t="shared" si="97"/>
        <v>345.83987658121907</v>
      </c>
      <c r="AA636">
        <f>EXP('Regression (power w accel)'!$B$17)*(data_and_analysis!$F636^'Regression (power w accel)'!$B$18)/60</f>
        <v>272.36853561395287</v>
      </c>
      <c r="AB636" t="str">
        <f t="shared" si="98"/>
        <v>Y</v>
      </c>
      <c r="AC636" s="5">
        <f t="shared" si="99"/>
        <v>-0.21244323151385278</v>
      </c>
      <c r="AD636" s="5">
        <f t="shared" si="100"/>
        <v>0.26974973743443814</v>
      </c>
    </row>
    <row r="637" spans="1:30" x14ac:dyDescent="0.25">
      <c r="A637">
        <v>53298</v>
      </c>
      <c r="B637" t="s">
        <v>917</v>
      </c>
      <c r="C637" t="s">
        <v>918</v>
      </c>
      <c r="D637">
        <v>7044</v>
      </c>
      <c r="E637">
        <v>2530.86</v>
      </c>
      <c r="F637">
        <v>3135.0725000000002</v>
      </c>
      <c r="G637">
        <f t="shared" si="91"/>
        <v>8.8599314696160967</v>
      </c>
      <c r="H637">
        <f t="shared" si="92"/>
        <v>7.8363144449101458</v>
      </c>
      <c r="I637">
        <f t="shared" si="93"/>
        <v>8.0504075787964293</v>
      </c>
      <c r="J637">
        <v>104</v>
      </c>
      <c r="K637">
        <v>105</v>
      </c>
      <c r="L637">
        <v>259055.3</v>
      </c>
      <c r="M637">
        <v>6.79</v>
      </c>
      <c r="N637">
        <v>152.94999999999999</v>
      </c>
      <c r="O637">
        <v>136.06</v>
      </c>
      <c r="P637">
        <v>173.56</v>
      </c>
      <c r="Q637">
        <v>76612</v>
      </c>
      <c r="R637">
        <v>0.05</v>
      </c>
      <c r="S637">
        <v>0.19</v>
      </c>
      <c r="T637">
        <f>'Regression (power w accel)'!$B$17+'Regression (power w accel)'!$B$18*data_and_analysis!$I637</f>
        <v>8.5965925693291716</v>
      </c>
      <c r="U637">
        <f t="shared" si="94"/>
        <v>3.3652582503779778E-3</v>
      </c>
      <c r="V637">
        <f t="shared" si="95"/>
        <v>4.0661050201189818E-6</v>
      </c>
      <c r="W637">
        <f>$T637-_xlfn.T.INV(0.975,'Regression (power w accel)'!$B$8-2)*SQRT('Regression (power w accel)'!$D$13*(1+1/'Regression (power w accel)'!$B$8+data_and_analysis!$V637))</f>
        <v>8.3579437031958648</v>
      </c>
      <c r="X637">
        <f>$T637+_xlfn.T.INV(0.975,'Regression (power w accel)'!$B$8-2)*SQRT('Regression (power w accel)'!$D$13*(1+1/'Regression (power w accel)'!$B$8+data_and_analysis!$V637))</f>
        <v>8.8352414354624784</v>
      </c>
      <c r="Y637">
        <f t="shared" si="96"/>
        <v>71.065297747537642</v>
      </c>
      <c r="Z637">
        <f t="shared" si="97"/>
        <v>114.53688069157569</v>
      </c>
      <c r="AA637">
        <f>EXP('Regression (power w accel)'!$B$17)*(data_and_analysis!$F637^'Regression (power w accel)'!$B$18)/60</f>
        <v>90.2197180743823</v>
      </c>
      <c r="AB637" t="str">
        <f t="shared" si="98"/>
        <v>Y</v>
      </c>
      <c r="AC637" s="5">
        <f t="shared" si="99"/>
        <v>-0.21230858104713493</v>
      </c>
      <c r="AD637" s="5">
        <f t="shared" si="100"/>
        <v>0.26953268239150258</v>
      </c>
    </row>
    <row r="638" spans="1:30" x14ac:dyDescent="0.25">
      <c r="A638">
        <v>54050</v>
      </c>
      <c r="B638" t="s">
        <v>919</v>
      </c>
      <c r="C638" t="s">
        <v>920</v>
      </c>
      <c r="D638">
        <v>3304</v>
      </c>
      <c r="E638">
        <v>1391.4</v>
      </c>
      <c r="F638">
        <v>1620.6976</v>
      </c>
      <c r="G638">
        <f t="shared" si="91"/>
        <v>8.1028891346408685</v>
      </c>
      <c r="H638">
        <f t="shared" si="92"/>
        <v>7.238065713489541</v>
      </c>
      <c r="I638">
        <f t="shared" si="93"/>
        <v>7.3906119528213656</v>
      </c>
      <c r="J638">
        <v>54</v>
      </c>
      <c r="K638">
        <v>56</v>
      </c>
      <c r="L638">
        <v>137884.73000000001</v>
      </c>
      <c r="M638">
        <v>11.07</v>
      </c>
      <c r="N638">
        <v>153.66</v>
      </c>
      <c r="O638">
        <v>145.26</v>
      </c>
      <c r="P638">
        <v>161.85</v>
      </c>
      <c r="Q638">
        <v>33168</v>
      </c>
      <c r="R638">
        <v>0.08</v>
      </c>
      <c r="S638">
        <v>0.19</v>
      </c>
      <c r="T638">
        <f>'Regression (power w accel)'!$B$17+'Regression (power w accel)'!$B$18*data_and_analysis!$I638</f>
        <v>7.9622401593629588</v>
      </c>
      <c r="U638">
        <f t="shared" si="94"/>
        <v>0.51524613116897777</v>
      </c>
      <c r="V638">
        <f t="shared" si="95"/>
        <v>6.2255099747775776E-4</v>
      </c>
      <c r="W638">
        <f>$T638-_xlfn.T.INV(0.975,'Regression (power w accel)'!$B$8-2)*SQRT('Regression (power w accel)'!$D$13*(1+1/'Regression (power w accel)'!$B$8+data_and_analysis!$V638))</f>
        <v>7.7235175782813164</v>
      </c>
      <c r="X638">
        <f>$T638+_xlfn.T.INV(0.975,'Regression (power w accel)'!$B$8-2)*SQRT('Regression (power w accel)'!$D$13*(1+1/'Regression (power w accel)'!$B$8+data_and_analysis!$V638))</f>
        <v>8.2009627404446022</v>
      </c>
      <c r="Y638">
        <f t="shared" si="96"/>
        <v>37.681641615867044</v>
      </c>
      <c r="Z638">
        <f t="shared" si="97"/>
        <v>60.740954755565241</v>
      </c>
      <c r="AA638">
        <f>EXP('Regression (power w accel)'!$B$17)*(data_and_analysis!$F638^'Regression (power w accel)'!$B$18)/60</f>
        <v>47.841602068751854</v>
      </c>
      <c r="AB638" t="str">
        <f t="shared" si="98"/>
        <v>N</v>
      </c>
      <c r="AC638" s="5">
        <f t="shared" si="99"/>
        <v>-0.212366643539324</v>
      </c>
      <c r="AD638" s="5">
        <f t="shared" si="100"/>
        <v>0.26962626937693435</v>
      </c>
    </row>
    <row r="639" spans="1:30" x14ac:dyDescent="0.25">
      <c r="A639">
        <v>40301</v>
      </c>
      <c r="B639" t="s">
        <v>921</v>
      </c>
      <c r="C639" t="s">
        <v>922</v>
      </c>
      <c r="D639">
        <v>6368</v>
      </c>
      <c r="E639">
        <v>3412.99</v>
      </c>
      <c r="F639">
        <v>4326.4066999999995</v>
      </c>
      <c r="G639">
        <f t="shared" si="91"/>
        <v>8.7590407275242192</v>
      </c>
      <c r="H639">
        <f t="shared" si="92"/>
        <v>8.1353440189287838</v>
      </c>
      <c r="I639">
        <f t="shared" si="93"/>
        <v>8.3724926150390484</v>
      </c>
      <c r="J639">
        <v>47</v>
      </c>
      <c r="K639">
        <v>49</v>
      </c>
      <c r="L639">
        <v>338210.38</v>
      </c>
      <c r="M639">
        <v>13.49</v>
      </c>
      <c r="N639">
        <v>141.15</v>
      </c>
      <c r="O639">
        <v>134.78</v>
      </c>
      <c r="P639">
        <v>165.89</v>
      </c>
      <c r="Q639">
        <v>38157</v>
      </c>
      <c r="R639">
        <v>0.1</v>
      </c>
      <c r="S639">
        <v>0.19</v>
      </c>
      <c r="T639">
        <f>'Regression (power w accel)'!$B$17+'Regression (power w accel)'!$B$18*data_and_analysis!$I639</f>
        <v>8.9062572759610443</v>
      </c>
      <c r="U639">
        <f t="shared" si="94"/>
        <v>6.9735177967124695E-2</v>
      </c>
      <c r="V639">
        <f t="shared" si="95"/>
        <v>8.4258186479200698E-5</v>
      </c>
      <c r="W639">
        <f>$T639-_xlfn.T.INV(0.975,'Regression (power w accel)'!$B$8-2)*SQRT('Regression (power w accel)'!$D$13*(1+1/'Regression (power w accel)'!$B$8+data_and_analysis!$V639))</f>
        <v>8.6675988507426727</v>
      </c>
      <c r="X639">
        <f>$T639+_xlfn.T.INV(0.975,'Regression (power w accel)'!$B$8-2)*SQRT('Regression (power w accel)'!$D$13*(1+1/'Regression (power w accel)'!$B$8+data_and_analysis!$V639))</f>
        <v>9.144915701179416</v>
      </c>
      <c r="Y639">
        <f t="shared" si="96"/>
        <v>96.858803936080847</v>
      </c>
      <c r="Z639">
        <f t="shared" si="97"/>
        <v>156.11160044616608</v>
      </c>
      <c r="AA639">
        <f>EXP('Regression (power w accel)'!$B$17)*(data_and_analysis!$F639^'Regression (power w accel)'!$B$18)/60</f>
        <v>122.96659261670622</v>
      </c>
      <c r="AB639" t="str">
        <f t="shared" si="98"/>
        <v>N</v>
      </c>
      <c r="AC639" s="5">
        <f t="shared" si="99"/>
        <v>-0.21231611062042532</v>
      </c>
      <c r="AD639" s="5">
        <f t="shared" si="100"/>
        <v>0.26954481802040908</v>
      </c>
    </row>
    <row r="640" spans="1:30" x14ac:dyDescent="0.25">
      <c r="A640">
        <v>54242</v>
      </c>
      <c r="B640" t="s">
        <v>923</v>
      </c>
      <c r="C640" t="s">
        <v>924</v>
      </c>
      <c r="D640">
        <v>10111</v>
      </c>
      <c r="E640">
        <v>5415.77</v>
      </c>
      <c r="F640">
        <v>6853.8383999999996</v>
      </c>
      <c r="G640">
        <f t="shared" si="91"/>
        <v>9.2213792190913999</v>
      </c>
      <c r="H640">
        <f t="shared" si="92"/>
        <v>8.5970703469252321</v>
      </c>
      <c r="I640">
        <f t="shared" si="93"/>
        <v>8.8325641246835929</v>
      </c>
      <c r="J640">
        <v>182</v>
      </c>
      <c r="K640">
        <v>183</v>
      </c>
      <c r="L640">
        <v>500607.62</v>
      </c>
      <c r="M640">
        <v>4.3600000000000003</v>
      </c>
      <c r="N640">
        <v>119.24</v>
      </c>
      <c r="O640">
        <v>100.35</v>
      </c>
      <c r="P640">
        <v>149.13</v>
      </c>
      <c r="Q640">
        <v>95356</v>
      </c>
      <c r="R640">
        <v>0.03</v>
      </c>
      <c r="S640">
        <v>0.15</v>
      </c>
      <c r="T640">
        <f>'Regression (power w accel)'!$B$17+'Regression (power w accel)'!$B$18*data_and_analysis!$I640</f>
        <v>9.348587384573861</v>
      </c>
      <c r="U640">
        <f t="shared" si="94"/>
        <v>0.52438699470573602</v>
      </c>
      <c r="V640">
        <f t="shared" si="95"/>
        <v>6.3359553205719478E-4</v>
      </c>
      <c r="W640">
        <f>$T640-_xlfn.T.INV(0.975,'Regression (power w accel)'!$B$8-2)*SQRT('Regression (power w accel)'!$D$13*(1+1/'Regression (power w accel)'!$B$8+data_and_analysis!$V640))</f>
        <v>9.1098634873414728</v>
      </c>
      <c r="X640">
        <f>$T640+_xlfn.T.INV(0.975,'Regression (power w accel)'!$B$8-2)*SQRT('Regression (power w accel)'!$D$13*(1+1/'Regression (power w accel)'!$B$8+data_and_analysis!$V640))</f>
        <v>9.5873112818062491</v>
      </c>
      <c r="Y640">
        <f t="shared" si="96"/>
        <v>150.73433630777069</v>
      </c>
      <c r="Z640">
        <f t="shared" si="97"/>
        <v>242.97698321733006</v>
      </c>
      <c r="AA640">
        <f>EXP('Regression (power w accel)'!$B$17)*(data_and_analysis!$F640^'Regression (power w accel)'!$B$18)/60</f>
        <v>191.37652495363318</v>
      </c>
      <c r="AB640" t="str">
        <f t="shared" si="98"/>
        <v>N</v>
      </c>
      <c r="AC640" s="5">
        <f t="shared" si="99"/>
        <v>-0.21236768018287144</v>
      </c>
      <c r="AD640" s="5">
        <f t="shared" si="100"/>
        <v>0.26962794039759408</v>
      </c>
    </row>
    <row r="641" spans="1:30" x14ac:dyDescent="0.25">
      <c r="A641">
        <v>51193</v>
      </c>
      <c r="B641" t="s">
        <v>461</v>
      </c>
      <c r="C641" t="s">
        <v>925</v>
      </c>
      <c r="D641">
        <v>17548</v>
      </c>
      <c r="E641">
        <v>9729.7199999999993</v>
      </c>
      <c r="F641">
        <v>10787.684999999999</v>
      </c>
      <c r="G641">
        <f t="shared" si="91"/>
        <v>9.7726952622861045</v>
      </c>
      <c r="H641">
        <f t="shared" si="92"/>
        <v>9.1829403977875685</v>
      </c>
      <c r="I641">
        <f t="shared" si="93"/>
        <v>9.2861604847231956</v>
      </c>
      <c r="J641">
        <v>26</v>
      </c>
      <c r="K641">
        <v>28</v>
      </c>
      <c r="L641">
        <v>538469.80000000005</v>
      </c>
      <c r="M641">
        <v>13.21</v>
      </c>
      <c r="N641">
        <v>85.07</v>
      </c>
      <c r="O641">
        <v>61.71</v>
      </c>
      <c r="P641">
        <v>146.11000000000001</v>
      </c>
      <c r="Q641">
        <v>279119</v>
      </c>
      <c r="R641">
        <v>0.09</v>
      </c>
      <c r="S641">
        <v>0.25</v>
      </c>
      <c r="T641">
        <f>'Regression (power w accel)'!$B$17+'Regression (power w accel)'!$B$18*data_and_analysis!$I641</f>
        <v>9.7846920400386406</v>
      </c>
      <c r="U641">
        <f t="shared" si="94"/>
        <v>1.3870763597866815</v>
      </c>
      <c r="V641">
        <f t="shared" si="95"/>
        <v>1.6759480937855269E-3</v>
      </c>
      <c r="W641">
        <f>$T641-_xlfn.T.INV(0.975,'Regression (power w accel)'!$B$8-2)*SQRT('Regression (power w accel)'!$D$13*(1+1/'Regression (power w accel)'!$B$8+data_and_analysis!$V641))</f>
        <v>9.545843960788476</v>
      </c>
      <c r="X641">
        <f>$T641+_xlfn.T.INV(0.975,'Regression (power w accel)'!$B$8-2)*SQRT('Regression (power w accel)'!$D$13*(1+1/'Regression (power w accel)'!$B$8+data_and_analysis!$V641))</f>
        <v>10.023540119288805</v>
      </c>
      <c r="Y641">
        <f t="shared" si="96"/>
        <v>233.10742494175008</v>
      </c>
      <c r="Z641">
        <f t="shared" si="97"/>
        <v>375.85204066177653</v>
      </c>
      <c r="AA641">
        <f>EXP('Regression (power w accel)'!$B$17)*(data_and_analysis!$F641^'Regression (power w accel)'!$B$18)/60</f>
        <v>295.99645497500245</v>
      </c>
      <c r="AB641" t="str">
        <f t="shared" si="98"/>
        <v>N</v>
      </c>
      <c r="AC641" s="5">
        <f t="shared" si="99"/>
        <v>-0.21246548388075623</v>
      </c>
      <c r="AD641" s="5">
        <f t="shared" si="100"/>
        <v>0.26978561514703969</v>
      </c>
    </row>
    <row r="642" spans="1:30" x14ac:dyDescent="0.25">
      <c r="A642">
        <v>52539</v>
      </c>
      <c r="B642" t="s">
        <v>494</v>
      </c>
      <c r="C642" t="s">
        <v>926</v>
      </c>
      <c r="D642">
        <v>3673</v>
      </c>
      <c r="E642">
        <v>2253.71</v>
      </c>
      <c r="F642">
        <v>2440.5679</v>
      </c>
      <c r="G642">
        <f t="shared" si="91"/>
        <v>8.2087640458196667</v>
      </c>
      <c r="H642">
        <f t="shared" si="92"/>
        <v>7.7203330261625771</v>
      </c>
      <c r="I642">
        <f t="shared" si="93"/>
        <v>7.7999860371077618</v>
      </c>
      <c r="J642">
        <v>71</v>
      </c>
      <c r="K642">
        <v>72</v>
      </c>
      <c r="L642">
        <v>148544.97</v>
      </c>
      <c r="M642">
        <v>6.02</v>
      </c>
      <c r="N642">
        <v>111.44</v>
      </c>
      <c r="O642">
        <v>82.72</v>
      </c>
      <c r="P642">
        <v>170.88</v>
      </c>
      <c r="Q642">
        <v>14920</v>
      </c>
      <c r="R642">
        <v>0.04</v>
      </c>
      <c r="S642">
        <v>0.28000000000000003</v>
      </c>
      <c r="T642">
        <f>'Regression (power w accel)'!$B$17+'Regression (power w accel)'!$B$18*data_and_analysis!$I642</f>
        <v>8.3558278503407735</v>
      </c>
      <c r="U642">
        <f t="shared" si="94"/>
        <v>9.5130537758011724E-2</v>
      </c>
      <c r="V642">
        <f t="shared" si="95"/>
        <v>1.1494236946035989E-4</v>
      </c>
      <c r="W642">
        <f>$T642-_xlfn.T.INV(0.975,'Regression (power w accel)'!$B$8-2)*SQRT('Regression (power w accel)'!$D$13*(1+1/'Regression (power w accel)'!$B$8+data_and_analysis!$V642))</f>
        <v>8.1171657675967648</v>
      </c>
      <c r="X642">
        <f>$T642+_xlfn.T.INV(0.975,'Regression (power w accel)'!$B$8-2)*SQRT('Regression (power w accel)'!$D$13*(1+1/'Regression (power w accel)'!$B$8+data_and_analysis!$V642))</f>
        <v>8.5944899330847822</v>
      </c>
      <c r="Y642">
        <f t="shared" si="96"/>
        <v>55.858471962647336</v>
      </c>
      <c r="Z642">
        <f t="shared" si="97"/>
        <v>90.03021811975313</v>
      </c>
      <c r="AA642">
        <f>EXP('Regression (power w accel)'!$B$17)*(data_and_analysis!$F642^'Regression (power w accel)'!$B$18)/60</f>
        <v>70.91509299601357</v>
      </c>
      <c r="AB642" t="str">
        <f t="shared" si="98"/>
        <v>N</v>
      </c>
      <c r="AC642" s="5">
        <f t="shared" si="99"/>
        <v>-0.21231899158917594</v>
      </c>
      <c r="AD642" s="5">
        <f t="shared" si="100"/>
        <v>0.26954946142162006</v>
      </c>
    </row>
    <row r="643" spans="1:30" x14ac:dyDescent="0.25">
      <c r="A643">
        <v>56618</v>
      </c>
      <c r="B643" t="s">
        <v>927</v>
      </c>
      <c r="C643" t="s">
        <v>928</v>
      </c>
      <c r="D643">
        <v>44321</v>
      </c>
      <c r="E643">
        <v>23425.09</v>
      </c>
      <c r="F643">
        <v>27413.875</v>
      </c>
      <c r="G643">
        <f t="shared" ref="G643:G706" si="101">LN(D643)</f>
        <v>10.699213884343516</v>
      </c>
      <c r="H643">
        <f t="shared" ref="H643:H706" si="102">LN(E643)</f>
        <v>10.061562949148335</v>
      </c>
      <c r="I643">
        <f t="shared" ref="I643:I706" si="103">LN(F643)</f>
        <v>10.218804551066917</v>
      </c>
      <c r="J643">
        <v>293</v>
      </c>
      <c r="K643">
        <v>294</v>
      </c>
      <c r="L643">
        <v>1703826.8</v>
      </c>
      <c r="M643">
        <v>6.02</v>
      </c>
      <c r="N643">
        <v>110.37</v>
      </c>
      <c r="O643">
        <v>89.66</v>
      </c>
      <c r="P643">
        <v>143.86000000000001</v>
      </c>
      <c r="Q643">
        <v>415200</v>
      </c>
      <c r="R643">
        <v>0.04</v>
      </c>
      <c r="S643">
        <v>0.3</v>
      </c>
      <c r="T643">
        <f>'Regression (power w accel)'!$B$17+'Regression (power w accel)'!$B$18*data_and_analysis!$I643</f>
        <v>10.681371235587276</v>
      </c>
      <c r="U643">
        <f t="shared" ref="U643:U706" si="104">($I643-AVERAGE($I$2:$I$1001))^2</f>
        <v>4.4537296020734685</v>
      </c>
      <c r="V643">
        <f t="shared" ref="V643:V706" si="105">$U643/SUM($U$2:$U$1001)</f>
        <v>5.3812607966147764E-3</v>
      </c>
      <c r="W643">
        <f>$T643-_xlfn.T.INV(0.975,'Regression (power w accel)'!$B$8-2)*SQRT('Regression (power w accel)'!$D$13*(1+1/'Regression (power w accel)'!$B$8+data_and_analysis!$V643))</f>
        <v>10.442082240848828</v>
      </c>
      <c r="X643">
        <f>$T643+_xlfn.T.INV(0.975,'Regression (power w accel)'!$B$8-2)*SQRT('Regression (power w accel)'!$D$13*(1+1/'Regression (power w accel)'!$B$8+data_and_analysis!$V643))</f>
        <v>10.920660230325725</v>
      </c>
      <c r="Y643">
        <f t="shared" ref="Y643:Y706" si="106">EXP(W643)/60</f>
        <v>571.19901045474978</v>
      </c>
      <c r="Z643">
        <f t="shared" ref="Z643:Z706" si="107">EXP(X643)/60</f>
        <v>921.78837416322335</v>
      </c>
      <c r="AA643">
        <f>EXP('Regression (power w accel)'!$B$17)*(data_and_analysis!$F643^'Regression (power w accel)'!$B$18)/60</f>
        <v>725.62015350369495</v>
      </c>
      <c r="AB643" t="str">
        <f t="shared" ref="AB643:AB706" si="108">IF(OR(D643/60&lt;Y643,D643/60&gt;Z643),"Y","N")</f>
        <v>N</v>
      </c>
      <c r="AC643" s="5">
        <f t="shared" ref="AC643:AC706" si="109">(Y643-$AA643)/$AA643</f>
        <v>-0.21281264350681908</v>
      </c>
      <c r="AD643" s="5">
        <f t="shared" ref="AD643:AD706" si="110">(Z643-$AA643)/$AA643</f>
        <v>0.27034560673696817</v>
      </c>
    </row>
    <row r="644" spans="1:30" x14ac:dyDescent="0.25">
      <c r="A644">
        <v>49374</v>
      </c>
      <c r="B644" t="s">
        <v>929</v>
      </c>
      <c r="C644" t="s">
        <v>930</v>
      </c>
      <c r="D644">
        <v>4072</v>
      </c>
      <c r="E644">
        <v>1693.89</v>
      </c>
      <c r="F644">
        <v>2093.6527999999998</v>
      </c>
      <c r="G644">
        <f t="shared" si="101"/>
        <v>8.3118895582303587</v>
      </c>
      <c r="H644">
        <f t="shared" si="102"/>
        <v>7.4347829380386923</v>
      </c>
      <c r="I644">
        <f t="shared" si="103"/>
        <v>7.6466655706151574</v>
      </c>
      <c r="J644">
        <v>84</v>
      </c>
      <c r="K644">
        <v>85</v>
      </c>
      <c r="L644">
        <v>166754.47</v>
      </c>
      <c r="M644">
        <v>6.25</v>
      </c>
      <c r="N644">
        <v>147.78</v>
      </c>
      <c r="O644">
        <v>132.69</v>
      </c>
      <c r="P644">
        <v>167.37</v>
      </c>
      <c r="Q644">
        <v>110865</v>
      </c>
      <c r="R644">
        <v>0.04</v>
      </c>
      <c r="S644">
        <v>0.19</v>
      </c>
      <c r="T644">
        <f>'Regression (power w accel)'!$B$17+'Regression (power w accel)'!$B$18*data_and_analysis!$I644</f>
        <v>8.2084197688261433</v>
      </c>
      <c r="U644">
        <f t="shared" si="104"/>
        <v>0.21321569831862014</v>
      </c>
      <c r="V644">
        <f t="shared" si="105"/>
        <v>2.5761987841620805E-4</v>
      </c>
      <c r="W644">
        <f>$T644-_xlfn.T.INV(0.975,'Regression (power w accel)'!$B$8-2)*SQRT('Regression (power w accel)'!$D$13*(1+1/'Regression (power w accel)'!$B$8+data_and_analysis!$V644))</f>
        <v>7.9697406797940245</v>
      </c>
      <c r="X644">
        <f>$T644+_xlfn.T.INV(0.975,'Regression (power w accel)'!$B$8-2)*SQRT('Regression (power w accel)'!$D$13*(1+1/'Regression (power w accel)'!$B$8+data_and_analysis!$V644))</f>
        <v>8.4470988578582631</v>
      </c>
      <c r="Y644">
        <f t="shared" si="106"/>
        <v>48.201788085206452</v>
      </c>
      <c r="Z644">
        <f t="shared" si="107"/>
        <v>77.692155668996264</v>
      </c>
      <c r="AA644">
        <f>EXP('Regression (power w accel)'!$B$17)*(data_and_analysis!$F644^'Regression (power w accel)'!$B$18)/60</f>
        <v>61.19559480420002</v>
      </c>
      <c r="AB644" t="str">
        <f t="shared" si="108"/>
        <v>N</v>
      </c>
      <c r="AC644" s="5">
        <f t="shared" si="109"/>
        <v>-0.21233238700544124</v>
      </c>
      <c r="AD644" s="5">
        <f t="shared" si="110"/>
        <v>0.26957105192911762</v>
      </c>
    </row>
    <row r="645" spans="1:30" x14ac:dyDescent="0.25">
      <c r="A645">
        <v>41959</v>
      </c>
      <c r="B645" t="s">
        <v>16</v>
      </c>
      <c r="C645" t="s">
        <v>136</v>
      </c>
      <c r="D645">
        <v>4130</v>
      </c>
      <c r="E645">
        <v>2289.39</v>
      </c>
      <c r="F645">
        <v>2420.4167000000002</v>
      </c>
      <c r="G645">
        <f t="shared" si="101"/>
        <v>8.3260326859550791</v>
      </c>
      <c r="H645">
        <f t="shared" si="102"/>
        <v>7.7360406855181667</v>
      </c>
      <c r="I645">
        <f t="shared" si="103"/>
        <v>7.7916949944103662</v>
      </c>
      <c r="J645">
        <v>63</v>
      </c>
      <c r="K645">
        <v>64</v>
      </c>
      <c r="L645">
        <v>140978.98000000001</v>
      </c>
      <c r="M645">
        <v>6.04</v>
      </c>
      <c r="N645">
        <v>107.68</v>
      </c>
      <c r="O645">
        <v>81.34</v>
      </c>
      <c r="P645">
        <v>143.58000000000001</v>
      </c>
      <c r="Q645">
        <v>48579</v>
      </c>
      <c r="R645">
        <v>0.04</v>
      </c>
      <c r="S645">
        <v>0.28000000000000003</v>
      </c>
      <c r="T645">
        <f>'Regression (power w accel)'!$B$17+'Regression (power w accel)'!$B$18*data_and_analysis!$I645</f>
        <v>8.3478565290570756</v>
      </c>
      <c r="U645">
        <f t="shared" si="104"/>
        <v>0.10031373133772903</v>
      </c>
      <c r="V645">
        <f t="shared" si="105"/>
        <v>1.2120501198783007E-4</v>
      </c>
      <c r="W645">
        <f>$T645-_xlfn.T.INV(0.975,'Regression (power w accel)'!$B$8-2)*SQRT('Regression (power w accel)'!$D$13*(1+1/'Regression (power w accel)'!$B$8+data_and_analysis!$V645))</f>
        <v>8.1091936998188796</v>
      </c>
      <c r="X645">
        <f>$T645+_xlfn.T.INV(0.975,'Regression (power w accel)'!$B$8-2)*SQRT('Regression (power w accel)'!$D$13*(1+1/'Regression (power w accel)'!$B$8+data_and_analysis!$V645))</f>
        <v>8.5865193582952717</v>
      </c>
      <c r="Y645">
        <f t="shared" si="106"/>
        <v>55.414934741625565</v>
      </c>
      <c r="Z645">
        <f t="shared" si="107"/>
        <v>89.315477762603862</v>
      </c>
      <c r="AA645">
        <f>EXP('Regression (power w accel)'!$B$17)*(data_and_analysis!$F645^'Regression (power w accel)'!$B$18)/60</f>
        <v>70.352053073324029</v>
      </c>
      <c r="AB645" t="str">
        <f t="shared" si="108"/>
        <v>N</v>
      </c>
      <c r="AC645" s="5">
        <f t="shared" si="109"/>
        <v>-0.21231957958825079</v>
      </c>
      <c r="AD645" s="5">
        <f t="shared" si="110"/>
        <v>0.26955040913326739</v>
      </c>
    </row>
    <row r="646" spans="1:30" x14ac:dyDescent="0.25">
      <c r="A646">
        <v>55050</v>
      </c>
      <c r="B646" t="s">
        <v>931</v>
      </c>
      <c r="C646" t="s">
        <v>932</v>
      </c>
      <c r="D646">
        <v>28134</v>
      </c>
      <c r="E646">
        <v>15097.58</v>
      </c>
      <c r="F646">
        <v>16125.367</v>
      </c>
      <c r="G646">
        <f t="shared" si="101"/>
        <v>10.244734088317641</v>
      </c>
      <c r="H646">
        <f t="shared" si="102"/>
        <v>9.6222897450585627</v>
      </c>
      <c r="I646">
        <f t="shared" si="103"/>
        <v>9.6881489010948982</v>
      </c>
      <c r="J646">
        <v>185</v>
      </c>
      <c r="K646">
        <v>186</v>
      </c>
      <c r="L646">
        <v>1060011.5</v>
      </c>
      <c r="M646">
        <v>6.51</v>
      </c>
      <c r="N646">
        <v>112.77</v>
      </c>
      <c r="O646">
        <v>82.2</v>
      </c>
      <c r="P646">
        <v>148.16999999999999</v>
      </c>
      <c r="Q646">
        <v>172713</v>
      </c>
      <c r="R646">
        <v>0.05</v>
      </c>
      <c r="S646">
        <v>0.28999999999999998</v>
      </c>
      <c r="T646">
        <f>'Regression (power w accel)'!$B$17+'Regression (power w accel)'!$B$18*data_and_analysis!$I646</f>
        <v>10.171178871210099</v>
      </c>
      <c r="U646">
        <f t="shared" si="104"/>
        <v>2.495548377834901</v>
      </c>
      <c r="V646">
        <f t="shared" si="105"/>
        <v>3.0152698640363092E-3</v>
      </c>
      <c r="W646">
        <f>$T646-_xlfn.T.INV(0.975,'Regression (power w accel)'!$B$8-2)*SQRT('Regression (power w accel)'!$D$13*(1+1/'Regression (power w accel)'!$B$8+data_and_analysis!$V646))</f>
        <v>9.9321713248461183</v>
      </c>
      <c r="X646">
        <f>$T646+_xlfn.T.INV(0.975,'Regression (power w accel)'!$B$8-2)*SQRT('Regression (power w accel)'!$D$13*(1+1/'Regression (power w accel)'!$B$8+data_and_analysis!$V646))</f>
        <v>10.41018641757408</v>
      </c>
      <c r="Y646">
        <f t="shared" si="106"/>
        <v>343.03303779312023</v>
      </c>
      <c r="Z646">
        <f t="shared" si="107"/>
        <v>553.26763591090207</v>
      </c>
      <c r="AA646">
        <f>EXP('Regression (power w accel)'!$B$17)*(data_and_analysis!$F646^'Regression (power w accel)'!$B$18)/60</f>
        <v>435.6478828815018</v>
      </c>
      <c r="AB646" t="str">
        <f t="shared" si="108"/>
        <v>N</v>
      </c>
      <c r="AC646" s="5">
        <f t="shared" si="109"/>
        <v>-0.21259105972419756</v>
      </c>
      <c r="AD646" s="5">
        <f t="shared" si="110"/>
        <v>0.26998812034028263</v>
      </c>
    </row>
    <row r="647" spans="1:30" x14ac:dyDescent="0.25">
      <c r="A647">
        <v>36861</v>
      </c>
      <c r="B647" t="s">
        <v>690</v>
      </c>
      <c r="C647" t="s">
        <v>933</v>
      </c>
      <c r="D647">
        <v>3130</v>
      </c>
      <c r="E647">
        <v>1739.58</v>
      </c>
      <c r="F647">
        <v>1977.6246000000001</v>
      </c>
      <c r="G647">
        <f t="shared" si="101"/>
        <v>8.0487882835341988</v>
      </c>
      <c r="H647">
        <f t="shared" si="102"/>
        <v>7.4613989837615557</v>
      </c>
      <c r="I647">
        <f t="shared" si="103"/>
        <v>7.589651706506392</v>
      </c>
      <c r="J647">
        <v>48</v>
      </c>
      <c r="K647">
        <v>50</v>
      </c>
      <c r="L647">
        <v>127887.63</v>
      </c>
      <c r="M647">
        <v>11.15</v>
      </c>
      <c r="N647">
        <v>120</v>
      </c>
      <c r="O647">
        <v>112.12</v>
      </c>
      <c r="P647">
        <v>129.1</v>
      </c>
      <c r="Q647">
        <v>40538</v>
      </c>
      <c r="R647">
        <v>0.08</v>
      </c>
      <c r="S647">
        <v>0.28000000000000003</v>
      </c>
      <c r="T647">
        <f>'Regression (power w accel)'!$B$17+'Regression (power w accel)'!$B$18*data_and_analysis!$I647</f>
        <v>8.1536044886468719</v>
      </c>
      <c r="U647">
        <f t="shared" si="104"/>
        <v>0.26911890797628235</v>
      </c>
      <c r="V647">
        <f t="shared" si="105"/>
        <v>3.2516545873066194E-4</v>
      </c>
      <c r="W647">
        <f>$T647-_xlfn.T.INV(0.975,'Regression (power w accel)'!$B$8-2)*SQRT('Regression (power w accel)'!$D$13*(1+1/'Regression (power w accel)'!$B$8+data_and_analysis!$V647))</f>
        <v>7.9149173490165001</v>
      </c>
      <c r="X647">
        <f>$T647+_xlfn.T.INV(0.975,'Regression (power w accel)'!$B$8-2)*SQRT('Regression (power w accel)'!$D$13*(1+1/'Regression (power w accel)'!$B$8+data_and_analysis!$V647))</f>
        <v>8.3922916282772437</v>
      </c>
      <c r="Y647">
        <f t="shared" si="106"/>
        <v>45.63033729159428</v>
      </c>
      <c r="Z647">
        <f t="shared" si="107"/>
        <v>73.548648090440835</v>
      </c>
      <c r="AA647">
        <f>EXP('Regression (power w accel)'!$B$17)*(data_and_analysis!$F647^'Regression (power w accel)'!$B$18)/60</f>
        <v>57.931421695894763</v>
      </c>
      <c r="AB647" t="str">
        <f t="shared" si="108"/>
        <v>N</v>
      </c>
      <c r="AC647" s="5">
        <f t="shared" si="109"/>
        <v>-0.2123387281754244</v>
      </c>
      <c r="AD647" s="5">
        <f t="shared" si="110"/>
        <v>0.26958127277675231</v>
      </c>
    </row>
    <row r="648" spans="1:30" x14ac:dyDescent="0.25">
      <c r="A648">
        <v>57564</v>
      </c>
      <c r="B648" t="s">
        <v>934</v>
      </c>
      <c r="C648" t="s">
        <v>935</v>
      </c>
      <c r="D648">
        <v>4045</v>
      </c>
      <c r="E648">
        <v>2464.15</v>
      </c>
      <c r="F648">
        <v>2638.1655000000001</v>
      </c>
      <c r="G648">
        <f t="shared" si="101"/>
        <v>8.3052368294925927</v>
      </c>
      <c r="H648">
        <f t="shared" si="102"/>
        <v>7.8096021994238809</v>
      </c>
      <c r="I648">
        <f t="shared" si="103"/>
        <v>7.8778390682312924</v>
      </c>
      <c r="J648">
        <v>18</v>
      </c>
      <c r="K648">
        <v>20</v>
      </c>
      <c r="L648">
        <v>146423.42000000001</v>
      </c>
      <c r="M648">
        <v>11.21</v>
      </c>
      <c r="N648">
        <v>98.55</v>
      </c>
      <c r="O648">
        <v>81.93</v>
      </c>
      <c r="P648">
        <v>126.67</v>
      </c>
      <c r="Q648">
        <v>35167</v>
      </c>
      <c r="R648">
        <v>0.08</v>
      </c>
      <c r="S648">
        <v>0.23</v>
      </c>
      <c r="T648">
        <f>'Regression (power w accel)'!$B$17+'Regression (power w accel)'!$B$18*data_and_analysis!$I648</f>
        <v>8.4306786919834451</v>
      </c>
      <c r="U648">
        <f t="shared" si="104"/>
        <v>5.3166839661043797E-2</v>
      </c>
      <c r="V648">
        <f t="shared" si="105"/>
        <v>6.4239335458237163E-5</v>
      </c>
      <c r="W648">
        <f>$T648-_xlfn.T.INV(0.975,'Regression (power w accel)'!$B$8-2)*SQRT('Regression (power w accel)'!$D$13*(1+1/'Regression (power w accel)'!$B$8+data_and_analysis!$V648))</f>
        <v>8.1920226530234252</v>
      </c>
      <c r="X648">
        <f>$T648+_xlfn.T.INV(0.975,'Regression (power w accel)'!$B$8-2)*SQRT('Regression (power w accel)'!$D$13*(1+1/'Regression (power w accel)'!$B$8+data_and_analysis!$V648))</f>
        <v>8.669334730943465</v>
      </c>
      <c r="Y648">
        <f t="shared" si="106"/>
        <v>60.200345457881461</v>
      </c>
      <c r="Z648">
        <f t="shared" si="107"/>
        <v>97.02708523193418</v>
      </c>
      <c r="AA648">
        <f>EXP('Regression (power w accel)'!$B$17)*(data_and_analysis!$F648^'Regression (power w accel)'!$B$18)/60</f>
        <v>76.426854244654976</v>
      </c>
      <c r="AB648" t="str">
        <f t="shared" si="108"/>
        <v>N</v>
      </c>
      <c r="AC648" s="5">
        <f t="shared" si="109"/>
        <v>-0.21231423100092256</v>
      </c>
      <c r="AD648" s="5">
        <f t="shared" si="110"/>
        <v>0.2695417885620997</v>
      </c>
    </row>
    <row r="649" spans="1:30" x14ac:dyDescent="0.25">
      <c r="A649">
        <v>46602</v>
      </c>
      <c r="B649" t="s">
        <v>87</v>
      </c>
      <c r="C649" t="s">
        <v>88</v>
      </c>
      <c r="D649">
        <v>2509</v>
      </c>
      <c r="E649">
        <v>1554.43</v>
      </c>
      <c r="F649">
        <v>1605.7446</v>
      </c>
      <c r="G649">
        <f t="shared" si="101"/>
        <v>7.8276395463664219</v>
      </c>
      <c r="H649">
        <f t="shared" si="102"/>
        <v>7.3488641979284539</v>
      </c>
      <c r="I649">
        <f t="shared" si="103"/>
        <v>7.3813428532177214</v>
      </c>
      <c r="J649">
        <v>8</v>
      </c>
      <c r="K649">
        <v>10</v>
      </c>
      <c r="L649">
        <v>75141.87</v>
      </c>
      <c r="M649">
        <v>9.11</v>
      </c>
      <c r="N649">
        <v>90.43</v>
      </c>
      <c r="O649">
        <v>56.57</v>
      </c>
      <c r="P649">
        <v>147.84</v>
      </c>
      <c r="Q649">
        <v>9896</v>
      </c>
      <c r="R649">
        <v>0.06</v>
      </c>
      <c r="S649">
        <v>0.15</v>
      </c>
      <c r="T649">
        <f>'Regression (power w accel)'!$B$17+'Regression (power w accel)'!$B$18*data_and_analysis!$I649</f>
        <v>7.9533284972659279</v>
      </c>
      <c r="U649">
        <f t="shared" si="104"/>
        <v>0.52863888674567405</v>
      </c>
      <c r="V649">
        <f t="shared" si="105"/>
        <v>6.3873292071574847E-4</v>
      </c>
      <c r="W649">
        <f>$T649-_xlfn.T.INV(0.975,'Regression (power w accel)'!$B$8-2)*SQRT('Regression (power w accel)'!$D$13*(1+1/'Regression (power w accel)'!$B$8+data_and_analysis!$V649))</f>
        <v>7.714603987825706</v>
      </c>
      <c r="X649">
        <f>$T649+_xlfn.T.INV(0.975,'Regression (power w accel)'!$B$8-2)*SQRT('Regression (power w accel)'!$D$13*(1+1/'Regression (power w accel)'!$B$8+data_and_analysis!$V649))</f>
        <v>8.1920530067061499</v>
      </c>
      <c r="Y649">
        <f t="shared" si="106"/>
        <v>37.347255399671546</v>
      </c>
      <c r="Z649">
        <f t="shared" si="107"/>
        <v>60.202172787800365</v>
      </c>
      <c r="AA649">
        <f>EXP('Regression (power w accel)'!$B$17)*(data_and_analysis!$F649^'Regression (power w accel)'!$B$18)/60</f>
        <v>47.417147981728469</v>
      </c>
      <c r="AB649" t="str">
        <f t="shared" si="108"/>
        <v>N</v>
      </c>
      <c r="AC649" s="5">
        <f t="shared" si="109"/>
        <v>-0.21236816237740014</v>
      </c>
      <c r="AD649" s="5">
        <f t="shared" si="110"/>
        <v>0.2696287176740032</v>
      </c>
    </row>
    <row r="650" spans="1:30" x14ac:dyDescent="0.25">
      <c r="A650">
        <v>48181</v>
      </c>
      <c r="B650" t="s">
        <v>936</v>
      </c>
      <c r="C650" t="s">
        <v>937</v>
      </c>
      <c r="D650">
        <v>7018</v>
      </c>
      <c r="E650">
        <v>3016.51</v>
      </c>
      <c r="F650">
        <v>3987.1592000000001</v>
      </c>
      <c r="G650">
        <f t="shared" si="101"/>
        <v>8.8562335561431595</v>
      </c>
      <c r="H650">
        <f t="shared" si="102"/>
        <v>8.0118558129756039</v>
      </c>
      <c r="I650">
        <f t="shared" si="103"/>
        <v>8.2908342763559411</v>
      </c>
      <c r="J650">
        <v>151</v>
      </c>
      <c r="K650">
        <v>152</v>
      </c>
      <c r="L650">
        <v>359365.28</v>
      </c>
      <c r="M650">
        <v>7.02</v>
      </c>
      <c r="N650">
        <v>156.69999999999999</v>
      </c>
      <c r="O650">
        <v>144.76</v>
      </c>
      <c r="P650">
        <v>174.01</v>
      </c>
      <c r="Q650">
        <v>69021</v>
      </c>
      <c r="R650">
        <v>0.05</v>
      </c>
      <c r="S650">
        <v>0.18</v>
      </c>
      <c r="T650">
        <f>'Regression (power w accel)'!$B$17+'Regression (power w accel)'!$B$18*data_and_analysis!$I650</f>
        <v>8.8277478680502011</v>
      </c>
      <c r="U650">
        <f t="shared" si="104"/>
        <v>3.3275542910425823E-2</v>
      </c>
      <c r="V650">
        <f t="shared" si="105"/>
        <v>4.0205488556508331E-5</v>
      </c>
      <c r="W650">
        <f>$T650-_xlfn.T.INV(0.975,'Regression (power w accel)'!$B$8-2)*SQRT('Regression (power w accel)'!$D$13*(1+1/'Regression (power w accel)'!$B$8+data_and_analysis!$V650))</f>
        <v>8.5890946939698285</v>
      </c>
      <c r="X650">
        <f>$T650+_xlfn.T.INV(0.975,'Regression (power w accel)'!$B$8-2)*SQRT('Regression (power w accel)'!$D$13*(1+1/'Regression (power w accel)'!$B$8+data_and_analysis!$V650))</f>
        <v>9.0664010421305736</v>
      </c>
      <c r="Y650">
        <f t="shared" si="106"/>
        <v>89.545791539124977</v>
      </c>
      <c r="Z650">
        <f t="shared" si="107"/>
        <v>144.32338053270104</v>
      </c>
      <c r="AA650">
        <f>EXP('Regression (power w accel)'!$B$17)*(data_and_analysis!$F650^'Regression (power w accel)'!$B$18)/60</f>
        <v>113.68179866365175</v>
      </c>
      <c r="AB650" t="str">
        <f t="shared" si="108"/>
        <v>N</v>
      </c>
      <c r="AC650" s="5">
        <f t="shared" si="109"/>
        <v>-0.21231197437276245</v>
      </c>
      <c r="AD650" s="5">
        <f t="shared" si="110"/>
        <v>0.26953815148287702</v>
      </c>
    </row>
    <row r="651" spans="1:30" x14ac:dyDescent="0.25">
      <c r="A651">
        <v>45557</v>
      </c>
      <c r="B651" t="s">
        <v>938</v>
      </c>
      <c r="C651" t="s">
        <v>939</v>
      </c>
      <c r="D651">
        <v>7840</v>
      </c>
      <c r="E651">
        <v>4716.13</v>
      </c>
      <c r="F651">
        <v>5016.6112999999996</v>
      </c>
      <c r="G651">
        <f t="shared" si="101"/>
        <v>8.9669941133444535</v>
      </c>
      <c r="H651">
        <f t="shared" si="102"/>
        <v>8.4587438270110056</v>
      </c>
      <c r="I651">
        <f t="shared" si="103"/>
        <v>8.5205099449031589</v>
      </c>
      <c r="J651">
        <v>74</v>
      </c>
      <c r="K651">
        <v>76</v>
      </c>
      <c r="L651">
        <v>245475.6</v>
      </c>
      <c r="M651">
        <v>9.15</v>
      </c>
      <c r="N651">
        <v>82.63</v>
      </c>
      <c r="O651">
        <v>61.21</v>
      </c>
      <c r="P651">
        <v>114.11</v>
      </c>
      <c r="Q651">
        <v>36549</v>
      </c>
      <c r="R651">
        <v>0.06</v>
      </c>
      <c r="S651">
        <v>0.28000000000000003</v>
      </c>
      <c r="T651">
        <f>'Regression (power w accel)'!$B$17+'Regression (power w accel)'!$B$18*data_and_analysis!$I651</f>
        <v>9.0485667218251358</v>
      </c>
      <c r="U651">
        <f t="shared" si="104"/>
        <v>0.16981942096701713</v>
      </c>
      <c r="V651">
        <f t="shared" si="105"/>
        <v>2.0518591701844318E-4</v>
      </c>
      <c r="W651">
        <f>$T651-_xlfn.T.INV(0.975,'Regression (power w accel)'!$B$8-2)*SQRT('Regression (power w accel)'!$D$13*(1+1/'Regression (power w accel)'!$B$8+data_and_analysis!$V651))</f>
        <v>8.8098938824603064</v>
      </c>
      <c r="X651">
        <f>$T651+_xlfn.T.INV(0.975,'Regression (power w accel)'!$B$8-2)*SQRT('Regression (power w accel)'!$D$13*(1+1/'Regression (power w accel)'!$B$8+data_and_analysis!$V651))</f>
        <v>9.2872395611899652</v>
      </c>
      <c r="Y651">
        <f t="shared" si="106"/>
        <v>111.67013699466301</v>
      </c>
      <c r="Z651">
        <f t="shared" si="107"/>
        <v>179.98886699828009</v>
      </c>
      <c r="AA651">
        <f>EXP('Regression (power w accel)'!$B$17)*(data_and_analysis!$F651^'Regression (power w accel)'!$B$18)/60</f>
        <v>141.77228726098804</v>
      </c>
      <c r="AB651" t="str">
        <f t="shared" si="108"/>
        <v>N</v>
      </c>
      <c r="AC651" s="5">
        <f t="shared" si="109"/>
        <v>-0.21232746432954205</v>
      </c>
      <c r="AD651" s="5">
        <f t="shared" si="110"/>
        <v>0.26956311755723672</v>
      </c>
    </row>
    <row r="652" spans="1:30" x14ac:dyDescent="0.25">
      <c r="A652">
        <v>41220</v>
      </c>
      <c r="B652" t="s">
        <v>202</v>
      </c>
      <c r="C652" t="s">
        <v>940</v>
      </c>
      <c r="D652">
        <v>13807</v>
      </c>
      <c r="E652">
        <v>5799.29</v>
      </c>
      <c r="F652">
        <v>8280.5049999999992</v>
      </c>
      <c r="G652">
        <f t="shared" si="101"/>
        <v>9.5329309889161529</v>
      </c>
      <c r="H652">
        <f t="shared" si="102"/>
        <v>8.6654907752482266</v>
      </c>
      <c r="I652">
        <f t="shared" si="103"/>
        <v>9.0216592358576353</v>
      </c>
      <c r="J652">
        <v>244</v>
      </c>
      <c r="K652">
        <v>245</v>
      </c>
      <c r="L652">
        <v>843624.5</v>
      </c>
      <c r="M652">
        <v>6.02</v>
      </c>
      <c r="N652">
        <v>175.17</v>
      </c>
      <c r="O652">
        <v>187.67</v>
      </c>
      <c r="P652">
        <v>154.24</v>
      </c>
      <c r="Q652">
        <v>145455</v>
      </c>
      <c r="R652">
        <v>0.04</v>
      </c>
      <c r="S652">
        <v>0.16</v>
      </c>
      <c r="T652">
        <f>'Regression (power w accel)'!$B$17+'Regression (power w accel)'!$B$18*data_and_analysis!$I652</f>
        <v>9.5303905593203027</v>
      </c>
      <c r="U652">
        <f t="shared" si="104"/>
        <v>0.83400877903901449</v>
      </c>
      <c r="V652">
        <f t="shared" si="105"/>
        <v>1.007698973145063E-3</v>
      </c>
      <c r="W652">
        <f>$T652-_xlfn.T.INV(0.975,'Regression (power w accel)'!$B$8-2)*SQRT('Regression (power w accel)'!$D$13*(1+1/'Regression (power w accel)'!$B$8+data_and_analysis!$V652))</f>
        <v>9.2916220853612312</v>
      </c>
      <c r="X652">
        <f>$T652+_xlfn.T.INV(0.975,'Regression (power w accel)'!$B$8-2)*SQRT('Regression (power w accel)'!$D$13*(1+1/'Regression (power w accel)'!$B$8+data_and_analysis!$V652))</f>
        <v>9.7691590332793741</v>
      </c>
      <c r="Y652">
        <f t="shared" si="106"/>
        <v>180.77940356597944</v>
      </c>
      <c r="Z652">
        <f t="shared" si="107"/>
        <v>291.43426403840061</v>
      </c>
      <c r="AA652">
        <f>EXP('Regression (power w accel)'!$B$17)*(data_and_analysis!$F652^'Regression (power w accel)'!$B$18)/60</f>
        <v>229.53281340922095</v>
      </c>
      <c r="AB652" t="str">
        <f t="shared" si="108"/>
        <v>N</v>
      </c>
      <c r="AC652" s="5">
        <f t="shared" si="109"/>
        <v>-0.21240278947098445</v>
      </c>
      <c r="AD652" s="5">
        <f t="shared" si="110"/>
        <v>0.26968453751673011</v>
      </c>
    </row>
    <row r="653" spans="1:30" x14ac:dyDescent="0.25">
      <c r="A653">
        <v>54555</v>
      </c>
      <c r="B653" t="s">
        <v>212</v>
      </c>
      <c r="C653" t="s">
        <v>941</v>
      </c>
      <c r="D653">
        <v>4250</v>
      </c>
      <c r="E653">
        <v>2364.11</v>
      </c>
      <c r="F653">
        <v>2603.3928000000001</v>
      </c>
      <c r="G653">
        <f t="shared" si="101"/>
        <v>8.3546742619184631</v>
      </c>
      <c r="H653">
        <f t="shared" si="102"/>
        <v>7.7681569087463176</v>
      </c>
      <c r="I653">
        <f t="shared" si="103"/>
        <v>7.8645707964143385</v>
      </c>
      <c r="J653">
        <v>107</v>
      </c>
      <c r="K653">
        <v>108</v>
      </c>
      <c r="L653">
        <v>171039.94</v>
      </c>
      <c r="M653">
        <v>6.02</v>
      </c>
      <c r="N653">
        <v>123.34</v>
      </c>
      <c r="O653">
        <v>90.1</v>
      </c>
      <c r="P653">
        <v>148.9</v>
      </c>
      <c r="Q653">
        <v>18251</v>
      </c>
      <c r="R653">
        <v>0.04</v>
      </c>
      <c r="S653">
        <v>0.28000000000000003</v>
      </c>
      <c r="T653">
        <f>'Regression (power w accel)'!$B$17+'Regression (power w accel)'!$B$18*data_and_analysis!$I653</f>
        <v>8.4179220748253165</v>
      </c>
      <c r="U653">
        <f t="shared" si="104"/>
        <v>5.9461665853876397E-2</v>
      </c>
      <c r="V653">
        <f t="shared" si="105"/>
        <v>7.1845118574756758E-5</v>
      </c>
      <c r="W653">
        <f>$T653-_xlfn.T.INV(0.975,'Regression (power w accel)'!$B$8-2)*SQRT('Regression (power w accel)'!$D$13*(1+1/'Regression (power w accel)'!$B$8+data_and_analysis!$V653))</f>
        <v>8.1792651292488401</v>
      </c>
      <c r="X653">
        <f>$T653+_xlfn.T.INV(0.975,'Regression (power w accel)'!$B$8-2)*SQRT('Regression (power w accel)'!$D$13*(1+1/'Regression (power w accel)'!$B$8+data_and_analysis!$V653))</f>
        <v>8.6565790204017929</v>
      </c>
      <c r="Y653">
        <f t="shared" si="106"/>
        <v>59.4372162889143</v>
      </c>
      <c r="Z653">
        <f t="shared" si="107"/>
        <v>95.797295910999722</v>
      </c>
      <c r="AA653">
        <f>EXP('Regression (power w accel)'!$B$17)*(data_and_analysis!$F653^'Regression (power w accel)'!$B$18)/60</f>
        <v>75.458098286103166</v>
      </c>
      <c r="AB653" t="str">
        <f t="shared" si="108"/>
        <v>N</v>
      </c>
      <c r="AC653" s="5">
        <f t="shared" si="109"/>
        <v>-0.21231494512947952</v>
      </c>
      <c r="AD653" s="5">
        <f t="shared" si="110"/>
        <v>0.26954293955009928</v>
      </c>
    </row>
    <row r="654" spans="1:30" x14ac:dyDescent="0.25">
      <c r="A654">
        <v>54433</v>
      </c>
      <c r="B654" t="s">
        <v>942</v>
      </c>
      <c r="C654" t="s">
        <v>943</v>
      </c>
      <c r="D654">
        <v>23918</v>
      </c>
      <c r="E654">
        <v>8943.39</v>
      </c>
      <c r="F654">
        <v>12036.147999999999</v>
      </c>
      <c r="G654">
        <f t="shared" si="101"/>
        <v>10.082386592528753</v>
      </c>
      <c r="H654">
        <f t="shared" si="102"/>
        <v>9.0986699909223177</v>
      </c>
      <c r="I654">
        <f t="shared" si="103"/>
        <v>9.3956697341183357</v>
      </c>
      <c r="J654">
        <v>461</v>
      </c>
      <c r="K654">
        <v>462</v>
      </c>
      <c r="L654">
        <v>1044458.75</v>
      </c>
      <c r="M654">
        <v>6.09</v>
      </c>
      <c r="N654">
        <v>151.27000000000001</v>
      </c>
      <c r="O654">
        <v>152.74</v>
      </c>
      <c r="P654">
        <v>150.38</v>
      </c>
      <c r="Q654">
        <v>416367</v>
      </c>
      <c r="R654">
        <v>0.04</v>
      </c>
      <c r="S654">
        <v>0.2</v>
      </c>
      <c r="T654">
        <f>'Regression (power w accel)'!$B$17+'Regression (power w accel)'!$B$18*data_and_analysis!$I654</f>
        <v>9.8899783643678401</v>
      </c>
      <c r="U654">
        <f t="shared" si="104"/>
        <v>1.657015933423251</v>
      </c>
      <c r="V654">
        <f t="shared" si="105"/>
        <v>2.0021051295402575E-3</v>
      </c>
      <c r="W654">
        <f>$T654-_xlfn.T.INV(0.975,'Regression (power w accel)'!$B$8-2)*SQRT('Regression (power w accel)'!$D$13*(1+1/'Regression (power w accel)'!$B$8+data_and_analysis!$V654))</f>
        <v>9.6510914412381617</v>
      </c>
      <c r="X654">
        <f>$T654+_xlfn.T.INV(0.975,'Regression (power w accel)'!$B$8-2)*SQRT('Regression (power w accel)'!$D$13*(1+1/'Regression (power w accel)'!$B$8+data_and_analysis!$V654))</f>
        <v>10.128865287497518</v>
      </c>
      <c r="Y654">
        <f t="shared" si="106"/>
        <v>258.97897453844274</v>
      </c>
      <c r="Z654">
        <f t="shared" si="107"/>
        <v>417.5986172063279</v>
      </c>
      <c r="AA654">
        <f>EXP('Regression (power w accel)'!$B$17)*(data_and_analysis!$F654^'Regression (power w accel)'!$B$18)/60</f>
        <v>328.86055046594828</v>
      </c>
      <c r="AB654" t="str">
        <f t="shared" si="108"/>
        <v>N</v>
      </c>
      <c r="AC654" s="5">
        <f t="shared" si="109"/>
        <v>-0.21249607418248664</v>
      </c>
      <c r="AD654" s="5">
        <f t="shared" si="110"/>
        <v>0.26983493950445103</v>
      </c>
    </row>
    <row r="655" spans="1:30" x14ac:dyDescent="0.25">
      <c r="A655">
        <v>46787</v>
      </c>
      <c r="B655" t="s">
        <v>944</v>
      </c>
      <c r="C655" t="s">
        <v>945</v>
      </c>
      <c r="D655">
        <v>27355</v>
      </c>
      <c r="E655">
        <v>9897.52</v>
      </c>
      <c r="F655">
        <v>13936.987999999999</v>
      </c>
      <c r="G655">
        <f t="shared" si="101"/>
        <v>10.216654606497926</v>
      </c>
      <c r="H655">
        <f t="shared" si="102"/>
        <v>9.2000394996905452</v>
      </c>
      <c r="I655">
        <f t="shared" si="103"/>
        <v>9.5423015921017029</v>
      </c>
      <c r="J655">
        <v>246</v>
      </c>
      <c r="K655">
        <v>248</v>
      </c>
      <c r="L655">
        <v>1331741.1000000001</v>
      </c>
      <c r="M655">
        <v>9.0399999999999991</v>
      </c>
      <c r="N655">
        <v>170.62</v>
      </c>
      <c r="O655">
        <v>165.7</v>
      </c>
      <c r="P655">
        <v>176.95</v>
      </c>
      <c r="Q655">
        <v>354374</v>
      </c>
      <c r="R655">
        <v>0.06</v>
      </c>
      <c r="S655">
        <v>0.17</v>
      </c>
      <c r="T655">
        <f>'Regression (power w accel)'!$B$17+'Regression (power w accel)'!$B$18*data_and_analysis!$I655</f>
        <v>10.030955765289695</v>
      </c>
      <c r="U655">
        <f t="shared" si="104"/>
        <v>2.0560209375619265</v>
      </c>
      <c r="V655">
        <f t="shared" si="105"/>
        <v>2.484206688966979E-3</v>
      </c>
      <c r="W655">
        <f>$T655-_xlfn.T.INV(0.975,'Regression (power w accel)'!$B$8-2)*SQRT('Regression (power w accel)'!$D$13*(1+1/'Regression (power w accel)'!$B$8+data_and_analysis!$V655))</f>
        <v>9.7920114375335405</v>
      </c>
      <c r="X655">
        <f>$T655+_xlfn.T.INV(0.975,'Regression (power w accel)'!$B$8-2)*SQRT('Regression (power w accel)'!$D$13*(1+1/'Regression (power w accel)'!$B$8+data_and_analysis!$V655))</f>
        <v>10.26990009304585</v>
      </c>
      <c r="Y655">
        <f t="shared" si="106"/>
        <v>298.17091886099655</v>
      </c>
      <c r="Z655">
        <f t="shared" si="107"/>
        <v>480.85007677504564</v>
      </c>
      <c r="AA655">
        <f>EXP('Regression (power w accel)'!$B$17)*(data_and_analysis!$F655^'Regression (power w accel)'!$B$18)/60</f>
        <v>378.64958632804041</v>
      </c>
      <c r="AB655" t="str">
        <f t="shared" si="108"/>
        <v>N</v>
      </c>
      <c r="AC655" s="5">
        <f t="shared" si="109"/>
        <v>-0.21254127925369429</v>
      </c>
      <c r="AD655" s="5">
        <f t="shared" si="110"/>
        <v>0.26990783599711776</v>
      </c>
    </row>
    <row r="656" spans="1:30" x14ac:dyDescent="0.25">
      <c r="A656">
        <v>35743</v>
      </c>
      <c r="B656" t="s">
        <v>946</v>
      </c>
      <c r="C656" t="s">
        <v>947</v>
      </c>
      <c r="D656">
        <v>2717</v>
      </c>
      <c r="E656">
        <v>1557.93</v>
      </c>
      <c r="F656">
        <v>1814.5603000000001</v>
      </c>
      <c r="G656">
        <f t="shared" si="101"/>
        <v>7.9072836094263481</v>
      </c>
      <c r="H656">
        <f t="shared" si="102"/>
        <v>7.3511132960246757</v>
      </c>
      <c r="I656">
        <f t="shared" si="103"/>
        <v>7.5035984583963424</v>
      </c>
      <c r="J656">
        <v>25</v>
      </c>
      <c r="K656">
        <v>27</v>
      </c>
      <c r="L656">
        <v>115013.95</v>
      </c>
      <c r="M656">
        <v>9.09</v>
      </c>
      <c r="N656">
        <v>112.13</v>
      </c>
      <c r="O656">
        <v>97.58</v>
      </c>
      <c r="P656">
        <v>141.91</v>
      </c>
      <c r="Q656">
        <v>17086</v>
      </c>
      <c r="R656">
        <v>0.06</v>
      </c>
      <c r="S656">
        <v>0.17</v>
      </c>
      <c r="T656">
        <f>'Regression (power w accel)'!$B$17+'Regression (power w accel)'!$B$18*data_and_analysis!$I656</f>
        <v>8.0708696489859406</v>
      </c>
      <c r="U656">
        <f t="shared" si="104"/>
        <v>0.36580719172223713</v>
      </c>
      <c r="V656">
        <f t="shared" si="105"/>
        <v>4.4198998947268098E-4</v>
      </c>
      <c r="W656">
        <f>$T656-_xlfn.T.INV(0.975,'Regression (power w accel)'!$B$8-2)*SQRT('Regression (power w accel)'!$D$13*(1+1/'Regression (power w accel)'!$B$8+data_and_analysis!$V656))</f>
        <v>7.832168585956472</v>
      </c>
      <c r="X656">
        <f>$T656+_xlfn.T.INV(0.975,'Regression (power w accel)'!$B$8-2)*SQRT('Regression (power w accel)'!$D$13*(1+1/'Regression (power w accel)'!$B$8+data_and_analysis!$V656))</f>
        <v>8.3095707120154092</v>
      </c>
      <c r="Y656">
        <f t="shared" si="106"/>
        <v>42.006485529629806</v>
      </c>
      <c r="Z656">
        <f t="shared" si="107"/>
        <v>67.709476623748316</v>
      </c>
      <c r="AA656">
        <f>EXP('Regression (power w accel)'!$B$17)*(data_and_analysis!$F656^'Regression (power w accel)'!$B$18)/60</f>
        <v>53.331389912642408</v>
      </c>
      <c r="AB656" t="str">
        <f t="shared" si="108"/>
        <v>N</v>
      </c>
      <c r="AC656" s="5">
        <f t="shared" si="109"/>
        <v>-0.21234969502131784</v>
      </c>
      <c r="AD656" s="5">
        <f t="shared" si="110"/>
        <v>0.26959894978655952</v>
      </c>
    </row>
    <row r="657" spans="1:30" x14ac:dyDescent="0.25">
      <c r="A657">
        <v>38774</v>
      </c>
      <c r="B657" t="s">
        <v>794</v>
      </c>
      <c r="C657" t="s">
        <v>948</v>
      </c>
      <c r="D657">
        <v>11399</v>
      </c>
      <c r="E657">
        <v>4865.76</v>
      </c>
      <c r="F657">
        <v>6119.0874000000003</v>
      </c>
      <c r="G657">
        <f t="shared" si="101"/>
        <v>9.3412809112367778</v>
      </c>
      <c r="H657">
        <f t="shared" si="102"/>
        <v>8.4899782003021986</v>
      </c>
      <c r="I657">
        <f t="shared" si="103"/>
        <v>8.7191682467401712</v>
      </c>
      <c r="J657">
        <v>587</v>
      </c>
      <c r="K657">
        <v>588</v>
      </c>
      <c r="L657">
        <v>573792.93999999994</v>
      </c>
      <c r="M657">
        <v>6.11</v>
      </c>
      <c r="N657">
        <v>150.82</v>
      </c>
      <c r="O657">
        <v>123.38</v>
      </c>
      <c r="P657">
        <v>174.53</v>
      </c>
      <c r="Q657">
        <v>115096</v>
      </c>
      <c r="R657">
        <v>0.04</v>
      </c>
      <c r="S657">
        <v>0.17</v>
      </c>
      <c r="T657">
        <f>'Regression (power w accel)'!$B$17+'Regression (power w accel)'!$B$18*data_and_analysis!$I657</f>
        <v>9.2395643089095749</v>
      </c>
      <c r="U657">
        <f t="shared" si="104"/>
        <v>0.37301534503861056</v>
      </c>
      <c r="V657">
        <f t="shared" si="105"/>
        <v>4.5069930870017311E-4</v>
      </c>
      <c r="W657">
        <f>$T657-_xlfn.T.INV(0.975,'Regression (power w accel)'!$B$8-2)*SQRT('Regression (power w accel)'!$D$13*(1+1/'Regression (power w accel)'!$B$8+data_and_analysis!$V657))</f>
        <v>9.0008622079172191</v>
      </c>
      <c r="X657">
        <f>$T657+_xlfn.T.INV(0.975,'Regression (power w accel)'!$B$8-2)*SQRT('Regression (power w accel)'!$D$13*(1+1/'Regression (power w accel)'!$B$8+data_and_analysis!$V657))</f>
        <v>9.4782664099019307</v>
      </c>
      <c r="Y657">
        <f t="shared" si="106"/>
        <v>135.16789139139746</v>
      </c>
      <c r="Z657">
        <f t="shared" si="107"/>
        <v>217.87507491407553</v>
      </c>
      <c r="AA657">
        <f>EXP('Regression (power w accel)'!$B$17)*(data_and_analysis!$F657^'Regression (power w accel)'!$B$18)/60</f>
        <v>171.60919107926108</v>
      </c>
      <c r="AB657" t="str">
        <f t="shared" si="108"/>
        <v>N</v>
      </c>
      <c r="AC657" s="5">
        <f t="shared" si="109"/>
        <v>-0.21235051257267734</v>
      </c>
      <c r="AD657" s="5">
        <f t="shared" si="110"/>
        <v>0.2696002675838361</v>
      </c>
    </row>
    <row r="658" spans="1:30" x14ac:dyDescent="0.25">
      <c r="A658">
        <v>41566</v>
      </c>
      <c r="B658" t="s">
        <v>16</v>
      </c>
      <c r="C658" t="s">
        <v>268</v>
      </c>
      <c r="D658">
        <v>4124</v>
      </c>
      <c r="E658">
        <v>2289.39</v>
      </c>
      <c r="F658">
        <v>2420.4167000000002</v>
      </c>
      <c r="G658">
        <f t="shared" si="101"/>
        <v>8.3245788451368501</v>
      </c>
      <c r="H658">
        <f t="shared" si="102"/>
        <v>7.7360406855181667</v>
      </c>
      <c r="I658">
        <f t="shared" si="103"/>
        <v>7.7916949944103662</v>
      </c>
      <c r="J658">
        <v>63</v>
      </c>
      <c r="K658">
        <v>64</v>
      </c>
      <c r="L658">
        <v>140978.98000000001</v>
      </c>
      <c r="M658">
        <v>6.04</v>
      </c>
      <c r="N658">
        <v>107.68</v>
      </c>
      <c r="O658">
        <v>81.34</v>
      </c>
      <c r="P658">
        <v>143.58000000000001</v>
      </c>
      <c r="Q658">
        <v>48579</v>
      </c>
      <c r="R658">
        <v>0.04</v>
      </c>
      <c r="S658">
        <v>0.28000000000000003</v>
      </c>
      <c r="T658">
        <f>'Regression (power w accel)'!$B$17+'Regression (power w accel)'!$B$18*data_and_analysis!$I658</f>
        <v>8.3478565290570756</v>
      </c>
      <c r="U658">
        <f t="shared" si="104"/>
        <v>0.10031373133772903</v>
      </c>
      <c r="V658">
        <f t="shared" si="105"/>
        <v>1.2120501198783007E-4</v>
      </c>
      <c r="W658">
        <f>$T658-_xlfn.T.INV(0.975,'Regression (power w accel)'!$B$8-2)*SQRT('Regression (power w accel)'!$D$13*(1+1/'Regression (power w accel)'!$B$8+data_and_analysis!$V658))</f>
        <v>8.1091936998188796</v>
      </c>
      <c r="X658">
        <f>$T658+_xlfn.T.INV(0.975,'Regression (power w accel)'!$B$8-2)*SQRT('Regression (power w accel)'!$D$13*(1+1/'Regression (power w accel)'!$B$8+data_and_analysis!$V658))</f>
        <v>8.5865193582952717</v>
      </c>
      <c r="Y658">
        <f t="shared" si="106"/>
        <v>55.414934741625565</v>
      </c>
      <c r="Z658">
        <f t="shared" si="107"/>
        <v>89.315477762603862</v>
      </c>
      <c r="AA658">
        <f>EXP('Regression (power w accel)'!$B$17)*(data_and_analysis!$F658^'Regression (power w accel)'!$B$18)/60</f>
        <v>70.352053073324029</v>
      </c>
      <c r="AB658" t="str">
        <f t="shared" si="108"/>
        <v>N</v>
      </c>
      <c r="AC658" s="5">
        <f t="shared" si="109"/>
        <v>-0.21231957958825079</v>
      </c>
      <c r="AD658" s="5">
        <f t="shared" si="110"/>
        <v>0.26955040913326739</v>
      </c>
    </row>
    <row r="659" spans="1:30" x14ac:dyDescent="0.25">
      <c r="A659">
        <v>49183</v>
      </c>
      <c r="B659" t="s">
        <v>949</v>
      </c>
      <c r="C659" t="s">
        <v>950</v>
      </c>
      <c r="D659">
        <v>10643</v>
      </c>
      <c r="E659">
        <v>3720.41</v>
      </c>
      <c r="F659">
        <v>5105.4610000000002</v>
      </c>
      <c r="G659">
        <f t="shared" si="101"/>
        <v>9.2726576780410443</v>
      </c>
      <c r="H659">
        <f t="shared" si="102"/>
        <v>8.2215891562477221</v>
      </c>
      <c r="I659">
        <f t="shared" si="103"/>
        <v>8.5380660301455364</v>
      </c>
      <c r="J659">
        <v>394</v>
      </c>
      <c r="K659">
        <v>395</v>
      </c>
      <c r="L659">
        <v>492372.25</v>
      </c>
      <c r="M659">
        <v>6.03</v>
      </c>
      <c r="N659">
        <v>162.6</v>
      </c>
      <c r="O659">
        <v>155.29</v>
      </c>
      <c r="P659">
        <v>174.12</v>
      </c>
      <c r="Q659">
        <v>155076</v>
      </c>
      <c r="R659">
        <v>0.04</v>
      </c>
      <c r="S659">
        <v>0.2</v>
      </c>
      <c r="T659">
        <f>'Regression (power w accel)'!$B$17+'Regression (power w accel)'!$B$18*data_and_analysis!$I659</f>
        <v>9.0654458045965871</v>
      </c>
      <c r="U659">
        <f t="shared" si="104"/>
        <v>0.18459706480634999</v>
      </c>
      <c r="V659">
        <f t="shared" si="105"/>
        <v>2.2304114456120095E-4</v>
      </c>
      <c r="W659">
        <f>$T659-_xlfn.T.INV(0.975,'Regression (power w accel)'!$B$8-2)*SQRT('Regression (power w accel)'!$D$13*(1+1/'Regression (power w accel)'!$B$8+data_and_analysis!$V659))</f>
        <v>8.8267708370272118</v>
      </c>
      <c r="X659">
        <f>$T659+_xlfn.T.INV(0.975,'Regression (power w accel)'!$B$8-2)*SQRT('Regression (power w accel)'!$D$13*(1+1/'Regression (power w accel)'!$B$8+data_and_analysis!$V659))</f>
        <v>9.3041207721659624</v>
      </c>
      <c r="Y659">
        <f t="shared" si="106"/>
        <v>113.57078226167381</v>
      </c>
      <c r="Z659">
        <f t="shared" si="107"/>
        <v>183.05308814867175</v>
      </c>
      <c r="AA659">
        <f>EXP('Regression (power w accel)'!$B$17)*(data_and_analysis!$F659^'Regression (power w accel)'!$B$18)/60</f>
        <v>144.18558324763185</v>
      </c>
      <c r="AB659" t="str">
        <f t="shared" si="108"/>
        <v>N</v>
      </c>
      <c r="AC659" s="5">
        <f t="shared" si="109"/>
        <v>-0.21232914065602926</v>
      </c>
      <c r="AD659" s="5">
        <f t="shared" si="110"/>
        <v>0.26956581945010971</v>
      </c>
    </row>
    <row r="660" spans="1:30" x14ac:dyDescent="0.25">
      <c r="A660">
        <v>45753</v>
      </c>
      <c r="B660" t="s">
        <v>16</v>
      </c>
      <c r="C660" t="s">
        <v>951</v>
      </c>
      <c r="D660">
        <v>4148</v>
      </c>
      <c r="E660">
        <v>2289.39</v>
      </c>
      <c r="F660">
        <v>2420.4167000000002</v>
      </c>
      <c r="G660">
        <f t="shared" si="101"/>
        <v>8.3303815693494183</v>
      </c>
      <c r="H660">
        <f t="shared" si="102"/>
        <v>7.7360406855181667</v>
      </c>
      <c r="I660">
        <f t="shared" si="103"/>
        <v>7.7916949944103662</v>
      </c>
      <c r="J660">
        <v>63</v>
      </c>
      <c r="K660">
        <v>64</v>
      </c>
      <c r="L660">
        <v>140978.98000000001</v>
      </c>
      <c r="M660">
        <v>6.04</v>
      </c>
      <c r="N660">
        <v>107.68</v>
      </c>
      <c r="O660">
        <v>81.34</v>
      </c>
      <c r="P660">
        <v>143.58000000000001</v>
      </c>
      <c r="Q660">
        <v>48579</v>
      </c>
      <c r="R660">
        <v>0.04</v>
      </c>
      <c r="S660">
        <v>0.28000000000000003</v>
      </c>
      <c r="T660">
        <f>'Regression (power w accel)'!$B$17+'Regression (power w accel)'!$B$18*data_and_analysis!$I660</f>
        <v>8.3478565290570756</v>
      </c>
      <c r="U660">
        <f t="shared" si="104"/>
        <v>0.10031373133772903</v>
      </c>
      <c r="V660">
        <f t="shared" si="105"/>
        <v>1.2120501198783007E-4</v>
      </c>
      <c r="W660">
        <f>$T660-_xlfn.T.INV(0.975,'Regression (power w accel)'!$B$8-2)*SQRT('Regression (power w accel)'!$D$13*(1+1/'Regression (power w accel)'!$B$8+data_and_analysis!$V660))</f>
        <v>8.1091936998188796</v>
      </c>
      <c r="X660">
        <f>$T660+_xlfn.T.INV(0.975,'Regression (power w accel)'!$B$8-2)*SQRT('Regression (power w accel)'!$D$13*(1+1/'Regression (power w accel)'!$B$8+data_and_analysis!$V660))</f>
        <v>8.5865193582952717</v>
      </c>
      <c r="Y660">
        <f t="shared" si="106"/>
        <v>55.414934741625565</v>
      </c>
      <c r="Z660">
        <f t="shared" si="107"/>
        <v>89.315477762603862</v>
      </c>
      <c r="AA660">
        <f>EXP('Regression (power w accel)'!$B$17)*(data_and_analysis!$F660^'Regression (power w accel)'!$B$18)/60</f>
        <v>70.352053073324029</v>
      </c>
      <c r="AB660" t="str">
        <f t="shared" si="108"/>
        <v>N</v>
      </c>
      <c r="AC660" s="5">
        <f t="shared" si="109"/>
        <v>-0.21231957958825079</v>
      </c>
      <c r="AD660" s="5">
        <f t="shared" si="110"/>
        <v>0.26955040913326739</v>
      </c>
    </row>
    <row r="661" spans="1:30" x14ac:dyDescent="0.25">
      <c r="A661">
        <v>49330</v>
      </c>
      <c r="B661" t="s">
        <v>952</v>
      </c>
      <c r="C661" t="s">
        <v>953</v>
      </c>
      <c r="D661">
        <v>11833</v>
      </c>
      <c r="E661">
        <v>6702.41</v>
      </c>
      <c r="F661">
        <v>7935.5540000000001</v>
      </c>
      <c r="G661">
        <f t="shared" si="101"/>
        <v>9.3786475173845592</v>
      </c>
      <c r="H661">
        <f t="shared" si="102"/>
        <v>8.8102224421945223</v>
      </c>
      <c r="I661">
        <f t="shared" si="103"/>
        <v>8.9791084477886773</v>
      </c>
      <c r="J661">
        <v>81</v>
      </c>
      <c r="K661">
        <v>82</v>
      </c>
      <c r="L661">
        <v>533597.80000000005</v>
      </c>
      <c r="M661">
        <v>6.52</v>
      </c>
      <c r="N661">
        <v>119.16</v>
      </c>
      <c r="O661">
        <v>115.8</v>
      </c>
      <c r="P661">
        <v>128.62</v>
      </c>
      <c r="Q661">
        <v>76301</v>
      </c>
      <c r="R661">
        <v>0.05</v>
      </c>
      <c r="S661">
        <v>0.28999999999999998</v>
      </c>
      <c r="T661">
        <f>'Regression (power w accel)'!$B$17+'Regression (power w accel)'!$B$18*data_and_analysis!$I661</f>
        <v>9.4894806261609013</v>
      </c>
      <c r="U661">
        <f t="shared" si="104"/>
        <v>0.75810111618713705</v>
      </c>
      <c r="V661">
        <f t="shared" si="105"/>
        <v>9.1598282358868008E-4</v>
      </c>
      <c r="W661">
        <f>$T661-_xlfn.T.INV(0.975,'Regression (power w accel)'!$B$8-2)*SQRT('Regression (power w accel)'!$D$13*(1+1/'Regression (power w accel)'!$B$8+data_and_analysis!$V661))</f>
        <v>9.2507230799752538</v>
      </c>
      <c r="X661">
        <f>$T661+_xlfn.T.INV(0.975,'Regression (power w accel)'!$B$8-2)*SQRT('Regression (power w accel)'!$D$13*(1+1/'Regression (power w accel)'!$B$8+data_and_analysis!$V661))</f>
        <v>9.7282381723465488</v>
      </c>
      <c r="Y661">
        <f t="shared" si="106"/>
        <v>173.53486283871752</v>
      </c>
      <c r="Z661">
        <f t="shared" si="107"/>
        <v>279.74923430639052</v>
      </c>
      <c r="AA661">
        <f>EXP('Regression (power w accel)'!$B$17)*(data_and_analysis!$F661^'Regression (power w accel)'!$B$18)/60</f>
        <v>220.33212431371808</v>
      </c>
      <c r="AB661" t="str">
        <f t="shared" si="108"/>
        <v>N</v>
      </c>
      <c r="AC661" s="5">
        <f t="shared" si="109"/>
        <v>-0.21239418274009228</v>
      </c>
      <c r="AD661" s="5">
        <f t="shared" si="110"/>
        <v>0.26967066276759477</v>
      </c>
    </row>
    <row r="662" spans="1:30" x14ac:dyDescent="0.25">
      <c r="A662">
        <v>35127</v>
      </c>
      <c r="B662" t="s">
        <v>954</v>
      </c>
      <c r="C662" t="s">
        <v>955</v>
      </c>
      <c r="D662">
        <v>3901</v>
      </c>
      <c r="E662">
        <v>2027.3</v>
      </c>
      <c r="F662">
        <v>2297.8319999999999</v>
      </c>
      <c r="G662">
        <f t="shared" si="101"/>
        <v>8.2689882095066558</v>
      </c>
      <c r="H662">
        <f t="shared" si="102"/>
        <v>7.6144601374741478</v>
      </c>
      <c r="I662">
        <f t="shared" si="103"/>
        <v>7.7397213486866416</v>
      </c>
      <c r="J662">
        <v>40</v>
      </c>
      <c r="K662">
        <v>42</v>
      </c>
      <c r="L662">
        <v>168730.42</v>
      </c>
      <c r="M662">
        <v>9.09</v>
      </c>
      <c r="N662">
        <v>117.23</v>
      </c>
      <c r="O662">
        <v>99.47</v>
      </c>
      <c r="P662">
        <v>136.54</v>
      </c>
      <c r="Q662">
        <v>39740</v>
      </c>
      <c r="R662">
        <v>0.06</v>
      </c>
      <c r="S662">
        <v>0.18</v>
      </c>
      <c r="T662">
        <f>'Regression (power w accel)'!$B$17+'Regression (power w accel)'!$B$18*data_and_analysis!$I662</f>
        <v>8.2978871050087548</v>
      </c>
      <c r="U662">
        <f t="shared" si="104"/>
        <v>0.1359375339112015</v>
      </c>
      <c r="V662">
        <f t="shared" si="105"/>
        <v>1.6424780742959287E-4</v>
      </c>
      <c r="W662">
        <f>$T662-_xlfn.T.INV(0.975,'Regression (power w accel)'!$B$8-2)*SQRT('Regression (power w accel)'!$D$13*(1+1/'Regression (power w accel)'!$B$8+data_and_analysis!$V662))</f>
        <v>8.0592191452204958</v>
      </c>
      <c r="X662">
        <f>$T662+_xlfn.T.INV(0.975,'Regression (power w accel)'!$B$8-2)*SQRT('Regression (power w accel)'!$D$13*(1+1/'Regression (power w accel)'!$B$8+data_and_analysis!$V662))</f>
        <v>8.5365550647970139</v>
      </c>
      <c r="Y662">
        <f t="shared" si="106"/>
        <v>52.713657786149064</v>
      </c>
      <c r="Z662">
        <f t="shared" si="107"/>
        <v>84.962544172198463</v>
      </c>
      <c r="AA662">
        <f>EXP('Regression (power w accel)'!$B$17)*(data_and_analysis!$F662^'Regression (power w accel)'!$B$18)/60</f>
        <v>66.922989160182098</v>
      </c>
      <c r="AB662" t="str">
        <f t="shared" si="108"/>
        <v>N</v>
      </c>
      <c r="AC662" s="5">
        <f t="shared" si="109"/>
        <v>-0.21232362081171527</v>
      </c>
      <c r="AD662" s="5">
        <f t="shared" si="110"/>
        <v>0.26955692264190667</v>
      </c>
    </row>
    <row r="663" spans="1:30" x14ac:dyDescent="0.25">
      <c r="A663">
        <v>49188</v>
      </c>
      <c r="B663" t="s">
        <v>949</v>
      </c>
      <c r="C663" t="s">
        <v>950</v>
      </c>
      <c r="D663">
        <v>10800</v>
      </c>
      <c r="E663">
        <v>3720.41</v>
      </c>
      <c r="F663">
        <v>5105.4610000000002</v>
      </c>
      <c r="G663">
        <f t="shared" si="101"/>
        <v>9.2873014131123117</v>
      </c>
      <c r="H663">
        <f t="shared" si="102"/>
        <v>8.2215891562477221</v>
      </c>
      <c r="I663">
        <f t="shared" si="103"/>
        <v>8.5380660301455364</v>
      </c>
      <c r="J663">
        <v>394</v>
      </c>
      <c r="K663">
        <v>395</v>
      </c>
      <c r="L663">
        <v>492372.25</v>
      </c>
      <c r="M663">
        <v>6.03</v>
      </c>
      <c r="N663">
        <v>162.6</v>
      </c>
      <c r="O663">
        <v>155.29</v>
      </c>
      <c r="P663">
        <v>174.12</v>
      </c>
      <c r="Q663">
        <v>155076</v>
      </c>
      <c r="R663">
        <v>0.04</v>
      </c>
      <c r="S663">
        <v>0.2</v>
      </c>
      <c r="T663">
        <f>'Regression (power w accel)'!$B$17+'Regression (power w accel)'!$B$18*data_and_analysis!$I663</f>
        <v>9.0654458045965871</v>
      </c>
      <c r="U663">
        <f t="shared" si="104"/>
        <v>0.18459706480634999</v>
      </c>
      <c r="V663">
        <f t="shared" si="105"/>
        <v>2.2304114456120095E-4</v>
      </c>
      <c r="W663">
        <f>$T663-_xlfn.T.INV(0.975,'Regression (power w accel)'!$B$8-2)*SQRT('Regression (power w accel)'!$D$13*(1+1/'Regression (power w accel)'!$B$8+data_and_analysis!$V663))</f>
        <v>8.8267708370272118</v>
      </c>
      <c r="X663">
        <f>$T663+_xlfn.T.INV(0.975,'Regression (power w accel)'!$B$8-2)*SQRT('Regression (power w accel)'!$D$13*(1+1/'Regression (power w accel)'!$B$8+data_and_analysis!$V663))</f>
        <v>9.3041207721659624</v>
      </c>
      <c r="Y663">
        <f t="shared" si="106"/>
        <v>113.57078226167381</v>
      </c>
      <c r="Z663">
        <f t="shared" si="107"/>
        <v>183.05308814867175</v>
      </c>
      <c r="AA663">
        <f>EXP('Regression (power w accel)'!$B$17)*(data_and_analysis!$F663^'Regression (power w accel)'!$B$18)/60</f>
        <v>144.18558324763185</v>
      </c>
      <c r="AB663" t="str">
        <f t="shared" si="108"/>
        <v>N</v>
      </c>
      <c r="AC663" s="5">
        <f t="shared" si="109"/>
        <v>-0.21232914065602926</v>
      </c>
      <c r="AD663" s="5">
        <f t="shared" si="110"/>
        <v>0.26956581945010971</v>
      </c>
    </row>
    <row r="664" spans="1:30" x14ac:dyDescent="0.25">
      <c r="A664">
        <v>56094</v>
      </c>
      <c r="B664" t="s">
        <v>956</v>
      </c>
      <c r="C664" t="s">
        <v>957</v>
      </c>
      <c r="D664">
        <v>4286</v>
      </c>
      <c r="E664">
        <v>1968.2</v>
      </c>
      <c r="F664">
        <v>2365.7039</v>
      </c>
      <c r="G664">
        <f t="shared" si="101"/>
        <v>8.3631091760335217</v>
      </c>
      <c r="H664">
        <f t="shared" si="102"/>
        <v>7.5848746984648852</v>
      </c>
      <c r="I664">
        <f t="shared" si="103"/>
        <v>7.7688308887776829</v>
      </c>
      <c r="J664">
        <v>83</v>
      </c>
      <c r="K664">
        <v>84</v>
      </c>
      <c r="L664">
        <v>198039.9</v>
      </c>
      <c r="M664">
        <v>6.5</v>
      </c>
      <c r="N664">
        <v>147.26</v>
      </c>
      <c r="O664">
        <v>135.61000000000001</v>
      </c>
      <c r="P664">
        <v>163.47999999999999</v>
      </c>
      <c r="Q664">
        <v>34409</v>
      </c>
      <c r="R664">
        <v>0.05</v>
      </c>
      <c r="S664">
        <v>0.19</v>
      </c>
      <c r="T664">
        <f>'Regression (power w accel)'!$B$17+'Regression (power w accel)'!$B$18*data_and_analysis!$I664</f>
        <v>8.3258741152022075</v>
      </c>
      <c r="U664">
        <f t="shared" si="104"/>
        <v>0.11531969460021303</v>
      </c>
      <c r="V664">
        <f t="shared" si="105"/>
        <v>1.3933610862698221E-4</v>
      </c>
      <c r="W664">
        <f>$T664-_xlfn.T.INV(0.975,'Regression (power w accel)'!$B$8-2)*SQRT('Regression (power w accel)'!$D$13*(1+1/'Regression (power w accel)'!$B$8+data_and_analysis!$V664))</f>
        <v>8.0872091247875186</v>
      </c>
      <c r="X664">
        <f>$T664+_xlfn.T.INV(0.975,'Regression (power w accel)'!$B$8-2)*SQRT('Regression (power w accel)'!$D$13*(1+1/'Regression (power w accel)'!$B$8+data_and_analysis!$V664))</f>
        <v>8.5645391056168965</v>
      </c>
      <c r="Y664">
        <f t="shared" si="106"/>
        <v>54.209954967401508</v>
      </c>
      <c r="Z664">
        <f t="shared" si="107"/>
        <v>87.373719340102227</v>
      </c>
      <c r="AA664">
        <f>EXP('Regression (power w accel)'!$B$17)*(data_and_analysis!$F664^'Regression (power w accel)'!$B$18)/60</f>
        <v>68.822419245194567</v>
      </c>
      <c r="AB664" t="str">
        <f t="shared" si="108"/>
        <v>N</v>
      </c>
      <c r="AC664" s="5">
        <f t="shared" si="109"/>
        <v>-0.21232128190282057</v>
      </c>
      <c r="AD664" s="5">
        <f t="shared" si="110"/>
        <v>0.26955315285873183</v>
      </c>
    </row>
    <row r="665" spans="1:30" x14ac:dyDescent="0.25">
      <c r="A665">
        <v>41837</v>
      </c>
      <c r="B665" t="s">
        <v>16</v>
      </c>
      <c r="C665" t="s">
        <v>958</v>
      </c>
      <c r="D665">
        <v>4127</v>
      </c>
      <c r="E665">
        <v>2289.39</v>
      </c>
      <c r="F665">
        <v>2420.4167000000002</v>
      </c>
      <c r="G665">
        <f t="shared" si="101"/>
        <v>8.325306029752582</v>
      </c>
      <c r="H665">
        <f t="shared" si="102"/>
        <v>7.7360406855181667</v>
      </c>
      <c r="I665">
        <f t="shared" si="103"/>
        <v>7.7916949944103662</v>
      </c>
      <c r="J665">
        <v>63</v>
      </c>
      <c r="K665">
        <v>64</v>
      </c>
      <c r="L665">
        <v>140978.98000000001</v>
      </c>
      <c r="M665">
        <v>6.04</v>
      </c>
      <c r="N665">
        <v>107.68</v>
      </c>
      <c r="O665">
        <v>81.34</v>
      </c>
      <c r="P665">
        <v>143.58000000000001</v>
      </c>
      <c r="Q665">
        <v>48579</v>
      </c>
      <c r="R665">
        <v>0.04</v>
      </c>
      <c r="S665">
        <v>0.28000000000000003</v>
      </c>
      <c r="T665">
        <f>'Regression (power w accel)'!$B$17+'Regression (power w accel)'!$B$18*data_and_analysis!$I665</f>
        <v>8.3478565290570756</v>
      </c>
      <c r="U665">
        <f t="shared" si="104"/>
        <v>0.10031373133772903</v>
      </c>
      <c r="V665">
        <f t="shared" si="105"/>
        <v>1.2120501198783007E-4</v>
      </c>
      <c r="W665">
        <f>$T665-_xlfn.T.INV(0.975,'Regression (power w accel)'!$B$8-2)*SQRT('Regression (power w accel)'!$D$13*(1+1/'Regression (power w accel)'!$B$8+data_and_analysis!$V665))</f>
        <v>8.1091936998188796</v>
      </c>
      <c r="X665">
        <f>$T665+_xlfn.T.INV(0.975,'Regression (power w accel)'!$B$8-2)*SQRT('Regression (power w accel)'!$D$13*(1+1/'Regression (power w accel)'!$B$8+data_and_analysis!$V665))</f>
        <v>8.5865193582952717</v>
      </c>
      <c r="Y665">
        <f t="shared" si="106"/>
        <v>55.414934741625565</v>
      </c>
      <c r="Z665">
        <f t="shared" si="107"/>
        <v>89.315477762603862</v>
      </c>
      <c r="AA665">
        <f>EXP('Regression (power w accel)'!$B$17)*(data_and_analysis!$F665^'Regression (power w accel)'!$B$18)/60</f>
        <v>70.352053073324029</v>
      </c>
      <c r="AB665" t="str">
        <f t="shared" si="108"/>
        <v>N</v>
      </c>
      <c r="AC665" s="5">
        <f t="shared" si="109"/>
        <v>-0.21231957958825079</v>
      </c>
      <c r="AD665" s="5">
        <f t="shared" si="110"/>
        <v>0.26955040913326739</v>
      </c>
    </row>
    <row r="666" spans="1:30" x14ac:dyDescent="0.25">
      <c r="A666">
        <v>43242</v>
      </c>
      <c r="B666" t="s">
        <v>190</v>
      </c>
      <c r="C666" t="s">
        <v>959</v>
      </c>
      <c r="D666">
        <v>4380</v>
      </c>
      <c r="E666">
        <v>2455.0300000000002</v>
      </c>
      <c r="F666">
        <v>2756.6914000000002</v>
      </c>
      <c r="G666">
        <f t="shared" si="101"/>
        <v>8.3848040033704923</v>
      </c>
      <c r="H666">
        <f t="shared" si="102"/>
        <v>7.8058942601132246</v>
      </c>
      <c r="I666">
        <f t="shared" si="103"/>
        <v>7.9217864714980113</v>
      </c>
      <c r="J666">
        <v>71</v>
      </c>
      <c r="K666">
        <v>72</v>
      </c>
      <c r="L666">
        <v>178611.7</v>
      </c>
      <c r="M666">
        <v>6.02</v>
      </c>
      <c r="N666">
        <v>117.36</v>
      </c>
      <c r="O666">
        <v>97.33</v>
      </c>
      <c r="P666">
        <v>153.65</v>
      </c>
      <c r="Q666">
        <v>36250</v>
      </c>
      <c r="R666">
        <v>0.04</v>
      </c>
      <c r="S666">
        <v>0.28000000000000003</v>
      </c>
      <c r="T666">
        <f>'Regression (power w accel)'!$B$17+'Regression (power w accel)'!$B$18*data_and_analysis!$I666</f>
        <v>8.4729313836905185</v>
      </c>
      <c r="U666">
        <f t="shared" si="104"/>
        <v>3.4831485981502118E-2</v>
      </c>
      <c r="V666">
        <f t="shared" si="105"/>
        <v>4.2085471446859193E-5</v>
      </c>
      <c r="W666">
        <f>$T666-_xlfn.T.INV(0.975,'Regression (power w accel)'!$B$8-2)*SQRT('Regression (power w accel)'!$D$13*(1+1/'Regression (power w accel)'!$B$8+data_and_analysis!$V666))</f>
        <v>8.234277985511417</v>
      </c>
      <c r="X666">
        <f>$T666+_xlfn.T.INV(0.975,'Regression (power w accel)'!$B$8-2)*SQRT('Regression (power w accel)'!$D$13*(1+1/'Regression (power w accel)'!$B$8+data_and_analysis!$V666))</f>
        <v>8.7115847818696199</v>
      </c>
      <c r="Y666">
        <f t="shared" si="106"/>
        <v>62.798640383110289</v>
      </c>
      <c r="Z666">
        <f t="shared" si="107"/>
        <v>101.2143170474093</v>
      </c>
      <c r="AA666">
        <f>EXP('Regression (power w accel)'!$B$17)*(data_and_analysis!$F666^'Regression (power w accel)'!$B$18)/60</f>
        <v>79.725287693945333</v>
      </c>
      <c r="AB666" t="str">
        <f t="shared" si="108"/>
        <v>N</v>
      </c>
      <c r="AC666" s="5">
        <f t="shared" si="109"/>
        <v>-0.21231215089262731</v>
      </c>
      <c r="AD666" s="5">
        <f t="shared" si="110"/>
        <v>0.26953843598479643</v>
      </c>
    </row>
    <row r="667" spans="1:30" x14ac:dyDescent="0.25">
      <c r="A667">
        <v>35929</v>
      </c>
      <c r="B667" t="s">
        <v>281</v>
      </c>
      <c r="C667" t="s">
        <v>960</v>
      </c>
      <c r="D667">
        <v>25388</v>
      </c>
      <c r="E667">
        <v>13911.96</v>
      </c>
      <c r="F667">
        <v>17953.758000000002</v>
      </c>
      <c r="G667">
        <f t="shared" si="101"/>
        <v>10.14203190042636</v>
      </c>
      <c r="H667">
        <f t="shared" si="102"/>
        <v>9.5405041808143451</v>
      </c>
      <c r="I667">
        <f t="shared" si="103"/>
        <v>9.7955547313352955</v>
      </c>
      <c r="J667">
        <v>231</v>
      </c>
      <c r="K667">
        <v>232</v>
      </c>
      <c r="L667">
        <v>1215511.1000000001</v>
      </c>
      <c r="M667">
        <v>4.08</v>
      </c>
      <c r="N667">
        <v>100.18</v>
      </c>
      <c r="O667">
        <v>90.04</v>
      </c>
      <c r="P667">
        <v>139.02000000000001</v>
      </c>
      <c r="Q667">
        <v>285481</v>
      </c>
      <c r="R667">
        <v>0.03</v>
      </c>
      <c r="S667">
        <v>0.28999999999999998</v>
      </c>
      <c r="T667">
        <f>'Regression (power w accel)'!$B$17+'Regression (power w accel)'!$B$18*data_and_analysis!$I667</f>
        <v>10.27444288899853</v>
      </c>
      <c r="U667">
        <f t="shared" si="104"/>
        <v>2.8464289169363521</v>
      </c>
      <c r="V667">
        <f t="shared" si="105"/>
        <v>3.4392245847006801E-3</v>
      </c>
      <c r="W667">
        <f>$T667-_xlfn.T.INV(0.975,'Regression (power w accel)'!$B$8-2)*SQRT('Regression (power w accel)'!$D$13*(1+1/'Regression (power w accel)'!$B$8+data_and_analysis!$V667))</f>
        <v>10.035384886388442</v>
      </c>
      <c r="X667">
        <f>$T667+_xlfn.T.INV(0.975,'Regression (power w accel)'!$B$8-2)*SQRT('Regression (power w accel)'!$D$13*(1+1/'Regression (power w accel)'!$B$8+data_and_analysis!$V667))</f>
        <v>10.513500891608619</v>
      </c>
      <c r="Y667">
        <f t="shared" si="106"/>
        <v>380.33039069521055</v>
      </c>
      <c r="Z667">
        <f t="shared" si="107"/>
        <v>613.48531619773837</v>
      </c>
      <c r="AA667">
        <f>EXP('Regression (power w accel)'!$B$17)*(data_and_analysis!$F667^'Regression (power w accel)'!$B$18)/60</f>
        <v>483.03944972979235</v>
      </c>
      <c r="AB667" t="str">
        <f t="shared" si="108"/>
        <v>N</v>
      </c>
      <c r="AC667" s="5">
        <f t="shared" si="109"/>
        <v>-0.21263078842118643</v>
      </c>
      <c r="AD667" s="5">
        <f t="shared" si="110"/>
        <v>0.27005220079005182</v>
      </c>
    </row>
    <row r="668" spans="1:30" x14ac:dyDescent="0.25">
      <c r="A668">
        <v>43735</v>
      </c>
      <c r="B668" t="s">
        <v>16</v>
      </c>
      <c r="C668" t="s">
        <v>187</v>
      </c>
      <c r="D668">
        <v>4125</v>
      </c>
      <c r="E668">
        <v>2289.39</v>
      </c>
      <c r="F668">
        <v>2420.4167000000002</v>
      </c>
      <c r="G668">
        <f t="shared" si="101"/>
        <v>8.3248212987687822</v>
      </c>
      <c r="H668">
        <f t="shared" si="102"/>
        <v>7.7360406855181667</v>
      </c>
      <c r="I668">
        <f t="shared" si="103"/>
        <v>7.7916949944103662</v>
      </c>
      <c r="J668">
        <v>63</v>
      </c>
      <c r="K668">
        <v>64</v>
      </c>
      <c r="L668">
        <v>140978.98000000001</v>
      </c>
      <c r="M668">
        <v>6.04</v>
      </c>
      <c r="N668">
        <v>107.68</v>
      </c>
      <c r="O668">
        <v>81.34</v>
      </c>
      <c r="P668">
        <v>143.58000000000001</v>
      </c>
      <c r="Q668">
        <v>48579</v>
      </c>
      <c r="R668">
        <v>0.04</v>
      </c>
      <c r="S668">
        <v>0.28000000000000003</v>
      </c>
      <c r="T668">
        <f>'Regression (power w accel)'!$B$17+'Regression (power w accel)'!$B$18*data_and_analysis!$I668</f>
        <v>8.3478565290570756</v>
      </c>
      <c r="U668">
        <f t="shared" si="104"/>
        <v>0.10031373133772903</v>
      </c>
      <c r="V668">
        <f t="shared" si="105"/>
        <v>1.2120501198783007E-4</v>
      </c>
      <c r="W668">
        <f>$T668-_xlfn.T.INV(0.975,'Regression (power w accel)'!$B$8-2)*SQRT('Regression (power w accel)'!$D$13*(1+1/'Regression (power w accel)'!$B$8+data_and_analysis!$V668))</f>
        <v>8.1091936998188796</v>
      </c>
      <c r="X668">
        <f>$T668+_xlfn.T.INV(0.975,'Regression (power w accel)'!$B$8-2)*SQRT('Regression (power w accel)'!$D$13*(1+1/'Regression (power w accel)'!$B$8+data_and_analysis!$V668))</f>
        <v>8.5865193582952717</v>
      </c>
      <c r="Y668">
        <f t="shared" si="106"/>
        <v>55.414934741625565</v>
      </c>
      <c r="Z668">
        <f t="shared" si="107"/>
        <v>89.315477762603862</v>
      </c>
      <c r="AA668">
        <f>EXP('Regression (power w accel)'!$B$17)*(data_and_analysis!$F668^'Regression (power w accel)'!$B$18)/60</f>
        <v>70.352053073324029</v>
      </c>
      <c r="AB668" t="str">
        <f t="shared" si="108"/>
        <v>N</v>
      </c>
      <c r="AC668" s="5">
        <f t="shared" si="109"/>
        <v>-0.21231957958825079</v>
      </c>
      <c r="AD668" s="5">
        <f t="shared" si="110"/>
        <v>0.26955040913326739</v>
      </c>
    </row>
    <row r="669" spans="1:30" x14ac:dyDescent="0.25">
      <c r="A669">
        <v>50833</v>
      </c>
      <c r="B669" t="s">
        <v>961</v>
      </c>
      <c r="C669" t="s">
        <v>962</v>
      </c>
      <c r="D669">
        <v>2392</v>
      </c>
      <c r="E669">
        <v>1388.2</v>
      </c>
      <c r="F669">
        <v>1547.9711</v>
      </c>
      <c r="G669">
        <f t="shared" si="101"/>
        <v>7.7798851150705222</v>
      </c>
      <c r="H669">
        <f t="shared" si="102"/>
        <v>7.2357632229054838</v>
      </c>
      <c r="I669">
        <f t="shared" si="103"/>
        <v>7.3447003847247538</v>
      </c>
      <c r="J669">
        <v>37</v>
      </c>
      <c r="K669">
        <v>39</v>
      </c>
      <c r="L669">
        <v>97483.520000000004</v>
      </c>
      <c r="M669">
        <v>9.07</v>
      </c>
      <c r="N669">
        <v>112.64</v>
      </c>
      <c r="O669">
        <v>92.02</v>
      </c>
      <c r="P669">
        <v>144.37</v>
      </c>
      <c r="Q669">
        <v>17810</v>
      </c>
      <c r="R669">
        <v>0.06</v>
      </c>
      <c r="S669">
        <v>0.18</v>
      </c>
      <c r="T669">
        <f>'Regression (power w accel)'!$B$17+'Regression (power w accel)'!$B$18*data_and_analysis!$I669</f>
        <v>7.9180990454773168</v>
      </c>
      <c r="U669">
        <f t="shared" si="104"/>
        <v>0.58326524468803287</v>
      </c>
      <c r="V669">
        <f t="shared" si="105"/>
        <v>7.0473573290268652E-4</v>
      </c>
      <c r="W669">
        <f>$T669-_xlfn.T.INV(0.975,'Regression (power w accel)'!$B$8-2)*SQRT('Regression (power w accel)'!$D$13*(1+1/'Regression (power w accel)'!$B$8+data_and_analysis!$V669))</f>
        <v>7.6793666708113975</v>
      </c>
      <c r="X669">
        <f>$T669+_xlfn.T.INV(0.975,'Regression (power w accel)'!$B$8-2)*SQRT('Regression (power w accel)'!$D$13*(1+1/'Regression (power w accel)'!$B$8+data_and_analysis!$V669))</f>
        <v>8.1568314201432361</v>
      </c>
      <c r="Y669">
        <f t="shared" si="106"/>
        <v>36.054154816549136</v>
      </c>
      <c r="Z669">
        <f t="shared" si="107"/>
        <v>58.118664372358324</v>
      </c>
      <c r="AA669">
        <f>EXP('Regression (power w accel)'!$B$17)*(data_and_analysis!$F669^'Regression (power w accel)'!$B$18)/60</f>
        <v>45.775750381747592</v>
      </c>
      <c r="AB669" t="str">
        <f t="shared" si="108"/>
        <v>N</v>
      </c>
      <c r="AC669" s="5">
        <f t="shared" si="109"/>
        <v>-0.21237435725520731</v>
      </c>
      <c r="AD669" s="5">
        <f t="shared" si="110"/>
        <v>0.26963870362969056</v>
      </c>
    </row>
    <row r="670" spans="1:30" x14ac:dyDescent="0.25">
      <c r="A670">
        <v>42139</v>
      </c>
      <c r="B670" t="s">
        <v>16</v>
      </c>
      <c r="C670" t="s">
        <v>963</v>
      </c>
      <c r="D670">
        <v>4113</v>
      </c>
      <c r="E670">
        <v>2289.39</v>
      </c>
      <c r="F670">
        <v>2420.4167000000002</v>
      </c>
      <c r="G670">
        <f t="shared" si="101"/>
        <v>8.3219079682304233</v>
      </c>
      <c r="H670">
        <f t="shared" si="102"/>
        <v>7.7360406855181667</v>
      </c>
      <c r="I670">
        <f t="shared" si="103"/>
        <v>7.7916949944103662</v>
      </c>
      <c r="J670">
        <v>63</v>
      </c>
      <c r="K670">
        <v>64</v>
      </c>
      <c r="L670">
        <v>140978.98000000001</v>
      </c>
      <c r="M670">
        <v>6.04</v>
      </c>
      <c r="N670">
        <v>107.68</v>
      </c>
      <c r="O670">
        <v>81.34</v>
      </c>
      <c r="P670">
        <v>143.58000000000001</v>
      </c>
      <c r="Q670">
        <v>48579</v>
      </c>
      <c r="R670">
        <v>0.04</v>
      </c>
      <c r="S670">
        <v>0.28000000000000003</v>
      </c>
      <c r="T670">
        <f>'Regression (power w accel)'!$B$17+'Regression (power w accel)'!$B$18*data_and_analysis!$I670</f>
        <v>8.3478565290570756</v>
      </c>
      <c r="U670">
        <f t="shared" si="104"/>
        <v>0.10031373133772903</v>
      </c>
      <c r="V670">
        <f t="shared" si="105"/>
        <v>1.2120501198783007E-4</v>
      </c>
      <c r="W670">
        <f>$T670-_xlfn.T.INV(0.975,'Regression (power w accel)'!$B$8-2)*SQRT('Regression (power w accel)'!$D$13*(1+1/'Regression (power w accel)'!$B$8+data_and_analysis!$V670))</f>
        <v>8.1091936998188796</v>
      </c>
      <c r="X670">
        <f>$T670+_xlfn.T.INV(0.975,'Regression (power w accel)'!$B$8-2)*SQRT('Regression (power w accel)'!$D$13*(1+1/'Regression (power w accel)'!$B$8+data_and_analysis!$V670))</f>
        <v>8.5865193582952717</v>
      </c>
      <c r="Y670">
        <f t="shared" si="106"/>
        <v>55.414934741625565</v>
      </c>
      <c r="Z670">
        <f t="shared" si="107"/>
        <v>89.315477762603862</v>
      </c>
      <c r="AA670">
        <f>EXP('Regression (power w accel)'!$B$17)*(data_and_analysis!$F670^'Regression (power w accel)'!$B$18)/60</f>
        <v>70.352053073324029</v>
      </c>
      <c r="AB670" t="str">
        <f t="shared" si="108"/>
        <v>N</v>
      </c>
      <c r="AC670" s="5">
        <f t="shared" si="109"/>
        <v>-0.21231957958825079</v>
      </c>
      <c r="AD670" s="5">
        <f t="shared" si="110"/>
        <v>0.26955040913326739</v>
      </c>
    </row>
    <row r="671" spans="1:30" x14ac:dyDescent="0.25">
      <c r="A671">
        <v>53530</v>
      </c>
      <c r="B671" t="s">
        <v>262</v>
      </c>
      <c r="C671" t="s">
        <v>964</v>
      </c>
      <c r="D671">
        <v>6141</v>
      </c>
      <c r="E671">
        <v>2509.73</v>
      </c>
      <c r="F671">
        <v>2992.8198000000002</v>
      </c>
      <c r="G671">
        <f t="shared" si="101"/>
        <v>8.7227428743293984</v>
      </c>
      <c r="H671">
        <f t="shared" si="102"/>
        <v>7.8279304566186765</v>
      </c>
      <c r="I671">
        <f t="shared" si="103"/>
        <v>8.0039712988901588</v>
      </c>
      <c r="J671">
        <v>298</v>
      </c>
      <c r="K671">
        <v>299</v>
      </c>
      <c r="L671">
        <v>255603.31</v>
      </c>
      <c r="M671">
        <v>6.02</v>
      </c>
      <c r="N671">
        <v>143.63</v>
      </c>
      <c r="O671">
        <v>113.42</v>
      </c>
      <c r="P671">
        <v>167.31</v>
      </c>
      <c r="Q671">
        <v>52906</v>
      </c>
      <c r="R671">
        <v>0.04</v>
      </c>
      <c r="S671">
        <v>0.2</v>
      </c>
      <c r="T671">
        <f>'Regression (power w accel)'!$B$17+'Regression (power w accel)'!$B$18*data_and_analysis!$I671</f>
        <v>8.551946977711502</v>
      </c>
      <c r="U671">
        <f t="shared" si="104"/>
        <v>1.0909202104214848E-2</v>
      </c>
      <c r="V671">
        <f t="shared" si="105"/>
        <v>1.3181146331476455E-5</v>
      </c>
      <c r="W671">
        <f>$T671-_xlfn.T.INV(0.975,'Regression (power w accel)'!$B$8-2)*SQRT('Regression (power w accel)'!$D$13*(1+1/'Regression (power w accel)'!$B$8+data_and_analysis!$V671))</f>
        <v>8.3132970250245073</v>
      </c>
      <c r="X671">
        <f>$T671+_xlfn.T.INV(0.975,'Regression (power w accel)'!$B$8-2)*SQRT('Regression (power w accel)'!$D$13*(1+1/'Regression (power w accel)'!$B$8+data_and_analysis!$V671))</f>
        <v>8.7905969303984968</v>
      </c>
      <c r="Y671">
        <f t="shared" si="106"/>
        <v>67.962253998647824</v>
      </c>
      <c r="Z671">
        <f t="shared" si="107"/>
        <v>109.53590205608765</v>
      </c>
      <c r="AA671">
        <f>EXP('Regression (power w accel)'!$B$17)*(data_and_analysis!$F671^'Regression (power w accel)'!$B$18)/60</f>
        <v>86.280396368507866</v>
      </c>
      <c r="AB671" t="str">
        <f t="shared" si="108"/>
        <v>N</v>
      </c>
      <c r="AC671" s="5">
        <f t="shared" si="109"/>
        <v>-0.21230943691568527</v>
      </c>
      <c r="AD671" s="5">
        <f t="shared" si="110"/>
        <v>0.26953406180767137</v>
      </c>
    </row>
    <row r="672" spans="1:30" x14ac:dyDescent="0.25">
      <c r="A672">
        <v>45795</v>
      </c>
      <c r="B672" t="s">
        <v>16</v>
      </c>
      <c r="C672" t="s">
        <v>386</v>
      </c>
      <c r="D672">
        <v>4146</v>
      </c>
      <c r="E672">
        <v>2289.39</v>
      </c>
      <c r="F672">
        <v>2420.4167000000002</v>
      </c>
      <c r="G672">
        <f t="shared" si="101"/>
        <v>8.3298992929957247</v>
      </c>
      <c r="H672">
        <f t="shared" si="102"/>
        <v>7.7360406855181667</v>
      </c>
      <c r="I672">
        <f t="shared" si="103"/>
        <v>7.7916949944103662</v>
      </c>
      <c r="J672">
        <v>63</v>
      </c>
      <c r="K672">
        <v>64</v>
      </c>
      <c r="L672">
        <v>140978.98000000001</v>
      </c>
      <c r="M672">
        <v>6.04</v>
      </c>
      <c r="N672">
        <v>107.68</v>
      </c>
      <c r="O672">
        <v>81.34</v>
      </c>
      <c r="P672">
        <v>143.58000000000001</v>
      </c>
      <c r="Q672">
        <v>48579</v>
      </c>
      <c r="R672">
        <v>0.04</v>
      </c>
      <c r="S672">
        <v>0.28000000000000003</v>
      </c>
      <c r="T672">
        <f>'Regression (power w accel)'!$B$17+'Regression (power w accel)'!$B$18*data_and_analysis!$I672</f>
        <v>8.3478565290570756</v>
      </c>
      <c r="U672">
        <f t="shared" si="104"/>
        <v>0.10031373133772903</v>
      </c>
      <c r="V672">
        <f t="shared" si="105"/>
        <v>1.2120501198783007E-4</v>
      </c>
      <c r="W672">
        <f>$T672-_xlfn.T.INV(0.975,'Regression (power w accel)'!$B$8-2)*SQRT('Regression (power w accel)'!$D$13*(1+1/'Regression (power w accel)'!$B$8+data_and_analysis!$V672))</f>
        <v>8.1091936998188796</v>
      </c>
      <c r="X672">
        <f>$T672+_xlfn.T.INV(0.975,'Regression (power w accel)'!$B$8-2)*SQRT('Regression (power w accel)'!$D$13*(1+1/'Regression (power w accel)'!$B$8+data_and_analysis!$V672))</f>
        <v>8.5865193582952717</v>
      </c>
      <c r="Y672">
        <f t="shared" si="106"/>
        <v>55.414934741625565</v>
      </c>
      <c r="Z672">
        <f t="shared" si="107"/>
        <v>89.315477762603862</v>
      </c>
      <c r="AA672">
        <f>EXP('Regression (power w accel)'!$B$17)*(data_and_analysis!$F672^'Regression (power w accel)'!$B$18)/60</f>
        <v>70.352053073324029</v>
      </c>
      <c r="AB672" t="str">
        <f t="shared" si="108"/>
        <v>N</v>
      </c>
      <c r="AC672" s="5">
        <f t="shared" si="109"/>
        <v>-0.21231957958825079</v>
      </c>
      <c r="AD672" s="5">
        <f t="shared" si="110"/>
        <v>0.26955040913326739</v>
      </c>
    </row>
    <row r="673" spans="1:30" x14ac:dyDescent="0.25">
      <c r="A673">
        <v>53899</v>
      </c>
      <c r="B673" t="s">
        <v>965</v>
      </c>
      <c r="C673" t="s">
        <v>966</v>
      </c>
      <c r="D673">
        <v>78219</v>
      </c>
      <c r="E673">
        <v>47383.06</v>
      </c>
      <c r="F673">
        <v>69534.59</v>
      </c>
      <c r="G673">
        <f t="shared" si="101"/>
        <v>11.267267863773679</v>
      </c>
      <c r="H673">
        <f t="shared" si="102"/>
        <v>10.766020059840054</v>
      </c>
      <c r="I673">
        <f t="shared" si="103"/>
        <v>11.149579605584117</v>
      </c>
      <c r="J673">
        <v>818</v>
      </c>
      <c r="K673">
        <v>819</v>
      </c>
      <c r="L673">
        <v>6743279.5</v>
      </c>
      <c r="M673">
        <v>6.02</v>
      </c>
      <c r="N673">
        <v>171.07</v>
      </c>
      <c r="O673">
        <v>176.06</v>
      </c>
      <c r="P673">
        <v>147.78</v>
      </c>
      <c r="Q673">
        <v>118708</v>
      </c>
      <c r="R673">
        <v>0.04</v>
      </c>
      <c r="S673">
        <v>0.2</v>
      </c>
      <c r="T673">
        <f>'Regression (power w accel)'!$B$17+'Regression (power w accel)'!$B$18*data_and_analysis!$I673</f>
        <v>11.576253492645062</v>
      </c>
      <c r="U673">
        <f t="shared" si="104"/>
        <v>9.2486613277007486</v>
      </c>
      <c r="V673">
        <f t="shared" si="105"/>
        <v>1.1174782277027472E-2</v>
      </c>
      <c r="W673">
        <f>$T673-_xlfn.T.INV(0.975,'Regression (power w accel)'!$B$8-2)*SQRT('Regression (power w accel)'!$D$13*(1+1/'Regression (power w accel)'!$B$8+data_and_analysis!$V673))</f>
        <v>11.33627671857688</v>
      </c>
      <c r="X673">
        <f>$T673+_xlfn.T.INV(0.975,'Regression (power w accel)'!$B$8-2)*SQRT('Regression (power w accel)'!$D$13*(1+1/'Regression (power w accel)'!$B$8+data_and_analysis!$V673))</f>
        <v>11.816230266713244</v>
      </c>
      <c r="Y673">
        <f t="shared" si="106"/>
        <v>1396.7901823036584</v>
      </c>
      <c r="Z673">
        <f t="shared" si="107"/>
        <v>2257.2120047157323</v>
      </c>
      <c r="AA673">
        <f>EXP('Regression (power w accel)'!$B$17)*(data_and_analysis!$F673^'Regression (power w accel)'!$B$18)/60</f>
        <v>1775.6270913581188</v>
      </c>
      <c r="AB673" t="str">
        <f t="shared" si="108"/>
        <v>Y</v>
      </c>
      <c r="AC673" s="5">
        <f t="shared" si="109"/>
        <v>-0.21335386855620711</v>
      </c>
      <c r="AD673" s="5">
        <f t="shared" si="110"/>
        <v>0.27121962471819744</v>
      </c>
    </row>
    <row r="674" spans="1:30" x14ac:dyDescent="0.25">
      <c r="A674">
        <v>53781</v>
      </c>
      <c r="B674" t="s">
        <v>967</v>
      </c>
      <c r="C674" t="s">
        <v>968</v>
      </c>
      <c r="D674">
        <v>12717</v>
      </c>
      <c r="E674">
        <v>5042.88</v>
      </c>
      <c r="F674">
        <v>6653.4769999999999</v>
      </c>
      <c r="G674">
        <f t="shared" si="101"/>
        <v>9.4506949600207459</v>
      </c>
      <c r="H674">
        <f t="shared" si="102"/>
        <v>8.5257326264337063</v>
      </c>
      <c r="I674">
        <f t="shared" si="103"/>
        <v>8.8028948541505887</v>
      </c>
      <c r="J674">
        <v>181</v>
      </c>
      <c r="K674">
        <v>182</v>
      </c>
      <c r="L674">
        <v>623420.80000000005</v>
      </c>
      <c r="M674">
        <v>6.14</v>
      </c>
      <c r="N674">
        <v>157.04</v>
      </c>
      <c r="O674">
        <v>147.38</v>
      </c>
      <c r="P674">
        <v>169.48</v>
      </c>
      <c r="Q674">
        <v>182148</v>
      </c>
      <c r="R674">
        <v>0.04</v>
      </c>
      <c r="S674">
        <v>0.17</v>
      </c>
      <c r="T674">
        <f>'Regression (power w accel)'!$B$17+'Regression (power w accel)'!$B$18*data_and_analysis!$I674</f>
        <v>9.3200622284139705</v>
      </c>
      <c r="U674">
        <f t="shared" si="104"/>
        <v>0.48229751096750273</v>
      </c>
      <c r="V674">
        <f t="shared" si="105"/>
        <v>5.8274051636767832E-4</v>
      </c>
      <c r="W674">
        <f>$T674-_xlfn.T.INV(0.975,'Regression (power w accel)'!$B$8-2)*SQRT('Regression (power w accel)'!$D$13*(1+1/'Regression (power w accel)'!$B$8+data_and_analysis!$V674))</f>
        <v>9.0813443915122747</v>
      </c>
      <c r="X674">
        <f>$T674+_xlfn.T.INV(0.975,'Regression (power w accel)'!$B$8-2)*SQRT('Regression (power w accel)'!$D$13*(1+1/'Regression (power w accel)'!$B$8+data_and_analysis!$V674))</f>
        <v>9.5587800653156663</v>
      </c>
      <c r="Y674">
        <f t="shared" si="106"/>
        <v>146.4962497700437</v>
      </c>
      <c r="Z674">
        <f t="shared" si="107"/>
        <v>236.14251575795302</v>
      </c>
      <c r="AA674">
        <f>EXP('Regression (power w accel)'!$B$17)*(data_and_analysis!$F674^'Regression (power w accel)'!$B$18)/60</f>
        <v>185.99460467928517</v>
      </c>
      <c r="AB674" t="str">
        <f t="shared" si="108"/>
        <v>N</v>
      </c>
      <c r="AC674" s="5">
        <f t="shared" si="109"/>
        <v>-0.21236290685608544</v>
      </c>
      <c r="AD674" s="5">
        <f t="shared" si="110"/>
        <v>0.26962024605573404</v>
      </c>
    </row>
    <row r="675" spans="1:30" x14ac:dyDescent="0.25">
      <c r="A675">
        <v>45132</v>
      </c>
      <c r="B675" t="s">
        <v>969</v>
      </c>
      <c r="C675" t="s">
        <v>970</v>
      </c>
      <c r="D675">
        <v>1766</v>
      </c>
      <c r="E675">
        <v>1049.76</v>
      </c>
      <c r="F675">
        <v>1053.4972</v>
      </c>
      <c r="G675">
        <f t="shared" si="101"/>
        <v>7.4764723811639051</v>
      </c>
      <c r="H675">
        <f t="shared" si="102"/>
        <v>6.9563168455965672</v>
      </c>
      <c r="I675">
        <f t="shared" si="103"/>
        <v>6.9598705754334027</v>
      </c>
      <c r="J675">
        <v>52</v>
      </c>
      <c r="K675">
        <v>54</v>
      </c>
      <c r="L675">
        <v>57530.879999999997</v>
      </c>
      <c r="M675">
        <v>9.07</v>
      </c>
      <c r="N675">
        <v>114.37</v>
      </c>
      <c r="O675">
        <v>55.81</v>
      </c>
      <c r="P675">
        <v>144.94</v>
      </c>
      <c r="Q675">
        <v>8161</v>
      </c>
      <c r="R675">
        <v>0.06</v>
      </c>
      <c r="S675">
        <v>0.18</v>
      </c>
      <c r="T675">
        <f>'Regression (power w accel)'!$B$17+'Regression (power w accel)'!$B$18*data_and_analysis!$I675</f>
        <v>7.5481091465748449</v>
      </c>
      <c r="U675">
        <f t="shared" si="104"/>
        <v>1.3191621622119343</v>
      </c>
      <c r="V675">
        <f t="shared" si="105"/>
        <v>1.5938901240398122E-3</v>
      </c>
      <c r="W675">
        <f>$T675-_xlfn.T.INV(0.975,'Regression (power w accel)'!$B$8-2)*SQRT('Regression (power w accel)'!$D$13*(1+1/'Regression (power w accel)'!$B$8+data_and_analysis!$V675))</f>
        <v>7.3092708410653957</v>
      </c>
      <c r="X675">
        <f>$T675+_xlfn.T.INV(0.975,'Regression (power w accel)'!$B$8-2)*SQRT('Regression (power w accel)'!$D$13*(1+1/'Regression (power w accel)'!$B$8+data_and_analysis!$V675))</f>
        <v>7.7869474520842941</v>
      </c>
      <c r="Y675">
        <f t="shared" si="106"/>
        <v>24.901456079350542</v>
      </c>
      <c r="Z675">
        <f t="shared" si="107"/>
        <v>40.149215053870407</v>
      </c>
      <c r="AA675">
        <f>EXP('Regression (power w accel)'!$B$17)*(data_and_analysis!$F675^'Regression (power w accel)'!$B$18)/60</f>
        <v>31.619201686385971</v>
      </c>
      <c r="AB675" t="str">
        <f t="shared" si="108"/>
        <v>N</v>
      </c>
      <c r="AC675" s="5">
        <f t="shared" si="109"/>
        <v>-0.21245778668497617</v>
      </c>
      <c r="AD675" s="5">
        <f t="shared" si="110"/>
        <v>0.26977320465232163</v>
      </c>
    </row>
    <row r="676" spans="1:30" x14ac:dyDescent="0.25">
      <c r="A676">
        <v>47870</v>
      </c>
      <c r="B676" t="s">
        <v>393</v>
      </c>
      <c r="C676" t="s">
        <v>971</v>
      </c>
      <c r="D676">
        <v>3263</v>
      </c>
      <c r="E676">
        <v>1411.86</v>
      </c>
      <c r="F676">
        <v>1665.2555</v>
      </c>
      <c r="G676">
        <f t="shared" si="101"/>
        <v>8.0904022965933198</v>
      </c>
      <c r="H676">
        <f t="shared" si="102"/>
        <v>7.2526632629958439</v>
      </c>
      <c r="I676">
        <f t="shared" si="103"/>
        <v>7.4177338440952205</v>
      </c>
      <c r="J676">
        <v>92</v>
      </c>
      <c r="K676">
        <v>93</v>
      </c>
      <c r="L676">
        <v>134768.69</v>
      </c>
      <c r="M676">
        <v>6.04</v>
      </c>
      <c r="N676">
        <v>141.08000000000001</v>
      </c>
      <c r="O676">
        <v>123.54</v>
      </c>
      <c r="P676">
        <v>161.44</v>
      </c>
      <c r="Q676">
        <v>41516</v>
      </c>
      <c r="R676">
        <v>0.04</v>
      </c>
      <c r="S676">
        <v>0.19</v>
      </c>
      <c r="T676">
        <f>'Regression (power w accel)'!$B$17+'Regression (power w accel)'!$B$18*data_and_analysis!$I676</f>
        <v>7.9883161689863718</v>
      </c>
      <c r="U676">
        <f t="shared" si="104"/>
        <v>0.47704518997961753</v>
      </c>
      <c r="V676">
        <f t="shared" si="105"/>
        <v>5.7639434999732099E-4</v>
      </c>
      <c r="W676">
        <f>$T676-_xlfn.T.INV(0.975,'Regression (power w accel)'!$B$8-2)*SQRT('Regression (power w accel)'!$D$13*(1+1/'Regression (power w accel)'!$B$8+data_and_analysis!$V676))</f>
        <v>7.7495990883604406</v>
      </c>
      <c r="X676">
        <f>$T676+_xlfn.T.INV(0.975,'Regression (power w accel)'!$B$8-2)*SQRT('Regression (power w accel)'!$D$13*(1+1/'Regression (power w accel)'!$B$8+data_and_analysis!$V676))</f>
        <v>8.2270332496123029</v>
      </c>
      <c r="Y676">
        <f t="shared" si="106"/>
        <v>38.677364262606027</v>
      </c>
      <c r="Z676">
        <f t="shared" si="107"/>
        <v>62.345324877003797</v>
      </c>
      <c r="AA676">
        <f>EXP('Regression (power w accel)'!$B$17)*(data_and_analysis!$F676^'Regression (power w accel)'!$B$18)/60</f>
        <v>49.105527594542636</v>
      </c>
      <c r="AB676" t="str">
        <f t="shared" si="108"/>
        <v>N</v>
      </c>
      <c r="AC676" s="5">
        <f t="shared" si="109"/>
        <v>-0.21236231118501511</v>
      </c>
      <c r="AD676" s="5">
        <f t="shared" si="110"/>
        <v>0.26961928587307493</v>
      </c>
    </row>
    <row r="677" spans="1:30" x14ac:dyDescent="0.25">
      <c r="A677">
        <v>56914</v>
      </c>
      <c r="B677" t="s">
        <v>972</v>
      </c>
      <c r="C677" t="s">
        <v>973</v>
      </c>
      <c r="D677">
        <v>9673</v>
      </c>
      <c r="E677">
        <v>4599.67</v>
      </c>
      <c r="F677">
        <v>5967.7763999999997</v>
      </c>
      <c r="G677">
        <f t="shared" si="101"/>
        <v>9.177093778182547</v>
      </c>
      <c r="H677">
        <f t="shared" si="102"/>
        <v>8.4337398407733772</v>
      </c>
      <c r="I677">
        <f t="shared" si="103"/>
        <v>8.6941296746937748</v>
      </c>
      <c r="J677">
        <v>156</v>
      </c>
      <c r="K677">
        <v>157</v>
      </c>
      <c r="L677">
        <v>544366.25</v>
      </c>
      <c r="M677">
        <v>6.19</v>
      </c>
      <c r="N677">
        <v>153.56</v>
      </c>
      <c r="O677">
        <v>143.21</v>
      </c>
      <c r="P677">
        <v>178.75</v>
      </c>
      <c r="Q677">
        <v>97322</v>
      </c>
      <c r="R677">
        <v>0.04</v>
      </c>
      <c r="S677">
        <v>0.16</v>
      </c>
      <c r="T677">
        <f>'Regression (power w accel)'!$B$17+'Regression (power w accel)'!$B$18*data_and_analysis!$I677</f>
        <v>9.2154912809984371</v>
      </c>
      <c r="U677">
        <f t="shared" si="104"/>
        <v>0.34305766828920276</v>
      </c>
      <c r="V677">
        <f t="shared" si="105"/>
        <v>4.1450266322484074E-4</v>
      </c>
      <c r="W677">
        <f>$T677-_xlfn.T.INV(0.975,'Regression (power w accel)'!$B$8-2)*SQRT('Regression (power w accel)'!$D$13*(1+1/'Regression (power w accel)'!$B$8+data_and_analysis!$V677))</f>
        <v>8.9767934938946254</v>
      </c>
      <c r="X677">
        <f>$T677+_xlfn.T.INV(0.975,'Regression (power w accel)'!$B$8-2)*SQRT('Regression (power w accel)'!$D$13*(1+1/'Regression (power w accel)'!$B$8+data_and_analysis!$V677))</f>
        <v>9.4541890681022487</v>
      </c>
      <c r="Y677">
        <f t="shared" si="106"/>
        <v>131.9534134221754</v>
      </c>
      <c r="Z677">
        <f t="shared" si="107"/>
        <v>212.69187154277142</v>
      </c>
      <c r="AA677">
        <f>EXP('Regression (power w accel)'!$B$17)*(data_and_analysis!$F677^'Regression (power w accel)'!$B$18)/60</f>
        <v>167.52736629344932</v>
      </c>
      <c r="AB677" t="str">
        <f t="shared" si="108"/>
        <v>N</v>
      </c>
      <c r="AC677" s="5">
        <f t="shared" si="109"/>
        <v>-0.21234711473324783</v>
      </c>
      <c r="AD677" s="5">
        <f t="shared" si="110"/>
        <v>0.26959479068159942</v>
      </c>
    </row>
    <row r="678" spans="1:30" x14ac:dyDescent="0.25">
      <c r="A678">
        <v>56694</v>
      </c>
      <c r="B678" t="s">
        <v>974</v>
      </c>
      <c r="C678" t="s">
        <v>975</v>
      </c>
      <c r="D678">
        <v>8316</v>
      </c>
      <c r="E678">
        <v>4322.26</v>
      </c>
      <c r="F678">
        <v>5424.8119999999999</v>
      </c>
      <c r="G678">
        <f t="shared" si="101"/>
        <v>9.025936648977904</v>
      </c>
      <c r="H678">
        <f t="shared" si="102"/>
        <v>8.3715336925920187</v>
      </c>
      <c r="I678">
        <f t="shared" si="103"/>
        <v>8.5987385234303026</v>
      </c>
      <c r="J678">
        <v>146</v>
      </c>
      <c r="K678">
        <v>147</v>
      </c>
      <c r="L678">
        <v>400761.62</v>
      </c>
      <c r="M678">
        <v>4.28</v>
      </c>
      <c r="N678">
        <v>119.93</v>
      </c>
      <c r="O678">
        <v>99.35</v>
      </c>
      <c r="P678">
        <v>147.5</v>
      </c>
      <c r="Q678">
        <v>94879</v>
      </c>
      <c r="R678">
        <v>0.03</v>
      </c>
      <c r="S678">
        <v>0.16</v>
      </c>
      <c r="T678">
        <f>'Regression (power w accel)'!$B$17+'Regression (power w accel)'!$B$18*data_and_analysis!$I678</f>
        <v>9.1237786289116496</v>
      </c>
      <c r="U678">
        <f t="shared" si="104"/>
        <v>0.24041379915186636</v>
      </c>
      <c r="V678">
        <f t="shared" si="105"/>
        <v>2.904822402641713E-4</v>
      </c>
      <c r="W678">
        <f>$T678-_xlfn.T.INV(0.975,'Regression (power w accel)'!$B$8-2)*SQRT('Regression (power w accel)'!$D$13*(1+1/'Regression (power w accel)'!$B$8+data_and_analysis!$V678))</f>
        <v>8.8850956230582874</v>
      </c>
      <c r="X678">
        <f>$T678+_xlfn.T.INV(0.975,'Regression (power w accel)'!$B$8-2)*SQRT('Regression (power w accel)'!$D$13*(1+1/'Regression (power w accel)'!$B$8+data_and_analysis!$V678))</f>
        <v>9.3624616347650118</v>
      </c>
      <c r="Y678">
        <f t="shared" si="106"/>
        <v>120.39175624879697</v>
      </c>
      <c r="Z678">
        <f t="shared" si="107"/>
        <v>194.05023571811077</v>
      </c>
      <c r="AA678">
        <f>EXP('Regression (power w accel)'!$B$17)*(data_and_analysis!$F678^'Regression (power w accel)'!$B$18)/60</f>
        <v>152.84648729557506</v>
      </c>
      <c r="AB678" t="str">
        <f t="shared" si="108"/>
        <v>N</v>
      </c>
      <c r="AC678" s="5">
        <f t="shared" si="109"/>
        <v>-0.21233547215263784</v>
      </c>
      <c r="AD678" s="5">
        <f t="shared" si="110"/>
        <v>0.26957602462172231</v>
      </c>
    </row>
    <row r="679" spans="1:30" x14ac:dyDescent="0.25">
      <c r="A679">
        <v>53291</v>
      </c>
      <c r="B679" t="s">
        <v>976</v>
      </c>
      <c r="C679" t="s">
        <v>977</v>
      </c>
      <c r="D679">
        <v>25540</v>
      </c>
      <c r="E679">
        <v>9916.1</v>
      </c>
      <c r="F679">
        <v>13190.681</v>
      </c>
      <c r="G679">
        <f t="shared" si="101"/>
        <v>10.148001129586531</v>
      </c>
      <c r="H679">
        <f t="shared" si="102"/>
        <v>9.2019149778158074</v>
      </c>
      <c r="I679">
        <f t="shared" si="103"/>
        <v>9.4872658744013219</v>
      </c>
      <c r="J679">
        <v>122</v>
      </c>
      <c r="K679">
        <v>123</v>
      </c>
      <c r="L679">
        <v>1050412.3999999999</v>
      </c>
      <c r="M679">
        <v>4.1500000000000004</v>
      </c>
      <c r="N679">
        <v>123.75</v>
      </c>
      <c r="O679">
        <v>113.3</v>
      </c>
      <c r="P679">
        <v>134.97999999999999</v>
      </c>
      <c r="Q679">
        <v>533348</v>
      </c>
      <c r="R679">
        <v>0.03</v>
      </c>
      <c r="S679">
        <v>0.18</v>
      </c>
      <c r="T679">
        <f>'Regression (power w accel)'!$B$17+'Regression (power w accel)'!$B$18*data_and_analysis!$I679</f>
        <v>9.978042349706099</v>
      </c>
      <c r="U679">
        <f t="shared" si="104"/>
        <v>1.9012202893593491</v>
      </c>
      <c r="V679">
        <f t="shared" si="105"/>
        <v>2.2971673457892377E-3</v>
      </c>
      <c r="W679">
        <f>$T679-_xlfn.T.INV(0.975,'Regression (power w accel)'!$B$8-2)*SQRT('Regression (power w accel)'!$D$13*(1+1/'Regression (power w accel)'!$B$8+data_and_analysis!$V679))</f>
        <v>9.7391202913950199</v>
      </c>
      <c r="X679">
        <f>$T679+_xlfn.T.INV(0.975,'Regression (power w accel)'!$B$8-2)*SQRT('Regression (power w accel)'!$D$13*(1+1/'Regression (power w accel)'!$B$8+data_and_analysis!$V679))</f>
        <v>10.216964408017178</v>
      </c>
      <c r="Y679">
        <f t="shared" si="106"/>
        <v>282.81012304973876</v>
      </c>
      <c r="Z679">
        <f t="shared" si="107"/>
        <v>456.05793222366452</v>
      </c>
      <c r="AA679">
        <f>EXP('Regression (power w accel)'!$B$17)*(data_and_analysis!$F679^'Regression (power w accel)'!$B$18)/60</f>
        <v>359.13479353855985</v>
      </c>
      <c r="AB679" t="str">
        <f t="shared" si="108"/>
        <v>N</v>
      </c>
      <c r="AC679" s="5">
        <f t="shared" si="109"/>
        <v>-0.21252374278970049</v>
      </c>
      <c r="AD679" s="5">
        <f t="shared" si="110"/>
        <v>0.26987955616920239</v>
      </c>
    </row>
    <row r="680" spans="1:30" x14ac:dyDescent="0.25">
      <c r="A680">
        <v>33988</v>
      </c>
      <c r="B680" t="s">
        <v>978</v>
      </c>
      <c r="C680" t="s">
        <v>979</v>
      </c>
      <c r="D680">
        <v>1485</v>
      </c>
      <c r="E680">
        <v>744.02</v>
      </c>
      <c r="F680">
        <v>723.74739999999997</v>
      </c>
      <c r="G680">
        <f t="shared" si="101"/>
        <v>7.3031700512368003</v>
      </c>
      <c r="H680">
        <f t="shared" si="102"/>
        <v>6.6120679161922151</v>
      </c>
      <c r="I680">
        <f t="shared" si="103"/>
        <v>6.5844424364800611</v>
      </c>
      <c r="J680">
        <v>75</v>
      </c>
      <c r="K680">
        <v>76</v>
      </c>
      <c r="L680">
        <v>48513.4</v>
      </c>
      <c r="M680">
        <v>8</v>
      </c>
      <c r="N680">
        <v>138.09</v>
      </c>
      <c r="O680">
        <v>44.91</v>
      </c>
      <c r="P680">
        <v>169.47</v>
      </c>
      <c r="Q680">
        <v>4520</v>
      </c>
      <c r="R680">
        <v>0.06</v>
      </c>
      <c r="S680">
        <v>0.19</v>
      </c>
      <c r="T680">
        <f>'Regression (power w accel)'!$B$17+'Regression (power w accel)'!$B$18*data_and_analysis!$I680</f>
        <v>7.1871583682755302</v>
      </c>
      <c r="U680">
        <f t="shared" si="104"/>
        <v>2.3225028128792689</v>
      </c>
      <c r="V680">
        <f t="shared" si="105"/>
        <v>2.8061859281165646E-3</v>
      </c>
      <c r="W680">
        <f>$T680-_xlfn.T.INV(0.975,'Regression (power w accel)'!$B$8-2)*SQRT('Regression (power w accel)'!$D$13*(1+1/'Regression (power w accel)'!$B$8+data_and_analysis!$V680))</f>
        <v>6.948175709600986</v>
      </c>
      <c r="X680">
        <f>$T680+_xlfn.T.INV(0.975,'Regression (power w accel)'!$B$8-2)*SQRT('Regression (power w accel)'!$D$13*(1+1/'Regression (power w accel)'!$B$8+data_and_analysis!$V680))</f>
        <v>7.4261410269500745</v>
      </c>
      <c r="Y680">
        <f t="shared" si="106"/>
        <v>17.354140915183788</v>
      </c>
      <c r="Z680">
        <f t="shared" si="107"/>
        <v>27.988577058175753</v>
      </c>
      <c r="AA680">
        <f>EXP('Regression (power w accel)'!$B$17)*(data_and_analysis!$F680^'Regression (power w accel)'!$B$18)/60</f>
        <v>22.039004294274775</v>
      </c>
      <c r="AB680" t="str">
        <f t="shared" si="108"/>
        <v>N</v>
      </c>
      <c r="AC680" s="5">
        <f t="shared" si="109"/>
        <v>-0.212571462691171</v>
      </c>
      <c r="AD680" s="5">
        <f t="shared" si="110"/>
        <v>0.2699565136636658</v>
      </c>
    </row>
    <row r="681" spans="1:30" x14ac:dyDescent="0.25">
      <c r="A681">
        <v>36497</v>
      </c>
      <c r="B681" t="s">
        <v>861</v>
      </c>
      <c r="C681" t="s">
        <v>862</v>
      </c>
      <c r="D681">
        <v>531</v>
      </c>
      <c r="E681">
        <v>298.41000000000003</v>
      </c>
      <c r="F681">
        <v>248.75561999999999</v>
      </c>
      <c r="G681">
        <f t="shared" si="101"/>
        <v>6.2747620212419388</v>
      </c>
      <c r="H681">
        <f t="shared" si="102"/>
        <v>5.6984683798324323</v>
      </c>
      <c r="I681">
        <f t="shared" si="103"/>
        <v>5.5164709687483091</v>
      </c>
      <c r="J681">
        <v>6</v>
      </c>
      <c r="K681">
        <v>8</v>
      </c>
      <c r="L681">
        <v>13437.39</v>
      </c>
      <c r="M681">
        <v>4.05</v>
      </c>
      <c r="N681">
        <v>150.47999999999999</v>
      </c>
      <c r="O681">
        <v>61.59</v>
      </c>
      <c r="P681">
        <v>155.30000000000001</v>
      </c>
      <c r="Q681">
        <v>1098</v>
      </c>
      <c r="R681">
        <v>0.03</v>
      </c>
      <c r="S681">
        <v>0.1</v>
      </c>
      <c r="T681">
        <f>'Regression (power w accel)'!$B$17+'Regression (power w accel)'!$B$18*data_and_analysis!$I681</f>
        <v>6.160370302911188</v>
      </c>
      <c r="U681">
        <f t="shared" si="104"/>
        <v>6.7181916147687648</v>
      </c>
      <c r="V681">
        <f t="shared" si="105"/>
        <v>8.117318380502999E-3</v>
      </c>
      <c r="W681">
        <f>$T681-_xlfn.T.INV(0.975,'Regression (power w accel)'!$B$8-2)*SQRT('Regression (power w accel)'!$D$13*(1+1/'Regression (power w accel)'!$B$8+data_and_analysis!$V681))</f>
        <v>5.9207562504099736</v>
      </c>
      <c r="X681">
        <f>$T681+_xlfn.T.INV(0.975,'Regression (power w accel)'!$B$8-2)*SQRT('Regression (power w accel)'!$D$13*(1+1/'Regression (power w accel)'!$B$8+data_and_analysis!$V681))</f>
        <v>6.3999843554124025</v>
      </c>
      <c r="Y681">
        <f t="shared" si="106"/>
        <v>6.2115576151365675</v>
      </c>
      <c r="Z681">
        <f t="shared" si="107"/>
        <v>10.030593705471972</v>
      </c>
      <c r="AA681">
        <f>EXP('Regression (power w accel)'!$B$17)*(data_and_analysis!$F681^'Regression (power w accel)'!$B$18)/60</f>
        <v>7.8933903182070848</v>
      </c>
      <c r="AB681" t="str">
        <f t="shared" si="108"/>
        <v>N</v>
      </c>
      <c r="AC681" s="5">
        <f t="shared" si="109"/>
        <v>-0.21306848328419303</v>
      </c>
      <c r="AD681" s="5">
        <f t="shared" si="110"/>
        <v>0.27075860955908415</v>
      </c>
    </row>
    <row r="682" spans="1:30" x14ac:dyDescent="0.25">
      <c r="A682">
        <v>39448</v>
      </c>
      <c r="B682" t="s">
        <v>16</v>
      </c>
      <c r="C682" t="s">
        <v>765</v>
      </c>
      <c r="D682">
        <v>4154</v>
      </c>
      <c r="E682">
        <v>2289.39</v>
      </c>
      <c r="F682">
        <v>2420.4167000000002</v>
      </c>
      <c r="G682">
        <f t="shared" si="101"/>
        <v>8.3318270044360574</v>
      </c>
      <c r="H682">
        <f t="shared" si="102"/>
        <v>7.7360406855181667</v>
      </c>
      <c r="I682">
        <f t="shared" si="103"/>
        <v>7.7916949944103662</v>
      </c>
      <c r="J682">
        <v>63</v>
      </c>
      <c r="K682">
        <v>64</v>
      </c>
      <c r="L682">
        <v>140978.98000000001</v>
      </c>
      <c r="M682">
        <v>6.04</v>
      </c>
      <c r="N682">
        <v>107.68</v>
      </c>
      <c r="O682">
        <v>81.34</v>
      </c>
      <c r="P682">
        <v>143.58000000000001</v>
      </c>
      <c r="Q682">
        <v>48579</v>
      </c>
      <c r="R682">
        <v>0.04</v>
      </c>
      <c r="S682">
        <v>0.28000000000000003</v>
      </c>
      <c r="T682">
        <f>'Regression (power w accel)'!$B$17+'Regression (power w accel)'!$B$18*data_and_analysis!$I682</f>
        <v>8.3478565290570756</v>
      </c>
      <c r="U682">
        <f t="shared" si="104"/>
        <v>0.10031373133772903</v>
      </c>
      <c r="V682">
        <f t="shared" si="105"/>
        <v>1.2120501198783007E-4</v>
      </c>
      <c r="W682">
        <f>$T682-_xlfn.T.INV(0.975,'Regression (power w accel)'!$B$8-2)*SQRT('Regression (power w accel)'!$D$13*(1+1/'Regression (power w accel)'!$B$8+data_and_analysis!$V682))</f>
        <v>8.1091936998188796</v>
      </c>
      <c r="X682">
        <f>$T682+_xlfn.T.INV(0.975,'Regression (power w accel)'!$B$8-2)*SQRT('Regression (power w accel)'!$D$13*(1+1/'Regression (power w accel)'!$B$8+data_and_analysis!$V682))</f>
        <v>8.5865193582952717</v>
      </c>
      <c r="Y682">
        <f t="shared" si="106"/>
        <v>55.414934741625565</v>
      </c>
      <c r="Z682">
        <f t="shared" si="107"/>
        <v>89.315477762603862</v>
      </c>
      <c r="AA682">
        <f>EXP('Regression (power w accel)'!$B$17)*(data_and_analysis!$F682^'Regression (power w accel)'!$B$18)/60</f>
        <v>70.352053073324029</v>
      </c>
      <c r="AB682" t="str">
        <f t="shared" si="108"/>
        <v>N</v>
      </c>
      <c r="AC682" s="5">
        <f t="shared" si="109"/>
        <v>-0.21231957958825079</v>
      </c>
      <c r="AD682" s="5">
        <f t="shared" si="110"/>
        <v>0.26955040913326739</v>
      </c>
    </row>
    <row r="683" spans="1:30" x14ac:dyDescent="0.25">
      <c r="A683">
        <v>47629</v>
      </c>
      <c r="B683" t="s">
        <v>16</v>
      </c>
      <c r="C683" t="s">
        <v>384</v>
      </c>
      <c r="D683">
        <v>4117</v>
      </c>
      <c r="E683">
        <v>2289.39</v>
      </c>
      <c r="F683">
        <v>2420.4167000000002</v>
      </c>
      <c r="G683">
        <f t="shared" si="101"/>
        <v>8.3228800217699046</v>
      </c>
      <c r="H683">
        <f t="shared" si="102"/>
        <v>7.7360406855181667</v>
      </c>
      <c r="I683">
        <f t="shared" si="103"/>
        <v>7.7916949944103662</v>
      </c>
      <c r="J683">
        <v>63</v>
      </c>
      <c r="K683">
        <v>64</v>
      </c>
      <c r="L683">
        <v>140978.98000000001</v>
      </c>
      <c r="M683">
        <v>6.04</v>
      </c>
      <c r="N683">
        <v>107.68</v>
      </c>
      <c r="O683">
        <v>81.34</v>
      </c>
      <c r="P683">
        <v>143.58000000000001</v>
      </c>
      <c r="Q683">
        <v>48579</v>
      </c>
      <c r="R683">
        <v>0.04</v>
      </c>
      <c r="S683">
        <v>0.28000000000000003</v>
      </c>
      <c r="T683">
        <f>'Regression (power w accel)'!$B$17+'Regression (power w accel)'!$B$18*data_and_analysis!$I683</f>
        <v>8.3478565290570756</v>
      </c>
      <c r="U683">
        <f t="shared" si="104"/>
        <v>0.10031373133772903</v>
      </c>
      <c r="V683">
        <f t="shared" si="105"/>
        <v>1.2120501198783007E-4</v>
      </c>
      <c r="W683">
        <f>$T683-_xlfn.T.INV(0.975,'Regression (power w accel)'!$B$8-2)*SQRT('Regression (power w accel)'!$D$13*(1+1/'Regression (power w accel)'!$B$8+data_and_analysis!$V683))</f>
        <v>8.1091936998188796</v>
      </c>
      <c r="X683">
        <f>$T683+_xlfn.T.INV(0.975,'Regression (power w accel)'!$B$8-2)*SQRT('Regression (power w accel)'!$D$13*(1+1/'Regression (power w accel)'!$B$8+data_and_analysis!$V683))</f>
        <v>8.5865193582952717</v>
      </c>
      <c r="Y683">
        <f t="shared" si="106"/>
        <v>55.414934741625565</v>
      </c>
      <c r="Z683">
        <f t="shared" si="107"/>
        <v>89.315477762603862</v>
      </c>
      <c r="AA683">
        <f>EXP('Regression (power w accel)'!$B$17)*(data_and_analysis!$F683^'Regression (power w accel)'!$B$18)/60</f>
        <v>70.352053073324029</v>
      </c>
      <c r="AB683" t="str">
        <f t="shared" si="108"/>
        <v>N</v>
      </c>
      <c r="AC683" s="5">
        <f t="shared" si="109"/>
        <v>-0.21231957958825079</v>
      </c>
      <c r="AD683" s="5">
        <f t="shared" si="110"/>
        <v>0.26955040913326739</v>
      </c>
    </row>
    <row r="684" spans="1:30" x14ac:dyDescent="0.25">
      <c r="A684">
        <v>34228</v>
      </c>
      <c r="B684" t="s">
        <v>16</v>
      </c>
      <c r="C684" t="s">
        <v>622</v>
      </c>
      <c r="D684">
        <v>4218</v>
      </c>
      <c r="E684">
        <v>2289.39</v>
      </c>
      <c r="F684">
        <v>2420.4167000000002</v>
      </c>
      <c r="G684">
        <f t="shared" si="101"/>
        <v>8.3471163610387205</v>
      </c>
      <c r="H684">
        <f t="shared" si="102"/>
        <v>7.7360406855181667</v>
      </c>
      <c r="I684">
        <f t="shared" si="103"/>
        <v>7.7916949944103662</v>
      </c>
      <c r="J684">
        <v>63</v>
      </c>
      <c r="K684">
        <v>64</v>
      </c>
      <c r="L684">
        <v>140978.98000000001</v>
      </c>
      <c r="M684">
        <v>6.04</v>
      </c>
      <c r="N684">
        <v>107.68</v>
      </c>
      <c r="O684">
        <v>81.34</v>
      </c>
      <c r="P684">
        <v>143.58000000000001</v>
      </c>
      <c r="Q684">
        <v>48575</v>
      </c>
      <c r="R684">
        <v>0.04</v>
      </c>
      <c r="S684">
        <v>0.28000000000000003</v>
      </c>
      <c r="T684">
        <f>'Regression (power w accel)'!$B$17+'Regression (power w accel)'!$B$18*data_and_analysis!$I684</f>
        <v>8.3478565290570756</v>
      </c>
      <c r="U684">
        <f t="shared" si="104"/>
        <v>0.10031373133772903</v>
      </c>
      <c r="V684">
        <f t="shared" si="105"/>
        <v>1.2120501198783007E-4</v>
      </c>
      <c r="W684">
        <f>$T684-_xlfn.T.INV(0.975,'Regression (power w accel)'!$B$8-2)*SQRT('Regression (power w accel)'!$D$13*(1+1/'Regression (power w accel)'!$B$8+data_and_analysis!$V684))</f>
        <v>8.1091936998188796</v>
      </c>
      <c r="X684">
        <f>$T684+_xlfn.T.INV(0.975,'Regression (power w accel)'!$B$8-2)*SQRT('Regression (power w accel)'!$D$13*(1+1/'Regression (power w accel)'!$B$8+data_and_analysis!$V684))</f>
        <v>8.5865193582952717</v>
      </c>
      <c r="Y684">
        <f t="shared" si="106"/>
        <v>55.414934741625565</v>
      </c>
      <c r="Z684">
        <f t="shared" si="107"/>
        <v>89.315477762603862</v>
      </c>
      <c r="AA684">
        <f>EXP('Regression (power w accel)'!$B$17)*(data_and_analysis!$F684^'Regression (power w accel)'!$B$18)/60</f>
        <v>70.352053073324029</v>
      </c>
      <c r="AB684" t="str">
        <f t="shared" si="108"/>
        <v>N</v>
      </c>
      <c r="AC684" s="5">
        <f t="shared" si="109"/>
        <v>-0.21231957958825079</v>
      </c>
      <c r="AD684" s="5">
        <f t="shared" si="110"/>
        <v>0.26955040913326739</v>
      </c>
    </row>
    <row r="685" spans="1:30" x14ac:dyDescent="0.25">
      <c r="A685">
        <v>47184</v>
      </c>
      <c r="B685" t="s">
        <v>68</v>
      </c>
      <c r="C685" t="s">
        <v>69</v>
      </c>
      <c r="D685">
        <v>9720</v>
      </c>
      <c r="E685">
        <v>5237.51</v>
      </c>
      <c r="F685">
        <v>6078.7920000000004</v>
      </c>
      <c r="G685">
        <f t="shared" si="101"/>
        <v>9.1819408974544849</v>
      </c>
      <c r="H685">
        <f t="shared" si="102"/>
        <v>8.5636014735364459</v>
      </c>
      <c r="I685">
        <f t="shared" si="103"/>
        <v>8.7125612710093634</v>
      </c>
      <c r="J685">
        <v>228</v>
      </c>
      <c r="K685">
        <v>229</v>
      </c>
      <c r="L685">
        <v>478482.47</v>
      </c>
      <c r="M685">
        <v>6.03</v>
      </c>
      <c r="N685">
        <v>137.57</v>
      </c>
      <c r="O685">
        <v>109.6</v>
      </c>
      <c r="P685">
        <v>170.42</v>
      </c>
      <c r="Q685">
        <v>103043</v>
      </c>
      <c r="R685">
        <v>0.04</v>
      </c>
      <c r="S685">
        <v>0.28999999999999998</v>
      </c>
      <c r="T685">
        <f>'Regression (power w accel)'!$B$17+'Regression (power w accel)'!$B$18*data_and_analysis!$I685</f>
        <v>9.2332121131501186</v>
      </c>
      <c r="U685">
        <f t="shared" si="104"/>
        <v>0.36498857866419199</v>
      </c>
      <c r="V685">
        <f t="shared" si="105"/>
        <v>4.4100089252462998E-4</v>
      </c>
      <c r="W685">
        <f>$T685-_xlfn.T.INV(0.975,'Regression (power w accel)'!$B$8-2)*SQRT('Regression (power w accel)'!$D$13*(1+1/'Regression (power w accel)'!$B$8+data_and_analysis!$V685))</f>
        <v>8.9945111679999457</v>
      </c>
      <c r="X685">
        <f>$T685+_xlfn.T.INV(0.975,'Regression (power w accel)'!$B$8-2)*SQRT('Regression (power w accel)'!$D$13*(1+1/'Regression (power w accel)'!$B$8+data_and_analysis!$V685))</f>
        <v>9.4719130583002915</v>
      </c>
      <c r="Y685">
        <f t="shared" si="106"/>
        <v>134.31215500201333</v>
      </c>
      <c r="Z685">
        <f t="shared" si="107"/>
        <v>216.49522593225495</v>
      </c>
      <c r="AA685">
        <f>EXP('Regression (power w accel)'!$B$17)*(data_and_analysis!$F685^'Regression (power w accel)'!$B$18)/60</f>
        <v>170.52255083304647</v>
      </c>
      <c r="AB685" t="str">
        <f t="shared" si="108"/>
        <v>N</v>
      </c>
      <c r="AC685" s="5">
        <f t="shared" si="109"/>
        <v>-0.21234960217364832</v>
      </c>
      <c r="AD685" s="5">
        <f t="shared" si="110"/>
        <v>0.26959880012713955</v>
      </c>
    </row>
    <row r="686" spans="1:30" x14ac:dyDescent="0.25">
      <c r="A686">
        <v>38443</v>
      </c>
      <c r="B686" t="s">
        <v>16</v>
      </c>
      <c r="C686" t="s">
        <v>980</v>
      </c>
      <c r="D686">
        <v>4277</v>
      </c>
      <c r="E686">
        <v>2289.39</v>
      </c>
      <c r="F686">
        <v>2420.4167000000002</v>
      </c>
      <c r="G686">
        <f t="shared" si="101"/>
        <v>8.3610071082269091</v>
      </c>
      <c r="H686">
        <f t="shared" si="102"/>
        <v>7.7360406855181667</v>
      </c>
      <c r="I686">
        <f t="shared" si="103"/>
        <v>7.7916949944103662</v>
      </c>
      <c r="J686">
        <v>63</v>
      </c>
      <c r="K686">
        <v>64</v>
      </c>
      <c r="L686">
        <v>140978.98000000001</v>
      </c>
      <c r="M686">
        <v>6.04</v>
      </c>
      <c r="N686">
        <v>107.68</v>
      </c>
      <c r="O686">
        <v>81.34</v>
      </c>
      <c r="P686">
        <v>143.58000000000001</v>
      </c>
      <c r="Q686">
        <v>48579</v>
      </c>
      <c r="R686">
        <v>0.04</v>
      </c>
      <c r="S686">
        <v>0.28000000000000003</v>
      </c>
      <c r="T686">
        <f>'Regression (power w accel)'!$B$17+'Regression (power w accel)'!$B$18*data_and_analysis!$I686</f>
        <v>8.3478565290570756</v>
      </c>
      <c r="U686">
        <f t="shared" si="104"/>
        <v>0.10031373133772903</v>
      </c>
      <c r="V686">
        <f t="shared" si="105"/>
        <v>1.2120501198783007E-4</v>
      </c>
      <c r="W686">
        <f>$T686-_xlfn.T.INV(0.975,'Regression (power w accel)'!$B$8-2)*SQRT('Regression (power w accel)'!$D$13*(1+1/'Regression (power w accel)'!$B$8+data_and_analysis!$V686))</f>
        <v>8.1091936998188796</v>
      </c>
      <c r="X686">
        <f>$T686+_xlfn.T.INV(0.975,'Regression (power w accel)'!$B$8-2)*SQRT('Regression (power w accel)'!$D$13*(1+1/'Regression (power w accel)'!$B$8+data_and_analysis!$V686))</f>
        <v>8.5865193582952717</v>
      </c>
      <c r="Y686">
        <f t="shared" si="106"/>
        <v>55.414934741625565</v>
      </c>
      <c r="Z686">
        <f t="shared" si="107"/>
        <v>89.315477762603862</v>
      </c>
      <c r="AA686">
        <f>EXP('Regression (power w accel)'!$B$17)*(data_and_analysis!$F686^'Regression (power w accel)'!$B$18)/60</f>
        <v>70.352053073324029</v>
      </c>
      <c r="AB686" t="str">
        <f t="shared" si="108"/>
        <v>N</v>
      </c>
      <c r="AC686" s="5">
        <f t="shared" si="109"/>
        <v>-0.21231957958825079</v>
      </c>
      <c r="AD686" s="5">
        <f t="shared" si="110"/>
        <v>0.26955040913326739</v>
      </c>
    </row>
    <row r="687" spans="1:30" x14ac:dyDescent="0.25">
      <c r="A687">
        <v>56416</v>
      </c>
      <c r="B687" t="s">
        <v>981</v>
      </c>
      <c r="C687" t="s">
        <v>982</v>
      </c>
      <c r="D687">
        <v>5283</v>
      </c>
      <c r="E687">
        <v>2199.73</v>
      </c>
      <c r="F687">
        <v>2665.7073</v>
      </c>
      <c r="G687">
        <f t="shared" si="101"/>
        <v>8.572249397164315</v>
      </c>
      <c r="H687">
        <f t="shared" si="102"/>
        <v>7.6960899045420721</v>
      </c>
      <c r="I687">
        <f t="shared" si="103"/>
        <v>7.8882247047638101</v>
      </c>
      <c r="J687">
        <v>68</v>
      </c>
      <c r="K687">
        <v>70</v>
      </c>
      <c r="L687">
        <v>198217.4</v>
      </c>
      <c r="M687">
        <v>11.13</v>
      </c>
      <c r="N687">
        <v>130.22999999999999</v>
      </c>
      <c r="O687">
        <v>112.72</v>
      </c>
      <c r="P687">
        <v>156.57</v>
      </c>
      <c r="Q687">
        <v>44955</v>
      </c>
      <c r="R687">
        <v>0.08</v>
      </c>
      <c r="S687">
        <v>0.19</v>
      </c>
      <c r="T687">
        <f>'Regression (power w accel)'!$B$17+'Regression (power w accel)'!$B$18*data_and_analysis!$I687</f>
        <v>8.4406638348126339</v>
      </c>
      <c r="U687">
        <f t="shared" si="104"/>
        <v>4.8485274329437986E-2</v>
      </c>
      <c r="V687">
        <f t="shared" si="105"/>
        <v>5.8582789992604816E-5</v>
      </c>
      <c r="W687">
        <f>$T687-_xlfn.T.INV(0.975,'Regression (power w accel)'!$B$8-2)*SQRT('Regression (power w accel)'!$D$13*(1+1/'Regression (power w accel)'!$B$8+data_and_analysis!$V687))</f>
        <v>8.2020084701203526</v>
      </c>
      <c r="X687">
        <f>$T687+_xlfn.T.INV(0.975,'Regression (power w accel)'!$B$8-2)*SQRT('Regression (power w accel)'!$D$13*(1+1/'Regression (power w accel)'!$B$8+data_and_analysis!$V687))</f>
        <v>8.6793191995049153</v>
      </c>
      <c r="Y687">
        <f t="shared" si="106"/>
        <v>60.804506597718763</v>
      </c>
      <c r="Z687">
        <f t="shared" si="107"/>
        <v>98.000701546510825</v>
      </c>
      <c r="AA687">
        <f>EXP('Regression (power w accel)'!$B$17)*(data_and_analysis!$F687^'Regression (power w accel)'!$B$18)/60</f>
        <v>77.193810009390546</v>
      </c>
      <c r="AB687" t="str">
        <f t="shared" si="108"/>
        <v>N</v>
      </c>
      <c r="AC687" s="5">
        <f t="shared" si="109"/>
        <v>-0.21231369988964194</v>
      </c>
      <c r="AD687" s="5">
        <f t="shared" si="110"/>
        <v>0.2695409325513165</v>
      </c>
    </row>
    <row r="688" spans="1:30" x14ac:dyDescent="0.25">
      <c r="A688">
        <v>50704</v>
      </c>
      <c r="B688" t="s">
        <v>983</v>
      </c>
      <c r="C688" t="s">
        <v>984</v>
      </c>
      <c r="D688">
        <v>13776</v>
      </c>
      <c r="E688">
        <v>4118.3500000000004</v>
      </c>
      <c r="F688">
        <v>5452.9106000000002</v>
      </c>
      <c r="G688">
        <f t="shared" si="101"/>
        <v>9.5306832266675112</v>
      </c>
      <c r="H688">
        <f t="shared" si="102"/>
        <v>8.3232078766909687</v>
      </c>
      <c r="I688">
        <f t="shared" si="103"/>
        <v>8.6039048001465179</v>
      </c>
      <c r="J688">
        <v>117</v>
      </c>
      <c r="K688">
        <v>118</v>
      </c>
      <c r="L688">
        <v>481576.25</v>
      </c>
      <c r="M688">
        <v>6.11</v>
      </c>
      <c r="N688">
        <v>151.87</v>
      </c>
      <c r="O688">
        <v>143.97</v>
      </c>
      <c r="P688">
        <v>166.07</v>
      </c>
      <c r="Q688">
        <v>196713</v>
      </c>
      <c r="R688">
        <v>0.04</v>
      </c>
      <c r="S688">
        <v>0.17</v>
      </c>
      <c r="T688">
        <f>'Regression (power w accel)'!$B$17+'Regression (power w accel)'!$B$18*data_and_analysis!$I688</f>
        <v>9.1287456822785771</v>
      </c>
      <c r="U688">
        <f t="shared" si="104"/>
        <v>0.24550674818539411</v>
      </c>
      <c r="V688">
        <f t="shared" si="105"/>
        <v>2.9663584396757547E-4</v>
      </c>
      <c r="W688">
        <f>$T688-_xlfn.T.INV(0.975,'Regression (power w accel)'!$B$8-2)*SQRT('Regression (power w accel)'!$D$13*(1+1/'Regression (power w accel)'!$B$8+data_and_analysis!$V688))</f>
        <v>8.8900619429925101</v>
      </c>
      <c r="X688">
        <f>$T688+_xlfn.T.INV(0.975,'Regression (power w accel)'!$B$8-2)*SQRT('Regression (power w accel)'!$D$13*(1+1/'Regression (power w accel)'!$B$8+data_and_analysis!$V688))</f>
        <v>9.3674294215646441</v>
      </c>
      <c r="Y688">
        <f t="shared" si="106"/>
        <v>120.99114737986801</v>
      </c>
      <c r="Z688">
        <f t="shared" si="107"/>
        <v>195.01663436131724</v>
      </c>
      <c r="AA688">
        <f>EXP('Regression (power w accel)'!$B$17)*(data_and_analysis!$F688^'Regression (power w accel)'!$B$18)/60</f>
        <v>153.60757256572984</v>
      </c>
      <c r="AB688" t="str">
        <f t="shared" si="108"/>
        <v>Y</v>
      </c>
      <c r="AC688" s="5">
        <f t="shared" si="109"/>
        <v>-0.21233604985135102</v>
      </c>
      <c r="AD688" s="5">
        <f t="shared" si="110"/>
        <v>0.26957695577064184</v>
      </c>
    </row>
    <row r="689" spans="1:30" x14ac:dyDescent="0.25">
      <c r="A689">
        <v>49009</v>
      </c>
      <c r="B689" t="s">
        <v>218</v>
      </c>
      <c r="C689" t="s">
        <v>985</v>
      </c>
      <c r="D689">
        <v>27560</v>
      </c>
      <c r="E689">
        <v>10622.93</v>
      </c>
      <c r="F689">
        <v>13950.251</v>
      </c>
      <c r="G689">
        <f t="shared" si="101"/>
        <v>10.224120725127595</v>
      </c>
      <c r="H689">
        <f t="shared" si="102"/>
        <v>9.2707701512826368</v>
      </c>
      <c r="I689">
        <f t="shared" si="103"/>
        <v>9.5432527799191842</v>
      </c>
      <c r="J689">
        <v>826</v>
      </c>
      <c r="K689">
        <v>827</v>
      </c>
      <c r="L689">
        <v>1320803.3999999999</v>
      </c>
      <c r="M689">
        <v>6.09</v>
      </c>
      <c r="N689">
        <v>150.01</v>
      </c>
      <c r="O689">
        <v>134.57</v>
      </c>
      <c r="P689">
        <v>177.41</v>
      </c>
      <c r="Q689">
        <v>295690</v>
      </c>
      <c r="R689">
        <v>0.04</v>
      </c>
      <c r="S689">
        <v>0.2</v>
      </c>
      <c r="T689">
        <f>'Regression (power w accel)'!$B$17+'Regression (power w accel)'!$B$18*data_and_analysis!$I689</f>
        <v>10.031870273147273</v>
      </c>
      <c r="U689">
        <f t="shared" si="104"/>
        <v>2.0587496267211085</v>
      </c>
      <c r="V689">
        <f t="shared" si="105"/>
        <v>2.487503653378922E-3</v>
      </c>
      <c r="W689">
        <f>$T689-_xlfn.T.INV(0.975,'Regression (power w accel)'!$B$8-2)*SQRT('Regression (power w accel)'!$D$13*(1+1/'Regression (power w accel)'!$B$8+data_and_analysis!$V689))</f>
        <v>9.7929255528636165</v>
      </c>
      <c r="X689">
        <f>$T689+_xlfn.T.INV(0.975,'Regression (power w accel)'!$B$8-2)*SQRT('Regression (power w accel)'!$D$13*(1+1/'Regression (power w accel)'!$B$8+data_and_analysis!$V689))</f>
        <v>10.27081499343093</v>
      </c>
      <c r="Y689">
        <f t="shared" si="106"/>
        <v>298.44360608370727</v>
      </c>
      <c r="Z689">
        <f t="shared" si="107"/>
        <v>481.29020800286713</v>
      </c>
      <c r="AA689">
        <f>EXP('Regression (power w accel)'!$B$17)*(data_and_analysis!$F689^'Regression (power w accel)'!$B$18)/60</f>
        <v>378.99602273526983</v>
      </c>
      <c r="AB689" t="str">
        <f t="shared" si="108"/>
        <v>N</v>
      </c>
      <c r="AC689" s="5">
        <f t="shared" si="109"/>
        <v>-0.21254158835283804</v>
      </c>
      <c r="AD689" s="5">
        <f t="shared" si="110"/>
        <v>0.26990833447096668</v>
      </c>
    </row>
    <row r="690" spans="1:30" x14ac:dyDescent="0.25">
      <c r="A690">
        <v>54569</v>
      </c>
      <c r="B690" t="s">
        <v>620</v>
      </c>
      <c r="C690" t="s">
        <v>986</v>
      </c>
      <c r="D690">
        <v>5965</v>
      </c>
      <c r="E690">
        <v>3053.99</v>
      </c>
      <c r="F690">
        <v>3385.1448</v>
      </c>
      <c r="G690">
        <f t="shared" si="101"/>
        <v>8.6936643345320164</v>
      </c>
      <c r="H690">
        <f t="shared" si="102"/>
        <v>8.0242042113789793</v>
      </c>
      <c r="I690">
        <f t="shared" si="103"/>
        <v>8.1271519613886323</v>
      </c>
      <c r="J690">
        <v>204</v>
      </c>
      <c r="K690">
        <v>205</v>
      </c>
      <c r="L690">
        <v>222953.05</v>
      </c>
      <c r="M690">
        <v>6.07</v>
      </c>
      <c r="N690">
        <v>122.26</v>
      </c>
      <c r="O690">
        <v>90.4</v>
      </c>
      <c r="P690">
        <v>144.44999999999999</v>
      </c>
      <c r="Q690">
        <v>25970</v>
      </c>
      <c r="R690">
        <v>0.04</v>
      </c>
      <c r="S690">
        <v>0.28999999999999998</v>
      </c>
      <c r="T690">
        <f>'Regression (power w accel)'!$B$17+'Regression (power w accel)'!$B$18*data_and_analysis!$I690</f>
        <v>8.6703775144427269</v>
      </c>
      <c r="U690">
        <f t="shared" si="104"/>
        <v>3.5094539430343378E-4</v>
      </c>
      <c r="V690">
        <f t="shared" si="105"/>
        <v>4.2403308257384187E-7</v>
      </c>
      <c r="W690">
        <f>$T690-_xlfn.T.INV(0.975,'Regression (power w accel)'!$B$8-2)*SQRT('Regression (power w accel)'!$D$13*(1+1/'Regression (power w accel)'!$B$8+data_and_analysis!$V690))</f>
        <v>8.4317290824620663</v>
      </c>
      <c r="X690">
        <f>$T690+_xlfn.T.INV(0.975,'Regression (power w accel)'!$B$8-2)*SQRT('Regression (power w accel)'!$D$13*(1+1/'Regression (power w accel)'!$B$8+data_and_analysis!$V690))</f>
        <v>8.9090259464233874</v>
      </c>
      <c r="Y690">
        <f t="shared" si="106"/>
        <v>76.507174461074968</v>
      </c>
      <c r="Z690">
        <f t="shared" si="107"/>
        <v>123.30751832722987</v>
      </c>
      <c r="AA690">
        <f>EXP('Regression (power w accel)'!$B$17)*(data_and_analysis!$F690^'Regression (power w accel)'!$B$18)/60</f>
        <v>97.128316247238402</v>
      </c>
      <c r="AB690" t="str">
        <f t="shared" si="108"/>
        <v>N</v>
      </c>
      <c r="AC690" s="5">
        <f t="shared" si="109"/>
        <v>-0.21230823906874577</v>
      </c>
      <c r="AD690" s="5">
        <f t="shared" si="110"/>
        <v>0.26953213122065017</v>
      </c>
    </row>
    <row r="691" spans="1:30" x14ac:dyDescent="0.25">
      <c r="A691">
        <v>57314</v>
      </c>
      <c r="B691" t="s">
        <v>16</v>
      </c>
      <c r="C691" t="s">
        <v>456</v>
      </c>
      <c r="D691">
        <v>4414</v>
      </c>
      <c r="E691">
        <v>2402.81</v>
      </c>
      <c r="F691">
        <v>2576.2644</v>
      </c>
      <c r="G691">
        <f t="shared" si="101"/>
        <v>8.3925365868166821</v>
      </c>
      <c r="H691">
        <f t="shared" si="102"/>
        <v>7.7843941647785666</v>
      </c>
      <c r="I691">
        <f t="shared" si="103"/>
        <v>7.8540957217086982</v>
      </c>
      <c r="J691">
        <v>64</v>
      </c>
      <c r="K691">
        <v>65</v>
      </c>
      <c r="L691">
        <v>161827.45000000001</v>
      </c>
      <c r="M691">
        <v>6.04</v>
      </c>
      <c r="N691">
        <v>117.73</v>
      </c>
      <c r="O691">
        <v>82.96</v>
      </c>
      <c r="P691">
        <v>154.63</v>
      </c>
      <c r="Q691">
        <v>51252</v>
      </c>
      <c r="R691">
        <v>0.04</v>
      </c>
      <c r="S691">
        <v>0.28000000000000003</v>
      </c>
      <c r="T691">
        <f>'Regression (power w accel)'!$B$17+'Regression (power w accel)'!$B$18*data_and_analysis!$I691</f>
        <v>8.40785094276184</v>
      </c>
      <c r="U691">
        <f t="shared" si="104"/>
        <v>6.468003729156814E-2</v>
      </c>
      <c r="V691">
        <f t="shared" si="105"/>
        <v>7.8150265080901025E-5</v>
      </c>
      <c r="W691">
        <f>$T691-_xlfn.T.INV(0.975,'Regression (power w accel)'!$B$8-2)*SQRT('Regression (power w accel)'!$D$13*(1+1/'Regression (power w accel)'!$B$8+data_and_analysis!$V691))</f>
        <v>8.1691932456086196</v>
      </c>
      <c r="X691">
        <f>$T691+_xlfn.T.INV(0.975,'Regression (power w accel)'!$B$8-2)*SQRT('Regression (power w accel)'!$D$13*(1+1/'Regression (power w accel)'!$B$8+data_and_analysis!$V691))</f>
        <v>8.6465086399150604</v>
      </c>
      <c r="Y691">
        <f t="shared" si="106"/>
        <v>58.841576206630471</v>
      </c>
      <c r="Z691">
        <f t="shared" si="107"/>
        <v>94.83742195149776</v>
      </c>
      <c r="AA691">
        <f>EXP('Regression (power w accel)'!$B$17)*(data_and_analysis!$F691^'Regression (power w accel)'!$B$18)/60</f>
        <v>74.701963769364284</v>
      </c>
      <c r="AB691" t="str">
        <f t="shared" si="108"/>
        <v>N</v>
      </c>
      <c r="AC691" s="5">
        <f t="shared" si="109"/>
        <v>-0.21231553713502577</v>
      </c>
      <c r="AD691" s="5">
        <f t="shared" si="110"/>
        <v>0.26954389370940668</v>
      </c>
    </row>
    <row r="692" spans="1:30" x14ac:dyDescent="0.25">
      <c r="A692">
        <v>56727</v>
      </c>
      <c r="B692" t="s">
        <v>987</v>
      </c>
      <c r="C692" t="s">
        <v>988</v>
      </c>
      <c r="D692">
        <v>4703</v>
      </c>
      <c r="E692">
        <v>2176.98</v>
      </c>
      <c r="F692">
        <v>2799.2156</v>
      </c>
      <c r="G692">
        <f t="shared" si="101"/>
        <v>8.455955881945048</v>
      </c>
      <c r="H692">
        <f t="shared" si="102"/>
        <v>7.6856938742378222</v>
      </c>
      <c r="I692">
        <f t="shared" si="103"/>
        <v>7.9370945140588125</v>
      </c>
      <c r="J692">
        <v>219</v>
      </c>
      <c r="K692">
        <v>220</v>
      </c>
      <c r="L692">
        <v>247719.4</v>
      </c>
      <c r="M692">
        <v>6.09</v>
      </c>
      <c r="N692">
        <v>153.12</v>
      </c>
      <c r="O692">
        <v>132.59</v>
      </c>
      <c r="P692">
        <v>165.9</v>
      </c>
      <c r="Q692">
        <v>84391</v>
      </c>
      <c r="R692">
        <v>0.04</v>
      </c>
      <c r="S692">
        <v>0.2</v>
      </c>
      <c r="T692">
        <f>'Regression (power w accel)'!$B$17+'Regression (power w accel)'!$B$18*data_and_analysis!$I692</f>
        <v>8.4876491134056238</v>
      </c>
      <c r="U692">
        <f t="shared" si="104"/>
        <v>2.9351882380809789E-2</v>
      </c>
      <c r="V692">
        <f t="shared" si="105"/>
        <v>3.5464688715984191E-5</v>
      </c>
      <c r="W692">
        <f>$T692-_xlfn.T.INV(0.975,'Regression (power w accel)'!$B$8-2)*SQRT('Regression (power w accel)'!$D$13*(1+1/'Regression (power w accel)'!$B$8+data_and_analysis!$V692))</f>
        <v>8.2489965044415481</v>
      </c>
      <c r="X692">
        <f>$T692+_xlfn.T.INV(0.975,'Regression (power w accel)'!$B$8-2)*SQRT('Regression (power w accel)'!$D$13*(1+1/'Regression (power w accel)'!$B$8+data_and_analysis!$V692))</f>
        <v>8.7263017223696995</v>
      </c>
      <c r="Y692">
        <f t="shared" si="106"/>
        <v>63.729779041669524</v>
      </c>
      <c r="Z692">
        <f t="shared" si="107"/>
        <v>102.71489701831355</v>
      </c>
      <c r="AA692">
        <f>EXP('Regression (power w accel)'!$B$17)*(data_and_analysis!$F692^'Regression (power w accel)'!$B$18)/60</f>
        <v>80.907340156903871</v>
      </c>
      <c r="AB692" t="str">
        <f t="shared" si="108"/>
        <v>N</v>
      </c>
      <c r="AC692" s="5">
        <f t="shared" si="109"/>
        <v>-0.21231152923729599</v>
      </c>
      <c r="AD692" s="5">
        <f t="shared" si="110"/>
        <v>0.26953743404638209</v>
      </c>
    </row>
    <row r="693" spans="1:30" x14ac:dyDescent="0.25">
      <c r="A693">
        <v>47317</v>
      </c>
      <c r="B693" t="s">
        <v>609</v>
      </c>
      <c r="C693" t="s">
        <v>989</v>
      </c>
      <c r="D693">
        <v>7863</v>
      </c>
      <c r="E693">
        <v>3498.79</v>
      </c>
      <c r="F693">
        <v>4394.768</v>
      </c>
      <c r="G693">
        <f t="shared" si="101"/>
        <v>8.9699234919915156</v>
      </c>
      <c r="H693">
        <f t="shared" si="102"/>
        <v>8.1601724734188306</v>
      </c>
      <c r="I693">
        <f t="shared" si="103"/>
        <v>8.3881700214677331</v>
      </c>
      <c r="J693">
        <v>194</v>
      </c>
      <c r="K693">
        <v>195</v>
      </c>
      <c r="L693">
        <v>312205.59999999998</v>
      </c>
      <c r="M693">
        <v>4.1399999999999997</v>
      </c>
      <c r="N693">
        <v>123.13</v>
      </c>
      <c r="O693">
        <v>96.15</v>
      </c>
      <c r="P693">
        <v>145.97</v>
      </c>
      <c r="Q693">
        <v>185718</v>
      </c>
      <c r="R693">
        <v>0.03</v>
      </c>
      <c r="S693">
        <v>0.16</v>
      </c>
      <c r="T693">
        <f>'Regression (power w accel)'!$B$17+'Regression (power w accel)'!$B$18*data_and_analysis!$I693</f>
        <v>8.9213301260354267</v>
      </c>
      <c r="U693">
        <f t="shared" si="104"/>
        <v>7.8260955855853923E-2</v>
      </c>
      <c r="V693">
        <f t="shared" si="105"/>
        <v>9.4559538023287299E-5</v>
      </c>
      <c r="W693">
        <f>$T693-_xlfn.T.INV(0.975,'Regression (power w accel)'!$B$8-2)*SQRT('Regression (power w accel)'!$D$13*(1+1/'Regression (power w accel)'!$B$8+data_and_analysis!$V693))</f>
        <v>8.6826704728994279</v>
      </c>
      <c r="X693">
        <f>$T693+_xlfn.T.INV(0.975,'Regression (power w accel)'!$B$8-2)*SQRT('Regression (power w accel)'!$D$13*(1+1/'Regression (power w accel)'!$B$8+data_and_analysis!$V693))</f>
        <v>9.1599897791714255</v>
      </c>
      <c r="Y693">
        <f t="shared" si="106"/>
        <v>98.329679630099747</v>
      </c>
      <c r="Z693">
        <f t="shared" si="107"/>
        <v>158.48266479371856</v>
      </c>
      <c r="AA693">
        <f>EXP('Regression (power w accel)'!$B$17)*(data_and_analysis!$F693^'Regression (power w accel)'!$B$18)/60</f>
        <v>124.83408851788376</v>
      </c>
      <c r="AB693" t="str">
        <f t="shared" si="108"/>
        <v>N</v>
      </c>
      <c r="AC693" s="5">
        <f t="shared" si="109"/>
        <v>-0.21231707783076401</v>
      </c>
      <c r="AD693" s="5">
        <f t="shared" si="110"/>
        <v>0.2695463769178264</v>
      </c>
    </row>
    <row r="694" spans="1:30" x14ac:dyDescent="0.25">
      <c r="A694">
        <v>42660</v>
      </c>
      <c r="B694" t="s">
        <v>990</v>
      </c>
      <c r="C694" t="s">
        <v>991</v>
      </c>
      <c r="D694">
        <v>11122</v>
      </c>
      <c r="E694">
        <v>5605.22</v>
      </c>
      <c r="F694">
        <v>7911.598</v>
      </c>
      <c r="G694">
        <f t="shared" si="101"/>
        <v>9.3166804077475085</v>
      </c>
      <c r="H694">
        <f t="shared" si="102"/>
        <v>8.6314535854050192</v>
      </c>
      <c r="I694">
        <f t="shared" si="103"/>
        <v>8.9760850631138549</v>
      </c>
      <c r="J694">
        <v>68</v>
      </c>
      <c r="K694">
        <v>70</v>
      </c>
      <c r="L694">
        <v>774388.4</v>
      </c>
      <c r="M694">
        <v>14.21</v>
      </c>
      <c r="N694">
        <v>175.63</v>
      </c>
      <c r="O694">
        <v>179.97</v>
      </c>
      <c r="P694">
        <v>155.22999999999999</v>
      </c>
      <c r="Q694">
        <v>129953</v>
      </c>
      <c r="R694">
        <v>0.1</v>
      </c>
      <c r="S694">
        <v>0.19</v>
      </c>
      <c r="T694">
        <f>'Regression (power w accel)'!$B$17+'Regression (power w accel)'!$B$18*data_and_analysis!$I694</f>
        <v>9.4865738300573437</v>
      </c>
      <c r="U694">
        <f t="shared" si="104"/>
        <v>0.75284539529778816</v>
      </c>
      <c r="V694">
        <f t="shared" si="105"/>
        <v>9.0963254925531339E-4</v>
      </c>
      <c r="W694">
        <f>$T694-_xlfn.T.INV(0.975,'Regression (power w accel)'!$B$8-2)*SQRT('Regression (power w accel)'!$D$13*(1+1/'Regression (power w accel)'!$B$8+data_and_analysis!$V694))</f>
        <v>9.2478170405111477</v>
      </c>
      <c r="X694">
        <f>$T694+_xlfn.T.INV(0.975,'Regression (power w accel)'!$B$8-2)*SQRT('Regression (power w accel)'!$D$13*(1+1/'Regression (power w accel)'!$B$8+data_and_analysis!$V694))</f>
        <v>9.7253306196035396</v>
      </c>
      <c r="Y694">
        <f t="shared" si="106"/>
        <v>173.03129572624886</v>
      </c>
      <c r="Z694">
        <f t="shared" si="107"/>
        <v>278.93702998846311</v>
      </c>
      <c r="AA694">
        <f>EXP('Regression (power w accel)'!$B$17)*(data_and_analysis!$F694^'Regression (power w accel)'!$B$18)/60</f>
        <v>219.69259369613556</v>
      </c>
      <c r="AB694" t="str">
        <f t="shared" si="108"/>
        <v>N</v>
      </c>
      <c r="AC694" s="5">
        <f t="shared" si="109"/>
        <v>-0.21239358680623327</v>
      </c>
      <c r="AD694" s="5">
        <f t="shared" si="110"/>
        <v>0.26966970208504426</v>
      </c>
    </row>
    <row r="695" spans="1:30" x14ac:dyDescent="0.25">
      <c r="A695">
        <v>56548</v>
      </c>
      <c r="B695" t="s">
        <v>992</v>
      </c>
      <c r="C695" t="s">
        <v>993</v>
      </c>
      <c r="D695">
        <v>11425</v>
      </c>
      <c r="E695">
        <v>5315.43</v>
      </c>
      <c r="F695">
        <v>6633.0645000000004</v>
      </c>
      <c r="G695">
        <f t="shared" si="101"/>
        <v>9.3435592157624061</v>
      </c>
      <c r="H695">
        <f t="shared" si="102"/>
        <v>8.5783691906079902</v>
      </c>
      <c r="I695">
        <f t="shared" si="103"/>
        <v>8.7998221935850154</v>
      </c>
      <c r="J695">
        <v>525</v>
      </c>
      <c r="K695">
        <v>526</v>
      </c>
      <c r="L695">
        <v>614209.06000000006</v>
      </c>
      <c r="M695">
        <v>6.18</v>
      </c>
      <c r="N695">
        <v>156.33000000000001</v>
      </c>
      <c r="O695">
        <v>124.45</v>
      </c>
      <c r="P695">
        <v>173.66</v>
      </c>
      <c r="Q695">
        <v>222820</v>
      </c>
      <c r="R695">
        <v>0.04</v>
      </c>
      <c r="S695">
        <v>0.15</v>
      </c>
      <c r="T695">
        <f>'Regression (power w accel)'!$B$17+'Regression (power w accel)'!$B$18*data_and_analysis!$I695</f>
        <v>9.3171080566097864</v>
      </c>
      <c r="U695">
        <f t="shared" si="104"/>
        <v>0.47803917153388803</v>
      </c>
      <c r="V695">
        <f t="shared" si="105"/>
        <v>5.7759533758490694E-4</v>
      </c>
      <c r="W695">
        <f>$T695-_xlfn.T.INV(0.975,'Regression (power w accel)'!$B$8-2)*SQRT('Regression (power w accel)'!$D$13*(1+1/'Regression (power w accel)'!$B$8+data_and_analysis!$V695))</f>
        <v>9.0783908328613911</v>
      </c>
      <c r="X695">
        <f>$T695+_xlfn.T.INV(0.975,'Regression (power w accel)'!$B$8-2)*SQRT('Regression (power w accel)'!$D$13*(1+1/'Regression (power w accel)'!$B$8+data_and_analysis!$V695))</f>
        <v>9.5558252803581816</v>
      </c>
      <c r="Y695">
        <f t="shared" si="106"/>
        <v>146.0642028562437</v>
      </c>
      <c r="Z695">
        <f t="shared" si="107"/>
        <v>235.44579524112805</v>
      </c>
      <c r="AA695">
        <f>EXP('Regression (power w accel)'!$B$17)*(data_and_analysis!$F695^'Regression (power w accel)'!$B$18)/60</f>
        <v>185.44595546344422</v>
      </c>
      <c r="AB695" t="str">
        <f t="shared" si="108"/>
        <v>N</v>
      </c>
      <c r="AC695" s="5">
        <f t="shared" si="109"/>
        <v>-0.2123624239136539</v>
      </c>
      <c r="AD695" s="5">
        <f t="shared" si="110"/>
        <v>0.26961946758412847</v>
      </c>
    </row>
    <row r="696" spans="1:30" x14ac:dyDescent="0.25">
      <c r="A696">
        <v>56682</v>
      </c>
      <c r="B696" t="s">
        <v>994</v>
      </c>
      <c r="C696" t="s">
        <v>995</v>
      </c>
      <c r="D696">
        <v>9856</v>
      </c>
      <c r="E696">
        <v>3745.16</v>
      </c>
      <c r="F696">
        <v>4884.9717000000001</v>
      </c>
      <c r="G696">
        <f t="shared" si="101"/>
        <v>9.1958356857733001</v>
      </c>
      <c r="H696">
        <f t="shared" si="102"/>
        <v>8.2282196186702006</v>
      </c>
      <c r="I696">
        <f t="shared" si="103"/>
        <v>8.4939187712154762</v>
      </c>
      <c r="J696">
        <v>374</v>
      </c>
      <c r="K696">
        <v>375</v>
      </c>
      <c r="L696">
        <v>440548.16</v>
      </c>
      <c r="M696">
        <v>6.02</v>
      </c>
      <c r="N696">
        <v>152.82</v>
      </c>
      <c r="O696">
        <v>131.77000000000001</v>
      </c>
      <c r="P696">
        <v>169.51</v>
      </c>
      <c r="Q696">
        <v>96465</v>
      </c>
      <c r="R696">
        <v>0.04</v>
      </c>
      <c r="S696">
        <v>0.2</v>
      </c>
      <c r="T696">
        <f>'Regression (power w accel)'!$B$17+'Regression (power w accel)'!$B$18*data_and_analysis!$I696</f>
        <v>9.0230009641138995</v>
      </c>
      <c r="U696">
        <f t="shared" si="104"/>
        <v>0.14861051711085388</v>
      </c>
      <c r="V696">
        <f t="shared" si="105"/>
        <v>1.7956005890455839E-4</v>
      </c>
      <c r="W696">
        <f>$T696-_xlfn.T.INV(0.975,'Regression (power w accel)'!$B$8-2)*SQRT('Regression (power w accel)'!$D$13*(1+1/'Regression (power w accel)'!$B$8+data_and_analysis!$V696))</f>
        <v>8.7843311791856333</v>
      </c>
      <c r="X696">
        <f>$T696+_xlfn.T.INV(0.975,'Regression (power w accel)'!$B$8-2)*SQRT('Regression (power w accel)'!$D$13*(1+1/'Regression (power w accel)'!$B$8+data_and_analysis!$V696))</f>
        <v>9.2616707490421657</v>
      </c>
      <c r="Y696">
        <f t="shared" si="106"/>
        <v>108.85172303108909</v>
      </c>
      <c r="Z696">
        <f t="shared" si="107"/>
        <v>175.44510234491287</v>
      </c>
      <c r="AA696">
        <f>EXP('Regression (power w accel)'!$B$17)*(data_and_analysis!$F696^'Regression (power w accel)'!$B$18)/60</f>
        <v>138.19371073825877</v>
      </c>
      <c r="AB696" t="str">
        <f t="shared" si="108"/>
        <v>N</v>
      </c>
      <c r="AC696" s="5">
        <f t="shared" si="109"/>
        <v>-0.21232505843007501</v>
      </c>
      <c r="AD696" s="5">
        <f t="shared" si="110"/>
        <v>0.26955923976315294</v>
      </c>
    </row>
    <row r="697" spans="1:30" x14ac:dyDescent="0.25">
      <c r="A697">
        <v>57665</v>
      </c>
      <c r="B697" t="s">
        <v>996</v>
      </c>
      <c r="C697" t="s">
        <v>997</v>
      </c>
      <c r="D697">
        <v>23691</v>
      </c>
      <c r="E697">
        <v>8204.0300000000007</v>
      </c>
      <c r="F697">
        <v>11278.851000000001</v>
      </c>
      <c r="G697">
        <f t="shared" si="101"/>
        <v>10.07285050816569</v>
      </c>
      <c r="H697">
        <f t="shared" si="102"/>
        <v>9.0123807759383894</v>
      </c>
      <c r="I697">
        <f t="shared" si="103"/>
        <v>9.3306846581616671</v>
      </c>
      <c r="J697">
        <v>393</v>
      </c>
      <c r="K697">
        <v>394</v>
      </c>
      <c r="L697">
        <v>1064339.8</v>
      </c>
      <c r="M697">
        <v>6.42</v>
      </c>
      <c r="N697">
        <v>158.34</v>
      </c>
      <c r="O697">
        <v>144.66999999999999</v>
      </c>
      <c r="P697">
        <v>177.01</v>
      </c>
      <c r="Q697">
        <v>249715</v>
      </c>
      <c r="R697">
        <v>0.05</v>
      </c>
      <c r="S697">
        <v>0.17</v>
      </c>
      <c r="T697">
        <f>'Regression (power w accel)'!$B$17+'Regression (power w accel)'!$B$18*data_and_analysis!$I697</f>
        <v>9.8274992603513063</v>
      </c>
      <c r="U697">
        <f t="shared" si="104"/>
        <v>1.4939347452934852</v>
      </c>
      <c r="V697">
        <f t="shared" si="105"/>
        <v>1.8050607458983989E-3</v>
      </c>
      <c r="W697">
        <f>$T697-_xlfn.T.INV(0.975,'Regression (power w accel)'!$B$8-2)*SQRT('Regression (power w accel)'!$D$13*(1+1/'Regression (power w accel)'!$B$8+data_and_analysis!$V697))</f>
        <v>9.5886358035924157</v>
      </c>
      <c r="X697">
        <f>$T697+_xlfn.T.INV(0.975,'Regression (power w accel)'!$B$8-2)*SQRT('Regression (power w accel)'!$D$13*(1+1/'Regression (power w accel)'!$B$8+data_and_analysis!$V697))</f>
        <v>10.066362717110197</v>
      </c>
      <c r="Y697">
        <f t="shared" si="106"/>
        <v>243.29902475357252</v>
      </c>
      <c r="Z697">
        <f t="shared" si="107"/>
        <v>392.2965876609976</v>
      </c>
      <c r="AA697">
        <f>EXP('Regression (power w accel)'!$B$17)*(data_and_analysis!$F697^'Regression (power w accel)'!$B$18)/60</f>
        <v>308.94235253858454</v>
      </c>
      <c r="AB697" t="str">
        <f t="shared" si="108"/>
        <v>Y</v>
      </c>
      <c r="AC697" s="5">
        <f t="shared" si="109"/>
        <v>-0.21247759410653697</v>
      </c>
      <c r="AD697" s="5">
        <f t="shared" si="110"/>
        <v>0.26980514143654921</v>
      </c>
    </row>
    <row r="698" spans="1:30" x14ac:dyDescent="0.25">
      <c r="A698">
        <v>57454</v>
      </c>
      <c r="B698" t="s">
        <v>16</v>
      </c>
      <c r="C698" t="s">
        <v>998</v>
      </c>
      <c r="D698">
        <v>4157</v>
      </c>
      <c r="E698">
        <v>2312.1799999999998</v>
      </c>
      <c r="F698">
        <v>2444.1587</v>
      </c>
      <c r="G698">
        <f t="shared" si="101"/>
        <v>8.3325489392526375</v>
      </c>
      <c r="H698">
        <f t="shared" si="102"/>
        <v>7.745946081433031</v>
      </c>
      <c r="I698">
        <f t="shared" si="103"/>
        <v>7.801456252716882</v>
      </c>
      <c r="J698">
        <v>64</v>
      </c>
      <c r="K698">
        <v>65</v>
      </c>
      <c r="L698">
        <v>149864.44</v>
      </c>
      <c r="M698">
        <v>6.04</v>
      </c>
      <c r="N698">
        <v>116.63</v>
      </c>
      <c r="O698">
        <v>74.760000000000005</v>
      </c>
      <c r="P698">
        <v>155.41</v>
      </c>
      <c r="Q698">
        <v>46338</v>
      </c>
      <c r="R698">
        <v>0.04</v>
      </c>
      <c r="S698">
        <v>0.28000000000000003</v>
      </c>
      <c r="T698">
        <f>'Regression (power w accel)'!$B$17+'Regression (power w accel)'!$B$18*data_and_analysis!$I698</f>
        <v>8.3572413711009901</v>
      </c>
      <c r="U698">
        <f t="shared" si="104"/>
        <v>9.4225775070555406E-2</v>
      </c>
      <c r="V698">
        <f t="shared" si="105"/>
        <v>1.1384918141006114E-4</v>
      </c>
      <c r="W698">
        <f>$T698-_xlfn.T.INV(0.975,'Regression (power w accel)'!$B$8-2)*SQRT('Regression (power w accel)'!$D$13*(1+1/'Regression (power w accel)'!$B$8+data_and_analysis!$V698))</f>
        <v>8.1185794186630016</v>
      </c>
      <c r="X698">
        <f>$T698+_xlfn.T.INV(0.975,'Regression (power w accel)'!$B$8-2)*SQRT('Regression (power w accel)'!$D$13*(1+1/'Regression (power w accel)'!$B$8+data_and_analysis!$V698))</f>
        <v>8.5959033235389786</v>
      </c>
      <c r="Y698">
        <f t="shared" si="106"/>
        <v>55.937492191451483</v>
      </c>
      <c r="Z698">
        <f t="shared" si="107"/>
        <v>90.157555938463261</v>
      </c>
      <c r="AA698">
        <f>EXP('Regression (power w accel)'!$B$17)*(data_and_analysis!$F698^'Regression (power w accel)'!$B$18)/60</f>
        <v>71.015403831197986</v>
      </c>
      <c r="AB698" t="str">
        <f t="shared" si="108"/>
        <v>N</v>
      </c>
      <c r="AC698" s="5">
        <f t="shared" si="109"/>
        <v>-0.21231888894959125</v>
      </c>
      <c r="AD698" s="5">
        <f t="shared" si="110"/>
        <v>0.26954929599169414</v>
      </c>
    </row>
    <row r="699" spans="1:30" x14ac:dyDescent="0.25">
      <c r="A699">
        <v>41014</v>
      </c>
      <c r="B699" t="s">
        <v>218</v>
      </c>
      <c r="C699" t="s">
        <v>999</v>
      </c>
      <c r="D699">
        <v>28188</v>
      </c>
      <c r="E699">
        <v>10781.15</v>
      </c>
      <c r="F699">
        <v>14170.029</v>
      </c>
      <c r="G699">
        <f t="shared" si="101"/>
        <v>10.246651634446913</v>
      </c>
      <c r="H699">
        <f t="shared" si="102"/>
        <v>9.2855545178084355</v>
      </c>
      <c r="I699">
        <f t="shared" si="103"/>
        <v>9.5588843792599079</v>
      </c>
      <c r="J699">
        <v>837</v>
      </c>
      <c r="K699">
        <v>838</v>
      </c>
      <c r="L699">
        <v>1347089.8</v>
      </c>
      <c r="M699">
        <v>6.09</v>
      </c>
      <c r="N699">
        <v>150.66999999999999</v>
      </c>
      <c r="O699">
        <v>135.01</v>
      </c>
      <c r="P699">
        <v>177.81</v>
      </c>
      <c r="Q699">
        <v>301858</v>
      </c>
      <c r="R699">
        <v>0.04</v>
      </c>
      <c r="S699">
        <v>0.2</v>
      </c>
      <c r="T699">
        <f>'Regression (power w accel)'!$B$17+'Regression (power w accel)'!$B$18*data_and_analysis!$I699</f>
        <v>10.046899082558916</v>
      </c>
      <c r="U699">
        <f t="shared" si="104"/>
        <v>2.1038514851391041</v>
      </c>
      <c r="V699">
        <f t="shared" si="105"/>
        <v>2.5419983991861747E-3</v>
      </c>
      <c r="W699">
        <f>$T699-_xlfn.T.INV(0.975,'Regression (power w accel)'!$B$8-2)*SQRT('Regression (power w accel)'!$D$13*(1+1/'Regression (power w accel)'!$B$8+data_and_analysis!$V699))</f>
        <v>9.8079478743743298</v>
      </c>
      <c r="X699">
        <f>$T699+_xlfn.T.INV(0.975,'Regression (power w accel)'!$B$8-2)*SQRT('Regression (power w accel)'!$D$13*(1+1/'Regression (power w accel)'!$B$8+data_and_analysis!$V699))</f>
        <v>10.285850290743502</v>
      </c>
      <c r="Y699">
        <f t="shared" si="106"/>
        <v>302.96076605310913</v>
      </c>
      <c r="Z699">
        <f t="shared" si="107"/>
        <v>488.58122331512533</v>
      </c>
      <c r="AA699">
        <f>EXP('Regression (power w accel)'!$B$17)*(data_and_analysis!$F699^'Regression (power w accel)'!$B$18)/60</f>
        <v>384.73489794235667</v>
      </c>
      <c r="AB699" t="str">
        <f t="shared" si="108"/>
        <v>N</v>
      </c>
      <c r="AC699" s="5">
        <f t="shared" si="109"/>
        <v>-0.21254669728842596</v>
      </c>
      <c r="AD699" s="5">
        <f t="shared" si="110"/>
        <v>0.26991657353715687</v>
      </c>
    </row>
    <row r="700" spans="1:30" x14ac:dyDescent="0.25">
      <c r="A700">
        <v>49854</v>
      </c>
      <c r="B700" t="s">
        <v>16</v>
      </c>
      <c r="C700" t="s">
        <v>169</v>
      </c>
      <c r="D700">
        <v>4198</v>
      </c>
      <c r="E700">
        <v>2289.39</v>
      </c>
      <c r="F700">
        <v>2420.4167000000002</v>
      </c>
      <c r="G700">
        <f t="shared" si="101"/>
        <v>8.3423635003805785</v>
      </c>
      <c r="H700">
        <f t="shared" si="102"/>
        <v>7.7360406855181667</v>
      </c>
      <c r="I700">
        <f t="shared" si="103"/>
        <v>7.7916949944103662</v>
      </c>
      <c r="J700">
        <v>63</v>
      </c>
      <c r="K700">
        <v>64</v>
      </c>
      <c r="L700">
        <v>140978.98000000001</v>
      </c>
      <c r="M700">
        <v>6.04</v>
      </c>
      <c r="N700">
        <v>107.68</v>
      </c>
      <c r="O700">
        <v>81.34</v>
      </c>
      <c r="P700">
        <v>143.58000000000001</v>
      </c>
      <c r="Q700">
        <v>48579</v>
      </c>
      <c r="R700">
        <v>0.04</v>
      </c>
      <c r="S700">
        <v>0.28000000000000003</v>
      </c>
      <c r="T700">
        <f>'Regression (power w accel)'!$B$17+'Regression (power w accel)'!$B$18*data_and_analysis!$I700</f>
        <v>8.3478565290570756</v>
      </c>
      <c r="U700">
        <f t="shared" si="104"/>
        <v>0.10031373133772903</v>
      </c>
      <c r="V700">
        <f t="shared" si="105"/>
        <v>1.2120501198783007E-4</v>
      </c>
      <c r="W700">
        <f>$T700-_xlfn.T.INV(0.975,'Regression (power w accel)'!$B$8-2)*SQRT('Regression (power w accel)'!$D$13*(1+1/'Regression (power w accel)'!$B$8+data_and_analysis!$V700))</f>
        <v>8.1091936998188796</v>
      </c>
      <c r="X700">
        <f>$T700+_xlfn.T.INV(0.975,'Regression (power w accel)'!$B$8-2)*SQRT('Regression (power w accel)'!$D$13*(1+1/'Regression (power w accel)'!$B$8+data_and_analysis!$V700))</f>
        <v>8.5865193582952717</v>
      </c>
      <c r="Y700">
        <f t="shared" si="106"/>
        <v>55.414934741625565</v>
      </c>
      <c r="Z700">
        <f t="shared" si="107"/>
        <v>89.315477762603862</v>
      </c>
      <c r="AA700">
        <f>EXP('Regression (power w accel)'!$B$17)*(data_and_analysis!$F700^'Regression (power w accel)'!$B$18)/60</f>
        <v>70.352053073324029</v>
      </c>
      <c r="AB700" t="str">
        <f t="shared" si="108"/>
        <v>N</v>
      </c>
      <c r="AC700" s="5">
        <f t="shared" si="109"/>
        <v>-0.21231957958825079</v>
      </c>
      <c r="AD700" s="5">
        <f t="shared" si="110"/>
        <v>0.26955040913326739</v>
      </c>
    </row>
    <row r="701" spans="1:30" x14ac:dyDescent="0.25">
      <c r="A701">
        <v>56963</v>
      </c>
      <c r="B701" t="s">
        <v>1000</v>
      </c>
      <c r="C701" t="s">
        <v>1001</v>
      </c>
      <c r="D701">
        <v>7426</v>
      </c>
      <c r="E701">
        <v>4070.35</v>
      </c>
      <c r="F701">
        <v>4488.0929999999998</v>
      </c>
      <c r="G701">
        <f t="shared" si="101"/>
        <v>8.9127426347370253</v>
      </c>
      <c r="H701">
        <f t="shared" si="102"/>
        <v>8.3114842698252698</v>
      </c>
      <c r="I701">
        <f t="shared" si="103"/>
        <v>8.4091831689129695</v>
      </c>
      <c r="J701">
        <v>337</v>
      </c>
      <c r="K701">
        <v>338</v>
      </c>
      <c r="L701">
        <v>311986.25</v>
      </c>
      <c r="M701">
        <v>6.07</v>
      </c>
      <c r="N701">
        <v>125.83</v>
      </c>
      <c r="O701">
        <v>92.72</v>
      </c>
      <c r="P701">
        <v>144.34</v>
      </c>
      <c r="Q701">
        <v>36045</v>
      </c>
      <c r="R701">
        <v>0.04</v>
      </c>
      <c r="S701">
        <v>0.3</v>
      </c>
      <c r="T701">
        <f>'Regression (power w accel)'!$B$17+'Regression (power w accel)'!$B$18*data_and_analysis!$I701</f>
        <v>8.9415329588492423</v>
      </c>
      <c r="U701">
        <f t="shared" si="104"/>
        <v>9.0459431320378036E-2</v>
      </c>
      <c r="V701">
        <f t="shared" si="105"/>
        <v>1.0929846105201138E-4</v>
      </c>
      <c r="W701">
        <f>$T701-_xlfn.T.INV(0.975,'Regression (power w accel)'!$B$8-2)*SQRT('Regression (power w accel)'!$D$13*(1+1/'Regression (power w accel)'!$B$8+data_and_analysis!$V701))</f>
        <v>8.7028715488495791</v>
      </c>
      <c r="X701">
        <f>$T701+_xlfn.T.INV(0.975,'Regression (power w accel)'!$B$8-2)*SQRT('Regression (power w accel)'!$D$13*(1+1/'Regression (power w accel)'!$B$8+data_and_analysis!$V701))</f>
        <v>9.1801943688489054</v>
      </c>
      <c r="Y701">
        <f t="shared" si="106"/>
        <v>100.33624410040808</v>
      </c>
      <c r="Z701">
        <f t="shared" si="107"/>
        <v>161.71730930145097</v>
      </c>
      <c r="AA701">
        <f>EXP('Regression (power w accel)'!$B$17)*(data_and_analysis!$F701^'Regression (power w accel)'!$B$18)/60</f>
        <v>127.38173896336781</v>
      </c>
      <c r="AB701" t="str">
        <f t="shared" si="108"/>
        <v>N</v>
      </c>
      <c r="AC701" s="5">
        <f t="shared" si="109"/>
        <v>-0.2123184616810532</v>
      </c>
      <c r="AD701" s="5">
        <f t="shared" si="110"/>
        <v>0.26954860733968561</v>
      </c>
    </row>
    <row r="702" spans="1:30" x14ac:dyDescent="0.25">
      <c r="A702">
        <v>55890</v>
      </c>
      <c r="B702" t="s">
        <v>1002</v>
      </c>
      <c r="C702" t="s">
        <v>1003</v>
      </c>
      <c r="D702">
        <v>16341</v>
      </c>
      <c r="E702">
        <v>8530.93</v>
      </c>
      <c r="F702">
        <v>10701.528</v>
      </c>
      <c r="G702">
        <f t="shared" si="101"/>
        <v>9.7014325660517837</v>
      </c>
      <c r="H702">
        <f t="shared" si="102"/>
        <v>9.0514536615063754</v>
      </c>
      <c r="I702">
        <f t="shared" si="103"/>
        <v>9.278141813992832</v>
      </c>
      <c r="J702">
        <v>104</v>
      </c>
      <c r="K702">
        <v>105</v>
      </c>
      <c r="L702">
        <v>890776.4</v>
      </c>
      <c r="M702">
        <v>6.08</v>
      </c>
      <c r="N702">
        <v>142.47999999999999</v>
      </c>
      <c r="O702">
        <v>136.19</v>
      </c>
      <c r="P702">
        <v>160.30000000000001</v>
      </c>
      <c r="Q702">
        <v>77955</v>
      </c>
      <c r="R702">
        <v>0.04</v>
      </c>
      <c r="S702">
        <v>0.19</v>
      </c>
      <c r="T702">
        <f>'Regression (power w accel)'!$B$17+'Regression (power w accel)'!$B$18*data_and_analysis!$I702</f>
        <v>9.776982587441081</v>
      </c>
      <c r="U702">
        <f t="shared" si="104"/>
        <v>1.3682528072988076</v>
      </c>
      <c r="V702">
        <f t="shared" si="105"/>
        <v>1.6532043589595827E-3</v>
      </c>
      <c r="W702">
        <f>$T702-_xlfn.T.INV(0.975,'Regression (power w accel)'!$B$8-2)*SQRT('Regression (power w accel)'!$D$13*(1+1/'Regression (power w accel)'!$B$8+data_and_analysis!$V702))</f>
        <v>9.5381372171060921</v>
      </c>
      <c r="X702">
        <f>$T702+_xlfn.T.INV(0.975,'Regression (power w accel)'!$B$8-2)*SQRT('Regression (power w accel)'!$D$13*(1+1/'Regression (power w accel)'!$B$8+data_and_analysis!$V702))</f>
        <v>10.01582795777607</v>
      </c>
      <c r="Y702">
        <f t="shared" si="106"/>
        <v>231.31783059729085</v>
      </c>
      <c r="Z702">
        <f t="shared" si="107"/>
        <v>372.96455769845022</v>
      </c>
      <c r="AA702">
        <f>EXP('Regression (power w accel)'!$B$17)*(data_and_analysis!$F702^'Regression (power w accel)'!$B$18)/60</f>
        <v>293.72325814699047</v>
      </c>
      <c r="AB702" t="str">
        <f t="shared" si="108"/>
        <v>N</v>
      </c>
      <c r="AC702" s="5">
        <f t="shared" si="109"/>
        <v>-0.21246335051366458</v>
      </c>
      <c r="AD702" s="5">
        <f t="shared" si="110"/>
        <v>0.26978217541017585</v>
      </c>
    </row>
    <row r="703" spans="1:30" x14ac:dyDescent="0.25">
      <c r="A703">
        <v>52481</v>
      </c>
      <c r="B703" t="s">
        <v>51</v>
      </c>
      <c r="C703" t="s">
        <v>1004</v>
      </c>
      <c r="D703">
        <v>9293</v>
      </c>
      <c r="E703">
        <v>5219.8900000000003</v>
      </c>
      <c r="F703">
        <v>5425.9949999999999</v>
      </c>
      <c r="G703">
        <f t="shared" si="101"/>
        <v>9.1370167075573399</v>
      </c>
      <c r="H703">
        <f t="shared" si="102"/>
        <v>8.5602316078577143</v>
      </c>
      <c r="I703">
        <f t="shared" si="103"/>
        <v>8.5989565717293264</v>
      </c>
      <c r="J703">
        <v>604</v>
      </c>
      <c r="K703">
        <v>605</v>
      </c>
      <c r="L703">
        <v>422717.84</v>
      </c>
      <c r="M703">
        <v>6.02</v>
      </c>
      <c r="N703">
        <v>131.47</v>
      </c>
      <c r="O703">
        <v>89.81</v>
      </c>
      <c r="P703">
        <v>143.71</v>
      </c>
      <c r="Q703">
        <v>35099</v>
      </c>
      <c r="R703">
        <v>0.04</v>
      </c>
      <c r="S703">
        <v>0.3</v>
      </c>
      <c r="T703">
        <f>'Regression (power w accel)'!$B$17+'Regression (power w accel)'!$B$18*data_and_analysis!$I703</f>
        <v>9.1239882687736458</v>
      </c>
      <c r="U703">
        <f t="shared" si="104"/>
        <v>0.24062767362390786</v>
      </c>
      <c r="V703">
        <f t="shared" si="105"/>
        <v>2.9074065611215132E-4</v>
      </c>
      <c r="W703">
        <f>$T703-_xlfn.T.INV(0.975,'Regression (power w accel)'!$B$8-2)*SQRT('Regression (power w accel)'!$D$13*(1+1/'Regression (power w accel)'!$B$8+data_and_analysis!$V703))</f>
        <v>8.885305232120297</v>
      </c>
      <c r="X703">
        <f>$T703+_xlfn.T.INV(0.975,'Regression (power w accel)'!$B$8-2)*SQRT('Regression (power w accel)'!$D$13*(1+1/'Regression (power w accel)'!$B$8+data_and_analysis!$V703))</f>
        <v>9.3626713054269946</v>
      </c>
      <c r="Y703">
        <f t="shared" si="106"/>
        <v>120.41699409684638</v>
      </c>
      <c r="Z703">
        <f t="shared" si="107"/>
        <v>194.09092662518734</v>
      </c>
      <c r="AA703">
        <f>EXP('Regression (power w accel)'!$B$17)*(data_and_analysis!$F703^'Regression (power w accel)'!$B$18)/60</f>
        <v>152.87853337102834</v>
      </c>
      <c r="AB703" t="str">
        <f t="shared" si="108"/>
        <v>N</v>
      </c>
      <c r="AC703" s="5">
        <f t="shared" si="109"/>
        <v>-0.21233549641269434</v>
      </c>
      <c r="AD703" s="5">
        <f t="shared" si="110"/>
        <v>0.2695760637246476</v>
      </c>
    </row>
    <row r="704" spans="1:30" x14ac:dyDescent="0.25">
      <c r="A704">
        <v>45100</v>
      </c>
      <c r="B704" t="s">
        <v>16</v>
      </c>
      <c r="C704" t="s">
        <v>342</v>
      </c>
      <c r="D704">
        <v>4118</v>
      </c>
      <c r="E704">
        <v>2289.41</v>
      </c>
      <c r="F704">
        <v>2420.4182000000001</v>
      </c>
      <c r="G704">
        <f t="shared" si="101"/>
        <v>8.3231228875877346</v>
      </c>
      <c r="H704">
        <f t="shared" si="102"/>
        <v>7.7360494214315061</v>
      </c>
      <c r="I704">
        <f t="shared" si="103"/>
        <v>7.7916956141381739</v>
      </c>
      <c r="J704">
        <v>63</v>
      </c>
      <c r="K704">
        <v>64</v>
      </c>
      <c r="L704">
        <v>140978.98000000001</v>
      </c>
      <c r="M704">
        <v>6.04</v>
      </c>
      <c r="N704">
        <v>107.68</v>
      </c>
      <c r="O704">
        <v>81.34</v>
      </c>
      <c r="P704">
        <v>143.58000000000001</v>
      </c>
      <c r="Q704">
        <v>48575</v>
      </c>
      <c r="R704">
        <v>0.04</v>
      </c>
      <c r="S704">
        <v>0.28000000000000003</v>
      </c>
      <c r="T704">
        <f>'Regression (power w accel)'!$B$17+'Regression (power w accel)'!$B$18*data_and_analysis!$I704</f>
        <v>8.3478571248867723</v>
      </c>
      <c r="U704">
        <f t="shared" si="104"/>
        <v>0.10031333877347878</v>
      </c>
      <c r="V704">
        <f t="shared" si="105"/>
        <v>1.2120453766837228E-4</v>
      </c>
      <c r="W704">
        <f>$T704-_xlfn.T.INV(0.975,'Regression (power w accel)'!$B$8-2)*SQRT('Regression (power w accel)'!$D$13*(1+1/'Regression (power w accel)'!$B$8+data_and_analysis!$V704))</f>
        <v>8.1091942957051142</v>
      </c>
      <c r="X704">
        <f>$T704+_xlfn.T.INV(0.975,'Regression (power w accel)'!$B$8-2)*SQRT('Regression (power w accel)'!$D$13*(1+1/'Regression (power w accel)'!$B$8+data_and_analysis!$V704))</f>
        <v>8.5865199540684305</v>
      </c>
      <c r="Y704">
        <f t="shared" si="106"/>
        <v>55.414967762632209</v>
      </c>
      <c r="Z704">
        <f t="shared" si="107"/>
        <v>89.315530974384032</v>
      </c>
      <c r="AA704">
        <f>EXP('Regression (power w accel)'!$B$17)*(data_and_analysis!$F704^'Regression (power w accel)'!$B$18)/60</f>
        <v>70.35209499117903</v>
      </c>
      <c r="AB704" t="str">
        <f t="shared" si="108"/>
        <v>N</v>
      </c>
      <c r="AC704" s="5">
        <f t="shared" si="109"/>
        <v>-0.21231957954371772</v>
      </c>
      <c r="AD704" s="5">
        <f t="shared" si="110"/>
        <v>0.26955040906148847</v>
      </c>
    </row>
    <row r="705" spans="1:30" x14ac:dyDescent="0.25">
      <c r="A705">
        <v>43241</v>
      </c>
      <c r="B705" t="s">
        <v>190</v>
      </c>
      <c r="C705" t="s">
        <v>959</v>
      </c>
      <c r="D705">
        <v>4382</v>
      </c>
      <c r="E705">
        <v>2455.0300000000002</v>
      </c>
      <c r="F705">
        <v>2756.6914000000002</v>
      </c>
      <c r="G705">
        <f t="shared" si="101"/>
        <v>8.3852605201554127</v>
      </c>
      <c r="H705">
        <f t="shared" si="102"/>
        <v>7.8058942601132246</v>
      </c>
      <c r="I705">
        <f t="shared" si="103"/>
        <v>7.9217864714980113</v>
      </c>
      <c r="J705">
        <v>71</v>
      </c>
      <c r="K705">
        <v>72</v>
      </c>
      <c r="L705">
        <v>178611.7</v>
      </c>
      <c r="M705">
        <v>6.02</v>
      </c>
      <c r="N705">
        <v>117.36</v>
      </c>
      <c r="O705">
        <v>97.33</v>
      </c>
      <c r="P705">
        <v>153.65</v>
      </c>
      <c r="Q705">
        <v>36250</v>
      </c>
      <c r="R705">
        <v>0.04</v>
      </c>
      <c r="S705">
        <v>0.28000000000000003</v>
      </c>
      <c r="T705">
        <f>'Regression (power w accel)'!$B$17+'Regression (power w accel)'!$B$18*data_and_analysis!$I705</f>
        <v>8.4729313836905185</v>
      </c>
      <c r="U705">
        <f t="shared" si="104"/>
        <v>3.4831485981502118E-2</v>
      </c>
      <c r="V705">
        <f t="shared" si="105"/>
        <v>4.2085471446859193E-5</v>
      </c>
      <c r="W705">
        <f>$T705-_xlfn.T.INV(0.975,'Regression (power w accel)'!$B$8-2)*SQRT('Regression (power w accel)'!$D$13*(1+1/'Regression (power w accel)'!$B$8+data_and_analysis!$V705))</f>
        <v>8.234277985511417</v>
      </c>
      <c r="X705">
        <f>$T705+_xlfn.T.INV(0.975,'Regression (power w accel)'!$B$8-2)*SQRT('Regression (power w accel)'!$D$13*(1+1/'Regression (power w accel)'!$B$8+data_and_analysis!$V705))</f>
        <v>8.7115847818696199</v>
      </c>
      <c r="Y705">
        <f t="shared" si="106"/>
        <v>62.798640383110289</v>
      </c>
      <c r="Z705">
        <f t="shared" si="107"/>
        <v>101.2143170474093</v>
      </c>
      <c r="AA705">
        <f>EXP('Regression (power w accel)'!$B$17)*(data_and_analysis!$F705^'Regression (power w accel)'!$B$18)/60</f>
        <v>79.725287693945333</v>
      </c>
      <c r="AB705" t="str">
        <f t="shared" si="108"/>
        <v>N</v>
      </c>
      <c r="AC705" s="5">
        <f t="shared" si="109"/>
        <v>-0.21231215089262731</v>
      </c>
      <c r="AD705" s="5">
        <f t="shared" si="110"/>
        <v>0.26953843598479643</v>
      </c>
    </row>
    <row r="706" spans="1:30" x14ac:dyDescent="0.25">
      <c r="A706">
        <v>37951</v>
      </c>
      <c r="B706" t="s">
        <v>16</v>
      </c>
      <c r="C706" t="s">
        <v>1005</v>
      </c>
      <c r="D706">
        <v>4120</v>
      </c>
      <c r="E706">
        <v>2289.39</v>
      </c>
      <c r="F706">
        <v>2420.4167000000002</v>
      </c>
      <c r="G706">
        <f t="shared" si="101"/>
        <v>8.3236084423435717</v>
      </c>
      <c r="H706">
        <f t="shared" si="102"/>
        <v>7.7360406855181667</v>
      </c>
      <c r="I706">
        <f t="shared" si="103"/>
        <v>7.7916949944103662</v>
      </c>
      <c r="J706">
        <v>63</v>
      </c>
      <c r="K706">
        <v>64</v>
      </c>
      <c r="L706">
        <v>140978.98000000001</v>
      </c>
      <c r="M706">
        <v>6.04</v>
      </c>
      <c r="N706">
        <v>107.68</v>
      </c>
      <c r="O706">
        <v>81.34</v>
      </c>
      <c r="P706">
        <v>143.58000000000001</v>
      </c>
      <c r="Q706">
        <v>48579</v>
      </c>
      <c r="R706">
        <v>0.04</v>
      </c>
      <c r="S706">
        <v>0.28000000000000003</v>
      </c>
      <c r="T706">
        <f>'Regression (power w accel)'!$B$17+'Regression (power w accel)'!$B$18*data_and_analysis!$I706</f>
        <v>8.3478565290570756</v>
      </c>
      <c r="U706">
        <f t="shared" si="104"/>
        <v>0.10031373133772903</v>
      </c>
      <c r="V706">
        <f t="shared" si="105"/>
        <v>1.2120501198783007E-4</v>
      </c>
      <c r="W706">
        <f>$T706-_xlfn.T.INV(0.975,'Regression (power w accel)'!$B$8-2)*SQRT('Regression (power w accel)'!$D$13*(1+1/'Regression (power w accel)'!$B$8+data_and_analysis!$V706))</f>
        <v>8.1091936998188796</v>
      </c>
      <c r="X706">
        <f>$T706+_xlfn.T.INV(0.975,'Regression (power w accel)'!$B$8-2)*SQRT('Regression (power w accel)'!$D$13*(1+1/'Regression (power w accel)'!$B$8+data_and_analysis!$V706))</f>
        <v>8.5865193582952717</v>
      </c>
      <c r="Y706">
        <f t="shared" si="106"/>
        <v>55.414934741625565</v>
      </c>
      <c r="Z706">
        <f t="shared" si="107"/>
        <v>89.315477762603862</v>
      </c>
      <c r="AA706">
        <f>EXP('Regression (power w accel)'!$B$17)*(data_and_analysis!$F706^'Regression (power w accel)'!$B$18)/60</f>
        <v>70.352053073324029</v>
      </c>
      <c r="AB706" t="str">
        <f t="shared" si="108"/>
        <v>N</v>
      </c>
      <c r="AC706" s="5">
        <f t="shared" si="109"/>
        <v>-0.21231957958825079</v>
      </c>
      <c r="AD706" s="5">
        <f t="shared" si="110"/>
        <v>0.26955040913326739</v>
      </c>
    </row>
    <row r="707" spans="1:30" x14ac:dyDescent="0.25">
      <c r="A707">
        <v>34102</v>
      </c>
      <c r="B707" t="s">
        <v>1006</v>
      </c>
      <c r="C707" t="s">
        <v>1007</v>
      </c>
      <c r="D707">
        <v>13827</v>
      </c>
      <c r="E707">
        <v>5955.79</v>
      </c>
      <c r="F707">
        <v>7673.6206000000002</v>
      </c>
      <c r="G707">
        <f t="shared" ref="G707:G770" si="111">LN(D707)</f>
        <v>9.5343784813886181</v>
      </c>
      <c r="H707">
        <f t="shared" ref="H707:H770" si="112">LN(E707)</f>
        <v>8.6921191346195084</v>
      </c>
      <c r="I707">
        <f t="shared" ref="I707:I770" si="113">LN(F707)</f>
        <v>8.9455438299183108</v>
      </c>
      <c r="J707">
        <v>84</v>
      </c>
      <c r="K707">
        <v>85</v>
      </c>
      <c r="L707">
        <v>598455.06000000006</v>
      </c>
      <c r="M707">
        <v>6.73</v>
      </c>
      <c r="N707">
        <v>140.84</v>
      </c>
      <c r="O707">
        <v>132.36000000000001</v>
      </c>
      <c r="P707">
        <v>160.12</v>
      </c>
      <c r="Q707">
        <v>457623</v>
      </c>
      <c r="R707">
        <v>0.05</v>
      </c>
      <c r="S707">
        <v>0.19</v>
      </c>
      <c r="T707">
        <f>'Regression (power w accel)'!$B$17+'Regression (power w accel)'!$B$18*data_and_analysis!$I707</f>
        <v>9.4572103360931301</v>
      </c>
      <c r="U707">
        <f t="shared" ref="U707:U770" si="114">($I707-AVERAGE($I$2:$I$1001))^2</f>
        <v>0.70077894394748497</v>
      </c>
      <c r="V707">
        <f t="shared" ref="V707:V770" si="115">$U707/SUM($U$2:$U$1001)</f>
        <v>8.467227683517319E-4</v>
      </c>
      <c r="W707">
        <f>$T707-_xlfn.T.INV(0.975,'Regression (power w accel)'!$B$8-2)*SQRT('Regression (power w accel)'!$D$13*(1+1/'Regression (power w accel)'!$B$8+data_and_analysis!$V707))</f>
        <v>9.2184610424191256</v>
      </c>
      <c r="X707">
        <f>$T707+_xlfn.T.INV(0.975,'Regression (power w accel)'!$B$8-2)*SQRT('Regression (power w accel)'!$D$13*(1+1/'Regression (power w accel)'!$B$8+data_and_analysis!$V707))</f>
        <v>9.6959596297671347</v>
      </c>
      <c r="Y707">
        <f t="shared" ref="Y707:Y770" si="116">EXP(W707)/60</f>
        <v>168.02562208699732</v>
      </c>
      <c r="Z707">
        <f t="shared" ref="Z707:Z770" si="117">EXP(X707)/60</f>
        <v>270.86351722601773</v>
      </c>
      <c r="AA707">
        <f>EXP('Regression (power w accel)'!$B$17)*(data_and_analysis!$F707^'Regression (power w accel)'!$B$18)/60</f>
        <v>213.33544239664852</v>
      </c>
      <c r="AB707" t="str">
        <f t="shared" ref="AB707:AB770" si="118">IF(OR(D707/60&lt;Y707,D707/60&gt;Z707),"Y","N")</f>
        <v>N</v>
      </c>
      <c r="AC707" s="5">
        <f t="shared" ref="AC707:AC770" si="119">(Y707-$AA707)/$AA707</f>
        <v>-0.21238768298709571</v>
      </c>
      <c r="AD707" s="5">
        <f t="shared" ref="AD707:AD770" si="120">(Z707-$AA707)/$AA707</f>
        <v>0.26966018483890225</v>
      </c>
    </row>
    <row r="708" spans="1:30" x14ac:dyDescent="0.25">
      <c r="A708">
        <v>55552</v>
      </c>
      <c r="B708" t="s">
        <v>121</v>
      </c>
      <c r="C708" t="s">
        <v>1008</v>
      </c>
      <c r="D708">
        <v>10161</v>
      </c>
      <c r="E708">
        <v>5892.98</v>
      </c>
      <c r="F708">
        <v>6518.7359999999999</v>
      </c>
      <c r="G708">
        <f t="shared" si="111"/>
        <v>9.2263121414858809</v>
      </c>
      <c r="H708">
        <f t="shared" si="112"/>
        <v>8.681517090975035</v>
      </c>
      <c r="I708">
        <f t="shared" si="113"/>
        <v>8.7824357710957699</v>
      </c>
      <c r="J708">
        <v>331</v>
      </c>
      <c r="K708">
        <v>332</v>
      </c>
      <c r="L708">
        <v>373493.1</v>
      </c>
      <c r="M708">
        <v>7.56</v>
      </c>
      <c r="N708">
        <v>102.41</v>
      </c>
      <c r="O708">
        <v>64.61</v>
      </c>
      <c r="P708">
        <v>152.63</v>
      </c>
      <c r="Q708">
        <v>73227</v>
      </c>
      <c r="R708">
        <v>0.05</v>
      </c>
      <c r="S708">
        <v>0.3</v>
      </c>
      <c r="T708">
        <f>'Regression (power w accel)'!$B$17+'Regression (power w accel)'!$B$18*data_and_analysis!$I708</f>
        <v>9.3003920940108458</v>
      </c>
      <c r="U708">
        <f t="shared" si="114"/>
        <v>0.45429938315025625</v>
      </c>
      <c r="V708">
        <f t="shared" si="115"/>
        <v>5.4891151437092163E-4</v>
      </c>
      <c r="W708">
        <f>$T708-_xlfn.T.INV(0.975,'Regression (power w accel)'!$B$8-2)*SQRT('Regression (power w accel)'!$D$13*(1+1/'Regression (power w accel)'!$B$8+data_and_analysis!$V708))</f>
        <v>9.0616782885556013</v>
      </c>
      <c r="X708">
        <f>$T708+_xlfn.T.INV(0.975,'Regression (power w accel)'!$B$8-2)*SQRT('Regression (power w accel)'!$D$13*(1+1/'Regression (power w accel)'!$B$8+data_and_analysis!$V708))</f>
        <v>9.5391058994660902</v>
      </c>
      <c r="Y708">
        <f t="shared" si="116"/>
        <v>143.6433837638333</v>
      </c>
      <c r="Z708">
        <f t="shared" si="117"/>
        <v>231.54201266241941</v>
      </c>
      <c r="AA708">
        <f>EXP('Regression (power w accel)'!$B$17)*(data_and_analysis!$F708^'Regression (power w accel)'!$B$18)/60</f>
        <v>182.37181301483588</v>
      </c>
      <c r="AB708" t="str">
        <f t="shared" si="118"/>
        <v>N</v>
      </c>
      <c r="AC708" s="5">
        <f t="shared" si="119"/>
        <v>-0.21235973153292081</v>
      </c>
      <c r="AD708" s="5">
        <f t="shared" si="120"/>
        <v>0.26961512766001594</v>
      </c>
    </row>
    <row r="709" spans="1:30" x14ac:dyDescent="0.25">
      <c r="A709">
        <v>56022</v>
      </c>
      <c r="B709" t="s">
        <v>1000</v>
      </c>
      <c r="C709" t="s">
        <v>1009</v>
      </c>
      <c r="D709">
        <v>7452</v>
      </c>
      <c r="E709">
        <v>4070.35</v>
      </c>
      <c r="F709">
        <v>4488.0929999999998</v>
      </c>
      <c r="G709">
        <f t="shared" si="111"/>
        <v>8.9162377317214787</v>
      </c>
      <c r="H709">
        <f t="shared" si="112"/>
        <v>8.3114842698252698</v>
      </c>
      <c r="I709">
        <f t="shared" si="113"/>
        <v>8.4091831689129695</v>
      </c>
      <c r="J709">
        <v>337</v>
      </c>
      <c r="K709">
        <v>338</v>
      </c>
      <c r="L709">
        <v>311986.25</v>
      </c>
      <c r="M709">
        <v>6.07</v>
      </c>
      <c r="N709">
        <v>125.83</v>
      </c>
      <c r="O709">
        <v>92.72</v>
      </c>
      <c r="P709">
        <v>144.34</v>
      </c>
      <c r="Q709">
        <v>36045</v>
      </c>
      <c r="R709">
        <v>0.04</v>
      </c>
      <c r="S709">
        <v>0.3</v>
      </c>
      <c r="T709">
        <f>'Regression (power w accel)'!$B$17+'Regression (power w accel)'!$B$18*data_and_analysis!$I709</f>
        <v>8.9415329588492423</v>
      </c>
      <c r="U709">
        <f t="shared" si="114"/>
        <v>9.0459431320378036E-2</v>
      </c>
      <c r="V709">
        <f t="shared" si="115"/>
        <v>1.0929846105201138E-4</v>
      </c>
      <c r="W709">
        <f>$T709-_xlfn.T.INV(0.975,'Regression (power w accel)'!$B$8-2)*SQRT('Regression (power w accel)'!$D$13*(1+1/'Regression (power w accel)'!$B$8+data_and_analysis!$V709))</f>
        <v>8.7028715488495791</v>
      </c>
      <c r="X709">
        <f>$T709+_xlfn.T.INV(0.975,'Regression (power w accel)'!$B$8-2)*SQRT('Regression (power w accel)'!$D$13*(1+1/'Regression (power w accel)'!$B$8+data_and_analysis!$V709))</f>
        <v>9.1801943688489054</v>
      </c>
      <c r="Y709">
        <f t="shared" si="116"/>
        <v>100.33624410040808</v>
      </c>
      <c r="Z709">
        <f t="shared" si="117"/>
        <v>161.71730930145097</v>
      </c>
      <c r="AA709">
        <f>EXP('Regression (power w accel)'!$B$17)*(data_and_analysis!$F709^'Regression (power w accel)'!$B$18)/60</f>
        <v>127.38173896336781</v>
      </c>
      <c r="AB709" t="str">
        <f t="shared" si="118"/>
        <v>N</v>
      </c>
      <c r="AC709" s="5">
        <f t="shared" si="119"/>
        <v>-0.2123184616810532</v>
      </c>
      <c r="AD709" s="5">
        <f t="shared" si="120"/>
        <v>0.26954860733968561</v>
      </c>
    </row>
    <row r="710" spans="1:30" x14ac:dyDescent="0.25">
      <c r="A710">
        <v>48347</v>
      </c>
      <c r="B710" t="s">
        <v>1010</v>
      </c>
      <c r="C710" t="s">
        <v>1011</v>
      </c>
      <c r="D710">
        <v>4696</v>
      </c>
      <c r="E710">
        <v>2039.37</v>
      </c>
      <c r="F710">
        <v>2353.6785</v>
      </c>
      <c r="G710">
        <f t="shared" si="111"/>
        <v>8.454466361507933</v>
      </c>
      <c r="H710">
        <f t="shared" si="112"/>
        <v>7.6203962156130443</v>
      </c>
      <c r="I710">
        <f t="shared" si="113"/>
        <v>7.7637347024520835</v>
      </c>
      <c r="J710">
        <v>244</v>
      </c>
      <c r="K710">
        <v>245</v>
      </c>
      <c r="L710">
        <v>197336.1</v>
      </c>
      <c r="M710">
        <v>6.03</v>
      </c>
      <c r="N710">
        <v>147.37</v>
      </c>
      <c r="O710">
        <v>113.82</v>
      </c>
      <c r="P710">
        <v>160.97</v>
      </c>
      <c r="Q710">
        <v>71784</v>
      </c>
      <c r="R710">
        <v>0.04</v>
      </c>
      <c r="S710">
        <v>0.15</v>
      </c>
      <c r="T710">
        <f>'Regression (power w accel)'!$B$17+'Regression (power w accel)'!$B$18*data_and_analysis!$I710</f>
        <v>8.3209744493814419</v>
      </c>
      <c r="U710">
        <f t="shared" si="114"/>
        <v>0.11880686842979753</v>
      </c>
      <c r="V710">
        <f t="shared" si="115"/>
        <v>1.4354951929551219E-4</v>
      </c>
      <c r="W710">
        <f>$T710-_xlfn.T.INV(0.975,'Regression (power w accel)'!$B$8-2)*SQRT('Regression (power w accel)'!$D$13*(1+1/'Regression (power w accel)'!$B$8+data_and_analysis!$V710))</f>
        <v>8.0823089567426756</v>
      </c>
      <c r="X710">
        <f>$T710+_xlfn.T.INV(0.975,'Regression (power w accel)'!$B$8-2)*SQRT('Regression (power w accel)'!$D$13*(1+1/'Regression (power w accel)'!$B$8+data_and_analysis!$V710))</f>
        <v>8.5596399420202083</v>
      </c>
      <c r="Y710">
        <f t="shared" si="116"/>
        <v>53.944966851739395</v>
      </c>
      <c r="Z710">
        <f t="shared" si="117"/>
        <v>86.946708048178763</v>
      </c>
      <c r="AA710">
        <f>EXP('Regression (power w accel)'!$B$17)*(data_and_analysis!$F710^'Regression (power w accel)'!$B$18)/60</f>
        <v>68.486037142813814</v>
      </c>
      <c r="AB710" t="str">
        <f t="shared" si="118"/>
        <v>N</v>
      </c>
      <c r="AC710" s="5">
        <f t="shared" si="119"/>
        <v>-0.21232167749393865</v>
      </c>
      <c r="AD710" s="5">
        <f t="shared" si="120"/>
        <v>0.26955379045905292</v>
      </c>
    </row>
    <row r="711" spans="1:30" x14ac:dyDescent="0.25">
      <c r="A711">
        <v>53727</v>
      </c>
      <c r="B711" t="s">
        <v>75</v>
      </c>
      <c r="C711" t="s">
        <v>1012</v>
      </c>
      <c r="D711">
        <v>8003</v>
      </c>
      <c r="E711">
        <v>3187.59</v>
      </c>
      <c r="F711">
        <v>4165.8867</v>
      </c>
      <c r="G711">
        <f t="shared" si="111"/>
        <v>8.9875717503670458</v>
      </c>
      <c r="H711">
        <f t="shared" si="112"/>
        <v>8.067020424362191</v>
      </c>
      <c r="I711">
        <f t="shared" si="113"/>
        <v>8.3346844250996739</v>
      </c>
      <c r="J711">
        <v>272</v>
      </c>
      <c r="K711">
        <v>273</v>
      </c>
      <c r="L711">
        <v>349205.4</v>
      </c>
      <c r="M711">
        <v>6.02</v>
      </c>
      <c r="N711">
        <v>141.19999999999999</v>
      </c>
      <c r="O711">
        <v>124.52</v>
      </c>
      <c r="P711">
        <v>150.36000000000001</v>
      </c>
      <c r="Q711">
        <v>212889</v>
      </c>
      <c r="R711">
        <v>0.04</v>
      </c>
      <c r="S711">
        <v>0.2</v>
      </c>
      <c r="T711">
        <f>'Regression (power w accel)'!$B$17+'Regression (power w accel)'!$B$18*data_and_analysis!$I711</f>
        <v>8.8699070555893051</v>
      </c>
      <c r="U711">
        <f t="shared" si="114"/>
        <v>5.1196302905934382E-2</v>
      </c>
      <c r="V711">
        <f t="shared" si="115"/>
        <v>6.1858415838954027E-5</v>
      </c>
      <c r="W711">
        <f>$T711-_xlfn.T.INV(0.975,'Regression (power w accel)'!$B$8-2)*SQRT('Regression (power w accel)'!$D$13*(1+1/'Regression (power w accel)'!$B$8+data_and_analysis!$V711))</f>
        <v>8.6312513004378353</v>
      </c>
      <c r="X711">
        <f>$T711+_xlfn.T.INV(0.975,'Regression (power w accel)'!$B$8-2)*SQRT('Regression (power w accel)'!$D$13*(1+1/'Regression (power w accel)'!$B$8+data_and_analysis!$V711))</f>
        <v>9.108562810740775</v>
      </c>
      <c r="Y711">
        <f t="shared" si="116"/>
        <v>93.401437715484917</v>
      </c>
      <c r="Z711">
        <f t="shared" si="117"/>
        <v>150.53840713148304</v>
      </c>
      <c r="AA711">
        <f>EXP('Regression (power w accel)'!$B$17)*(data_and_analysis!$F711^'Regression (power w accel)'!$B$18)/60</f>
        <v>118.57699463841847</v>
      </c>
      <c r="AB711" t="str">
        <f t="shared" si="118"/>
        <v>N</v>
      </c>
      <c r="AC711" s="5">
        <f t="shared" si="119"/>
        <v>-0.21231400744893542</v>
      </c>
      <c r="AD711" s="5">
        <f t="shared" si="120"/>
        <v>0.2695414282553355</v>
      </c>
    </row>
    <row r="712" spans="1:30" x14ac:dyDescent="0.25">
      <c r="A712">
        <v>43724</v>
      </c>
      <c r="B712" t="s">
        <v>16</v>
      </c>
      <c r="C712" t="s">
        <v>187</v>
      </c>
      <c r="D712">
        <v>4122</v>
      </c>
      <c r="E712">
        <v>2289.39</v>
      </c>
      <c r="F712">
        <v>2420.4167000000002</v>
      </c>
      <c r="G712">
        <f t="shared" si="111"/>
        <v>8.3240937614504045</v>
      </c>
      <c r="H712">
        <f t="shared" si="112"/>
        <v>7.7360406855181667</v>
      </c>
      <c r="I712">
        <f t="shared" si="113"/>
        <v>7.7916949944103662</v>
      </c>
      <c r="J712">
        <v>63</v>
      </c>
      <c r="K712">
        <v>64</v>
      </c>
      <c r="L712">
        <v>140978.98000000001</v>
      </c>
      <c r="M712">
        <v>6.04</v>
      </c>
      <c r="N712">
        <v>107.68</v>
      </c>
      <c r="O712">
        <v>81.34</v>
      </c>
      <c r="P712">
        <v>143.58000000000001</v>
      </c>
      <c r="Q712">
        <v>48579</v>
      </c>
      <c r="R712">
        <v>0.04</v>
      </c>
      <c r="S712">
        <v>0.28000000000000003</v>
      </c>
      <c r="T712">
        <f>'Regression (power w accel)'!$B$17+'Regression (power w accel)'!$B$18*data_and_analysis!$I712</f>
        <v>8.3478565290570756</v>
      </c>
      <c r="U712">
        <f t="shared" si="114"/>
        <v>0.10031373133772903</v>
      </c>
      <c r="V712">
        <f t="shared" si="115"/>
        <v>1.2120501198783007E-4</v>
      </c>
      <c r="W712">
        <f>$T712-_xlfn.T.INV(0.975,'Regression (power w accel)'!$B$8-2)*SQRT('Regression (power w accel)'!$D$13*(1+1/'Regression (power w accel)'!$B$8+data_and_analysis!$V712))</f>
        <v>8.1091936998188796</v>
      </c>
      <c r="X712">
        <f>$T712+_xlfn.T.INV(0.975,'Regression (power w accel)'!$B$8-2)*SQRT('Regression (power w accel)'!$D$13*(1+1/'Regression (power w accel)'!$B$8+data_and_analysis!$V712))</f>
        <v>8.5865193582952717</v>
      </c>
      <c r="Y712">
        <f t="shared" si="116"/>
        <v>55.414934741625565</v>
      </c>
      <c r="Z712">
        <f t="shared" si="117"/>
        <v>89.315477762603862</v>
      </c>
      <c r="AA712">
        <f>EXP('Regression (power w accel)'!$B$17)*(data_and_analysis!$F712^'Regression (power w accel)'!$B$18)/60</f>
        <v>70.352053073324029</v>
      </c>
      <c r="AB712" t="str">
        <f t="shared" si="118"/>
        <v>N</v>
      </c>
      <c r="AC712" s="5">
        <f t="shared" si="119"/>
        <v>-0.21231957958825079</v>
      </c>
      <c r="AD712" s="5">
        <f t="shared" si="120"/>
        <v>0.26955040913326739</v>
      </c>
    </row>
    <row r="713" spans="1:30" x14ac:dyDescent="0.25">
      <c r="A713">
        <v>38749</v>
      </c>
      <c r="B713" t="s">
        <v>1013</v>
      </c>
      <c r="C713" t="s">
        <v>1014</v>
      </c>
      <c r="D713">
        <v>1165</v>
      </c>
      <c r="E713">
        <v>666.56</v>
      </c>
      <c r="F713">
        <v>666.46299999999997</v>
      </c>
      <c r="G713">
        <f t="shared" si="111"/>
        <v>7.0604763659998007</v>
      </c>
      <c r="H713">
        <f t="shared" si="112"/>
        <v>6.5021301580726067</v>
      </c>
      <c r="I713">
        <f t="shared" si="113"/>
        <v>6.5019846241993413</v>
      </c>
      <c r="J713">
        <v>31</v>
      </c>
      <c r="K713">
        <v>33</v>
      </c>
      <c r="L713">
        <v>38530.839999999997</v>
      </c>
      <c r="M713">
        <v>9.17</v>
      </c>
      <c r="N713">
        <v>124.63</v>
      </c>
      <c r="O713">
        <v>59.21</v>
      </c>
      <c r="P713">
        <v>156.37</v>
      </c>
      <c r="Q713">
        <v>9307</v>
      </c>
      <c r="R713">
        <v>0.06</v>
      </c>
      <c r="S713">
        <v>0.15</v>
      </c>
      <c r="T713">
        <f>'Regression (power w accel)'!$B$17+'Regression (power w accel)'!$B$18*data_and_analysis!$I713</f>
        <v>7.1078803162825137</v>
      </c>
      <c r="U713">
        <f t="shared" si="114"/>
        <v>2.5806295556105914</v>
      </c>
      <c r="V713">
        <f t="shared" si="115"/>
        <v>3.1180699995184864E-3</v>
      </c>
      <c r="W713">
        <f>$T713-_xlfn.T.INV(0.975,'Regression (power w accel)'!$B$8-2)*SQRT('Regression (power w accel)'!$D$13*(1+1/'Regression (power w accel)'!$B$8+data_and_analysis!$V713))</f>
        <v>6.8688605343579834</v>
      </c>
      <c r="X713">
        <f>$T713+_xlfn.T.INV(0.975,'Regression (power w accel)'!$B$8-2)*SQRT('Regression (power w accel)'!$D$13*(1+1/'Regression (power w accel)'!$B$8+data_and_analysis!$V713))</f>
        <v>7.346900098207044</v>
      </c>
      <c r="Y713">
        <f t="shared" si="116"/>
        <v>16.030865731773105</v>
      </c>
      <c r="Z713">
        <f t="shared" si="117"/>
        <v>25.856332346013584</v>
      </c>
      <c r="AA713">
        <f>EXP('Regression (power w accel)'!$B$17)*(data_and_analysis!$F713^'Regression (power w accel)'!$B$18)/60</f>
        <v>20.359258143533758</v>
      </c>
      <c r="AB713" t="str">
        <f t="shared" si="118"/>
        <v>N</v>
      </c>
      <c r="AC713" s="5">
        <f t="shared" si="119"/>
        <v>-0.21260069405502285</v>
      </c>
      <c r="AD713" s="5">
        <f t="shared" si="120"/>
        <v>0.27000365945189092</v>
      </c>
    </row>
    <row r="714" spans="1:30" x14ac:dyDescent="0.25">
      <c r="A714">
        <v>39478</v>
      </c>
      <c r="B714" t="s">
        <v>1015</v>
      </c>
      <c r="C714" t="s">
        <v>1016</v>
      </c>
      <c r="D714">
        <v>3764</v>
      </c>
      <c r="E714">
        <v>2034.25</v>
      </c>
      <c r="F714">
        <v>2257.9645999999998</v>
      </c>
      <c r="G714">
        <f t="shared" si="111"/>
        <v>8.2332375007052701</v>
      </c>
      <c r="H714">
        <f t="shared" si="112"/>
        <v>7.6178824795767666</v>
      </c>
      <c r="I714">
        <f t="shared" si="113"/>
        <v>7.7222190669959243</v>
      </c>
      <c r="J714">
        <v>99</v>
      </c>
      <c r="K714">
        <v>100</v>
      </c>
      <c r="L714">
        <v>135485.16</v>
      </c>
      <c r="M714">
        <v>4.0199999999999996</v>
      </c>
      <c r="N714">
        <v>106.84</v>
      </c>
      <c r="O714">
        <v>67.66</v>
      </c>
      <c r="P714">
        <v>142</v>
      </c>
      <c r="Q714">
        <v>31804</v>
      </c>
      <c r="R714">
        <v>0.03</v>
      </c>
      <c r="S714">
        <v>0.19</v>
      </c>
      <c r="T714">
        <f>'Regression (power w accel)'!$B$17+'Regression (power w accel)'!$B$18*data_and_analysis!$I714</f>
        <v>8.2810597510019655</v>
      </c>
      <c r="U714">
        <f t="shared" si="114"/>
        <v>0.14914994394383455</v>
      </c>
      <c r="V714">
        <f t="shared" si="115"/>
        <v>1.8021182646305801E-4</v>
      </c>
      <c r="W714">
        <f>$T714-_xlfn.T.INV(0.975,'Regression (power w accel)'!$B$8-2)*SQRT('Regression (power w accel)'!$D$13*(1+1/'Regression (power w accel)'!$B$8+data_and_analysis!$V714))</f>
        <v>8.0423898883867366</v>
      </c>
      <c r="X714">
        <f>$T714+_xlfn.T.INV(0.975,'Regression (power w accel)'!$B$8-2)*SQRT('Regression (power w accel)'!$D$13*(1+1/'Regression (power w accel)'!$B$8+data_and_analysis!$V714))</f>
        <v>8.5197296136171943</v>
      </c>
      <c r="Y714">
        <f t="shared" si="116"/>
        <v>51.833949283557239</v>
      </c>
      <c r="Z714">
        <f t="shared" si="117"/>
        <v>83.54497013676044</v>
      </c>
      <c r="AA714">
        <f>EXP('Regression (power w accel)'!$B$17)*(data_and_analysis!$F714^'Regression (power w accel)'!$B$18)/60</f>
        <v>65.806274358644131</v>
      </c>
      <c r="AB714" t="str">
        <f t="shared" si="118"/>
        <v>N</v>
      </c>
      <c r="AC714" s="5">
        <f t="shared" si="119"/>
        <v>-0.21232511962214629</v>
      </c>
      <c r="AD714" s="5">
        <f t="shared" si="120"/>
        <v>0.26955933839135815</v>
      </c>
    </row>
    <row r="715" spans="1:30" x14ac:dyDescent="0.25">
      <c r="A715">
        <v>42881</v>
      </c>
      <c r="B715" t="s">
        <v>16</v>
      </c>
      <c r="C715" t="s">
        <v>1017</v>
      </c>
      <c r="D715">
        <v>4106</v>
      </c>
      <c r="E715">
        <v>2289.39</v>
      </c>
      <c r="F715">
        <v>2420.4167000000002</v>
      </c>
      <c r="G715">
        <f t="shared" si="111"/>
        <v>8.3202045975788792</v>
      </c>
      <c r="H715">
        <f t="shared" si="112"/>
        <v>7.7360406855181667</v>
      </c>
      <c r="I715">
        <f t="shared" si="113"/>
        <v>7.7916949944103662</v>
      </c>
      <c r="J715">
        <v>63</v>
      </c>
      <c r="K715">
        <v>64</v>
      </c>
      <c r="L715">
        <v>140978.98000000001</v>
      </c>
      <c r="M715">
        <v>6.04</v>
      </c>
      <c r="N715">
        <v>107.68</v>
      </c>
      <c r="O715">
        <v>81.34</v>
      </c>
      <c r="P715">
        <v>143.58000000000001</v>
      </c>
      <c r="Q715">
        <v>48579</v>
      </c>
      <c r="R715">
        <v>0.04</v>
      </c>
      <c r="S715">
        <v>0.28000000000000003</v>
      </c>
      <c r="T715">
        <f>'Regression (power w accel)'!$B$17+'Regression (power w accel)'!$B$18*data_and_analysis!$I715</f>
        <v>8.3478565290570756</v>
      </c>
      <c r="U715">
        <f t="shared" si="114"/>
        <v>0.10031373133772903</v>
      </c>
      <c r="V715">
        <f t="shared" si="115"/>
        <v>1.2120501198783007E-4</v>
      </c>
      <c r="W715">
        <f>$T715-_xlfn.T.INV(0.975,'Regression (power w accel)'!$B$8-2)*SQRT('Regression (power w accel)'!$D$13*(1+1/'Regression (power w accel)'!$B$8+data_and_analysis!$V715))</f>
        <v>8.1091936998188796</v>
      </c>
      <c r="X715">
        <f>$T715+_xlfn.T.INV(0.975,'Regression (power w accel)'!$B$8-2)*SQRT('Regression (power w accel)'!$D$13*(1+1/'Regression (power w accel)'!$B$8+data_and_analysis!$V715))</f>
        <v>8.5865193582952717</v>
      </c>
      <c r="Y715">
        <f t="shared" si="116"/>
        <v>55.414934741625565</v>
      </c>
      <c r="Z715">
        <f t="shared" si="117"/>
        <v>89.315477762603862</v>
      </c>
      <c r="AA715">
        <f>EXP('Regression (power w accel)'!$B$17)*(data_and_analysis!$F715^'Regression (power w accel)'!$B$18)/60</f>
        <v>70.352053073324029</v>
      </c>
      <c r="AB715" t="str">
        <f t="shared" si="118"/>
        <v>N</v>
      </c>
      <c r="AC715" s="5">
        <f t="shared" si="119"/>
        <v>-0.21231957958825079</v>
      </c>
      <c r="AD715" s="5">
        <f t="shared" si="120"/>
        <v>0.26955040913326739</v>
      </c>
    </row>
    <row r="716" spans="1:30" x14ac:dyDescent="0.25">
      <c r="A716">
        <v>36495</v>
      </c>
      <c r="B716" t="s">
        <v>861</v>
      </c>
      <c r="C716" t="s">
        <v>862</v>
      </c>
      <c r="D716">
        <v>531</v>
      </c>
      <c r="E716">
        <v>298.41000000000003</v>
      </c>
      <c r="F716">
        <v>248.75561999999999</v>
      </c>
      <c r="G716">
        <f t="shared" si="111"/>
        <v>6.2747620212419388</v>
      </c>
      <c r="H716">
        <f t="shared" si="112"/>
        <v>5.6984683798324323</v>
      </c>
      <c r="I716">
        <f t="shared" si="113"/>
        <v>5.5164709687483091</v>
      </c>
      <c r="J716">
        <v>6</v>
      </c>
      <c r="K716">
        <v>8</v>
      </c>
      <c r="L716">
        <v>13437.39</v>
      </c>
      <c r="M716">
        <v>4.05</v>
      </c>
      <c r="N716">
        <v>150.47999999999999</v>
      </c>
      <c r="O716">
        <v>61.59</v>
      </c>
      <c r="P716">
        <v>155.30000000000001</v>
      </c>
      <c r="Q716">
        <v>1098</v>
      </c>
      <c r="R716">
        <v>0.03</v>
      </c>
      <c r="S716">
        <v>0.1</v>
      </c>
      <c r="T716">
        <f>'Regression (power w accel)'!$B$17+'Regression (power w accel)'!$B$18*data_and_analysis!$I716</f>
        <v>6.160370302911188</v>
      </c>
      <c r="U716">
        <f t="shared" si="114"/>
        <v>6.7181916147687648</v>
      </c>
      <c r="V716">
        <f t="shared" si="115"/>
        <v>8.117318380502999E-3</v>
      </c>
      <c r="W716">
        <f>$T716-_xlfn.T.INV(0.975,'Regression (power w accel)'!$B$8-2)*SQRT('Regression (power w accel)'!$D$13*(1+1/'Regression (power w accel)'!$B$8+data_and_analysis!$V716))</f>
        <v>5.9207562504099736</v>
      </c>
      <c r="X716">
        <f>$T716+_xlfn.T.INV(0.975,'Regression (power w accel)'!$B$8-2)*SQRT('Regression (power w accel)'!$D$13*(1+1/'Regression (power w accel)'!$B$8+data_and_analysis!$V716))</f>
        <v>6.3999843554124025</v>
      </c>
      <c r="Y716">
        <f t="shared" si="116"/>
        <v>6.2115576151365675</v>
      </c>
      <c r="Z716">
        <f t="shared" si="117"/>
        <v>10.030593705471972</v>
      </c>
      <c r="AA716">
        <f>EXP('Regression (power w accel)'!$B$17)*(data_and_analysis!$F716^'Regression (power w accel)'!$B$18)/60</f>
        <v>7.8933903182070848</v>
      </c>
      <c r="AB716" t="str">
        <f t="shared" si="118"/>
        <v>N</v>
      </c>
      <c r="AC716" s="5">
        <f t="shared" si="119"/>
        <v>-0.21306848328419303</v>
      </c>
      <c r="AD716" s="5">
        <f t="shared" si="120"/>
        <v>0.27075860955908415</v>
      </c>
    </row>
    <row r="717" spans="1:30" x14ac:dyDescent="0.25">
      <c r="A717">
        <v>38294</v>
      </c>
      <c r="B717" t="s">
        <v>1018</v>
      </c>
      <c r="C717" t="s">
        <v>1019</v>
      </c>
      <c r="D717">
        <v>15427</v>
      </c>
      <c r="E717">
        <v>9260.08</v>
      </c>
      <c r="F717">
        <v>11919.491</v>
      </c>
      <c r="G717">
        <f t="shared" si="111"/>
        <v>9.6438745000119397</v>
      </c>
      <c r="H717">
        <f t="shared" si="112"/>
        <v>9.1334679669117609</v>
      </c>
      <c r="I717">
        <f t="shared" si="113"/>
        <v>9.3859302383653311</v>
      </c>
      <c r="J717">
        <v>55</v>
      </c>
      <c r="K717">
        <v>57</v>
      </c>
      <c r="L717">
        <v>812551.06</v>
      </c>
      <c r="M717">
        <v>9.1</v>
      </c>
      <c r="N717">
        <v>114.33</v>
      </c>
      <c r="O717">
        <v>107.47</v>
      </c>
      <c r="P717">
        <v>133.06</v>
      </c>
      <c r="Q717">
        <v>62811</v>
      </c>
      <c r="R717">
        <v>0.06</v>
      </c>
      <c r="S717">
        <v>0.19</v>
      </c>
      <c r="T717">
        <f>'Regression (power w accel)'!$B$17+'Regression (power w accel)'!$B$18*data_and_analysis!$I717</f>
        <v>9.8806144456640084</v>
      </c>
      <c r="U717">
        <f t="shared" si="114"/>
        <v>1.6320364338798463</v>
      </c>
      <c r="V717">
        <f t="shared" si="115"/>
        <v>1.9719234136252638E-3</v>
      </c>
      <c r="W717">
        <f>$T717-_xlfn.T.INV(0.975,'Regression (power w accel)'!$B$8-2)*SQRT('Regression (power w accel)'!$D$13*(1+1/'Regression (power w accel)'!$B$8+data_and_analysis!$V717))</f>
        <v>9.6417311167797735</v>
      </c>
      <c r="X717">
        <f>$T717+_xlfn.T.INV(0.975,'Regression (power w accel)'!$B$8-2)*SQRT('Regression (power w accel)'!$D$13*(1+1/'Regression (power w accel)'!$B$8+data_and_analysis!$V717))</f>
        <v>10.119497774548243</v>
      </c>
      <c r="Y717">
        <f t="shared" si="116"/>
        <v>256.56615730165151</v>
      </c>
      <c r="Z717">
        <f t="shared" si="117"/>
        <v>413.70502187635583</v>
      </c>
      <c r="AA717">
        <f>EXP('Regression (power w accel)'!$B$17)*(data_and_analysis!$F717^'Regression (power w accel)'!$B$18)/60</f>
        <v>325.79549984493684</v>
      </c>
      <c r="AB717" t="str">
        <f t="shared" si="118"/>
        <v>N</v>
      </c>
      <c r="AC717" s="5">
        <f t="shared" si="119"/>
        <v>-0.21249324369500255</v>
      </c>
      <c r="AD717" s="5">
        <f t="shared" si="120"/>
        <v>0.2698303754142084</v>
      </c>
    </row>
    <row r="718" spans="1:30" x14ac:dyDescent="0.25">
      <c r="A718">
        <v>34679</v>
      </c>
      <c r="B718" t="s">
        <v>690</v>
      </c>
      <c r="C718" t="s">
        <v>691</v>
      </c>
      <c r="D718">
        <v>3097</v>
      </c>
      <c r="E718">
        <v>1734.97</v>
      </c>
      <c r="F718">
        <v>2026.8026</v>
      </c>
      <c r="G718">
        <f t="shared" si="111"/>
        <v>8.0381891799732035</v>
      </c>
      <c r="H718">
        <f t="shared" si="112"/>
        <v>7.458745401165185</v>
      </c>
      <c r="I718">
        <f t="shared" si="113"/>
        <v>7.6142147564112737</v>
      </c>
      <c r="J718">
        <v>48</v>
      </c>
      <c r="K718">
        <v>50</v>
      </c>
      <c r="L718">
        <v>128976.82</v>
      </c>
      <c r="M718">
        <v>9.15</v>
      </c>
      <c r="N718">
        <v>105.06</v>
      </c>
      <c r="O718">
        <v>83.59</v>
      </c>
      <c r="P718">
        <v>129.54</v>
      </c>
      <c r="Q718">
        <v>40618</v>
      </c>
      <c r="R718">
        <v>0.06</v>
      </c>
      <c r="S718">
        <v>0.28000000000000003</v>
      </c>
      <c r="T718">
        <f>'Regression (power w accel)'!$B$17+'Regression (power w accel)'!$B$18*data_and_analysis!$I718</f>
        <v>8.1772203316289396</v>
      </c>
      <c r="U718">
        <f t="shared" si="114"/>
        <v>0.24423726581759173</v>
      </c>
      <c r="V718">
        <f t="shared" si="115"/>
        <v>2.9510197992368102E-4</v>
      </c>
      <c r="W718">
        <f>$T718-_xlfn.T.INV(0.975,'Regression (power w accel)'!$B$8-2)*SQRT('Regression (power w accel)'!$D$13*(1+1/'Regression (power w accel)'!$B$8+data_and_analysis!$V718))</f>
        <v>7.9385367751600979</v>
      </c>
      <c r="X718">
        <f>$T718+_xlfn.T.INV(0.975,'Regression (power w accel)'!$B$8-2)*SQRT('Regression (power w accel)'!$D$13*(1+1/'Regression (power w accel)'!$B$8+data_and_analysis!$V718))</f>
        <v>8.4159038880977803</v>
      </c>
      <c r="Y718">
        <f t="shared" si="116"/>
        <v>46.720928542037242</v>
      </c>
      <c r="Z718">
        <f t="shared" si="117"/>
        <v>75.30596332367621</v>
      </c>
      <c r="AA718">
        <f>EXP('Regression (power w accel)'!$B$17)*(data_and_analysis!$F718^'Regression (power w accel)'!$B$18)/60</f>
        <v>59.315803385225735</v>
      </c>
      <c r="AB718" t="str">
        <f t="shared" si="118"/>
        <v>N</v>
      </c>
      <c r="AC718" s="5">
        <f t="shared" si="119"/>
        <v>-0.2123359058528001</v>
      </c>
      <c r="AD718" s="5">
        <f t="shared" si="120"/>
        <v>0.2695767236701252</v>
      </c>
    </row>
    <row r="719" spans="1:30" x14ac:dyDescent="0.25">
      <c r="A719">
        <v>44714</v>
      </c>
      <c r="B719" t="s">
        <v>438</v>
      </c>
      <c r="C719" t="s">
        <v>1020</v>
      </c>
      <c r="D719">
        <v>2688</v>
      </c>
      <c r="E719">
        <v>1268.28</v>
      </c>
      <c r="F719">
        <v>1493.2267999999999</v>
      </c>
      <c r="G719">
        <f t="shared" si="111"/>
        <v>7.8965527016430404</v>
      </c>
      <c r="H719">
        <f t="shared" si="112"/>
        <v>7.1454169308092563</v>
      </c>
      <c r="I719">
        <f t="shared" si="113"/>
        <v>7.3086946949104385</v>
      </c>
      <c r="J719">
        <v>119</v>
      </c>
      <c r="K719">
        <v>120</v>
      </c>
      <c r="L719">
        <v>125296.73</v>
      </c>
      <c r="M719">
        <v>6.36</v>
      </c>
      <c r="N719">
        <v>148.63</v>
      </c>
      <c r="O719">
        <v>117.31</v>
      </c>
      <c r="P719">
        <v>157.12</v>
      </c>
      <c r="Q719">
        <v>67918</v>
      </c>
      <c r="R719">
        <v>0.04</v>
      </c>
      <c r="S719">
        <v>0.17</v>
      </c>
      <c r="T719">
        <f>'Regression (power w accel)'!$B$17+'Regression (power w accel)'!$B$18*data_and_analysis!$I719</f>
        <v>7.8834818167370493</v>
      </c>
      <c r="U719">
        <f t="shared" si="114"/>
        <v>0.63955804409785066</v>
      </c>
      <c r="V719">
        <f t="shared" si="115"/>
        <v>7.7275203870955957E-4</v>
      </c>
      <c r="W719">
        <f>$T719-_xlfn.T.INV(0.975,'Regression (power w accel)'!$B$8-2)*SQRT('Regression (power w accel)'!$D$13*(1+1/'Regression (power w accel)'!$B$8+data_and_analysis!$V719))</f>
        <v>7.6447413371785435</v>
      </c>
      <c r="X719">
        <f>$T719+_xlfn.T.INV(0.975,'Regression (power w accel)'!$B$8-2)*SQRT('Regression (power w accel)'!$D$13*(1+1/'Regression (power w accel)'!$B$8+data_and_analysis!$V719))</f>
        <v>8.1222222962955541</v>
      </c>
      <c r="Y719">
        <f t="shared" si="116"/>
        <v>34.827133280830921</v>
      </c>
      <c r="Z719">
        <f t="shared" si="117"/>
        <v>56.141637242537165</v>
      </c>
      <c r="AA719">
        <f>EXP('Regression (power w accel)'!$B$17)*(data_and_analysis!$F719^'Regression (power w accel)'!$B$18)/60</f>
        <v>44.218234732403154</v>
      </c>
      <c r="AB719" t="str">
        <f t="shared" si="118"/>
        <v>N</v>
      </c>
      <c r="AC719" s="5">
        <f t="shared" si="119"/>
        <v>-0.21238074085057101</v>
      </c>
      <c r="AD719" s="5">
        <f t="shared" si="120"/>
        <v>0.26964899395670655</v>
      </c>
    </row>
    <row r="720" spans="1:30" x14ac:dyDescent="0.25">
      <c r="A720">
        <v>53370</v>
      </c>
      <c r="B720" t="s">
        <v>51</v>
      </c>
      <c r="C720" t="s">
        <v>1021</v>
      </c>
      <c r="D720">
        <v>9309</v>
      </c>
      <c r="E720">
        <v>5219.8900000000003</v>
      </c>
      <c r="F720">
        <v>5425.9949999999999</v>
      </c>
      <c r="G720">
        <f t="shared" si="111"/>
        <v>9.1387369531164904</v>
      </c>
      <c r="H720">
        <f t="shared" si="112"/>
        <v>8.5602316078577143</v>
      </c>
      <c r="I720">
        <f t="shared" si="113"/>
        <v>8.5989565717293264</v>
      </c>
      <c r="J720">
        <v>604</v>
      </c>
      <c r="K720">
        <v>605</v>
      </c>
      <c r="L720">
        <v>422717.84</v>
      </c>
      <c r="M720">
        <v>6.02</v>
      </c>
      <c r="N720">
        <v>131.47</v>
      </c>
      <c r="O720">
        <v>89.81</v>
      </c>
      <c r="P720">
        <v>143.71</v>
      </c>
      <c r="Q720">
        <v>35099</v>
      </c>
      <c r="R720">
        <v>0.04</v>
      </c>
      <c r="S720">
        <v>0.3</v>
      </c>
      <c r="T720">
        <f>'Regression (power w accel)'!$B$17+'Regression (power w accel)'!$B$18*data_and_analysis!$I720</f>
        <v>9.1239882687736458</v>
      </c>
      <c r="U720">
        <f t="shared" si="114"/>
        <v>0.24062767362390786</v>
      </c>
      <c r="V720">
        <f t="shared" si="115"/>
        <v>2.9074065611215132E-4</v>
      </c>
      <c r="W720">
        <f>$T720-_xlfn.T.INV(0.975,'Regression (power w accel)'!$B$8-2)*SQRT('Regression (power w accel)'!$D$13*(1+1/'Regression (power w accel)'!$B$8+data_and_analysis!$V720))</f>
        <v>8.885305232120297</v>
      </c>
      <c r="X720">
        <f>$T720+_xlfn.T.INV(0.975,'Regression (power w accel)'!$B$8-2)*SQRT('Regression (power w accel)'!$D$13*(1+1/'Regression (power w accel)'!$B$8+data_and_analysis!$V720))</f>
        <v>9.3626713054269946</v>
      </c>
      <c r="Y720">
        <f t="shared" si="116"/>
        <v>120.41699409684638</v>
      </c>
      <c r="Z720">
        <f t="shared" si="117"/>
        <v>194.09092662518734</v>
      </c>
      <c r="AA720">
        <f>EXP('Regression (power w accel)'!$B$17)*(data_and_analysis!$F720^'Regression (power w accel)'!$B$18)/60</f>
        <v>152.87853337102834</v>
      </c>
      <c r="AB720" t="str">
        <f t="shared" si="118"/>
        <v>N</v>
      </c>
      <c r="AC720" s="5">
        <f t="shared" si="119"/>
        <v>-0.21233549641269434</v>
      </c>
      <c r="AD720" s="5">
        <f t="shared" si="120"/>
        <v>0.2695760637246476</v>
      </c>
    </row>
    <row r="721" spans="1:30" x14ac:dyDescent="0.25">
      <c r="A721">
        <v>47032</v>
      </c>
      <c r="B721" t="s">
        <v>16</v>
      </c>
      <c r="C721" t="s">
        <v>110</v>
      </c>
      <c r="D721">
        <v>4124</v>
      </c>
      <c r="E721">
        <v>2289.39</v>
      </c>
      <c r="F721">
        <v>2420.4167000000002</v>
      </c>
      <c r="G721">
        <f t="shared" si="111"/>
        <v>8.3245788451368501</v>
      </c>
      <c r="H721">
        <f t="shared" si="112"/>
        <v>7.7360406855181667</v>
      </c>
      <c r="I721">
        <f t="shared" si="113"/>
        <v>7.7916949944103662</v>
      </c>
      <c r="J721">
        <v>63</v>
      </c>
      <c r="K721">
        <v>64</v>
      </c>
      <c r="L721">
        <v>140978.98000000001</v>
      </c>
      <c r="M721">
        <v>6.04</v>
      </c>
      <c r="N721">
        <v>107.68</v>
      </c>
      <c r="O721">
        <v>81.34</v>
      </c>
      <c r="P721">
        <v>143.58000000000001</v>
      </c>
      <c r="Q721">
        <v>48579</v>
      </c>
      <c r="R721">
        <v>0.04</v>
      </c>
      <c r="S721">
        <v>0.28000000000000003</v>
      </c>
      <c r="T721">
        <f>'Regression (power w accel)'!$B$17+'Regression (power w accel)'!$B$18*data_and_analysis!$I721</f>
        <v>8.3478565290570756</v>
      </c>
      <c r="U721">
        <f t="shared" si="114"/>
        <v>0.10031373133772903</v>
      </c>
      <c r="V721">
        <f t="shared" si="115"/>
        <v>1.2120501198783007E-4</v>
      </c>
      <c r="W721">
        <f>$T721-_xlfn.T.INV(0.975,'Regression (power w accel)'!$B$8-2)*SQRT('Regression (power w accel)'!$D$13*(1+1/'Regression (power w accel)'!$B$8+data_and_analysis!$V721))</f>
        <v>8.1091936998188796</v>
      </c>
      <c r="X721">
        <f>$T721+_xlfn.T.INV(0.975,'Regression (power w accel)'!$B$8-2)*SQRT('Regression (power w accel)'!$D$13*(1+1/'Regression (power w accel)'!$B$8+data_and_analysis!$V721))</f>
        <v>8.5865193582952717</v>
      </c>
      <c r="Y721">
        <f t="shared" si="116"/>
        <v>55.414934741625565</v>
      </c>
      <c r="Z721">
        <f t="shared" si="117"/>
        <v>89.315477762603862</v>
      </c>
      <c r="AA721">
        <f>EXP('Regression (power w accel)'!$B$17)*(data_and_analysis!$F721^'Regression (power w accel)'!$B$18)/60</f>
        <v>70.352053073324029</v>
      </c>
      <c r="AB721" t="str">
        <f t="shared" si="118"/>
        <v>N</v>
      </c>
      <c r="AC721" s="5">
        <f t="shared" si="119"/>
        <v>-0.21231957958825079</v>
      </c>
      <c r="AD721" s="5">
        <f t="shared" si="120"/>
        <v>0.26955040913326739</v>
      </c>
    </row>
    <row r="722" spans="1:30" x14ac:dyDescent="0.25">
      <c r="A722">
        <v>37248</v>
      </c>
      <c r="B722" t="s">
        <v>22</v>
      </c>
      <c r="C722" t="s">
        <v>1022</v>
      </c>
      <c r="D722">
        <v>4795</v>
      </c>
      <c r="E722">
        <v>2585.8200000000002</v>
      </c>
      <c r="F722">
        <v>2739.4238</v>
      </c>
      <c r="G722">
        <f t="shared" si="111"/>
        <v>8.475328987317539</v>
      </c>
      <c r="H722">
        <f t="shared" si="112"/>
        <v>7.8577979513407774</v>
      </c>
      <c r="I722">
        <f t="shared" si="113"/>
        <v>7.9155028852968563</v>
      </c>
      <c r="J722">
        <v>167</v>
      </c>
      <c r="K722">
        <v>168</v>
      </c>
      <c r="L722">
        <v>161534</v>
      </c>
      <c r="M722">
        <v>6.09</v>
      </c>
      <c r="N722">
        <v>116.56</v>
      </c>
      <c r="O722">
        <v>54.24</v>
      </c>
      <c r="P722">
        <v>166.93</v>
      </c>
      <c r="Q722">
        <v>47029</v>
      </c>
      <c r="R722">
        <v>0.04</v>
      </c>
      <c r="S722">
        <v>0.28999999999999998</v>
      </c>
      <c r="T722">
        <f>'Regression (power w accel)'!$B$17+'Regression (power w accel)'!$B$18*data_and_analysis!$I722</f>
        <v>8.4668901068268791</v>
      </c>
      <c r="U722">
        <f t="shared" si="114"/>
        <v>3.7216405369577682E-2</v>
      </c>
      <c r="V722">
        <f t="shared" si="115"/>
        <v>4.4967072790632427E-5</v>
      </c>
      <c r="W722">
        <f>$T722-_xlfn.T.INV(0.975,'Regression (power w accel)'!$B$8-2)*SQRT('Regression (power w accel)'!$D$13*(1+1/'Regression (power w accel)'!$B$8+data_and_analysis!$V722))</f>
        <v>8.2282363651539985</v>
      </c>
      <c r="X722">
        <f>$T722+_xlfn.T.INV(0.975,'Regression (power w accel)'!$B$8-2)*SQRT('Regression (power w accel)'!$D$13*(1+1/'Regression (power w accel)'!$B$8+data_and_analysis!$V722))</f>
        <v>8.7055438484997598</v>
      </c>
      <c r="Y722">
        <f t="shared" si="116"/>
        <v>62.420378646440334</v>
      </c>
      <c r="Z722">
        <f t="shared" si="117"/>
        <v>100.60473118961902</v>
      </c>
      <c r="AA722">
        <f>EXP('Regression (power w accel)'!$B$17)*(data_and_analysis!$F722^'Regression (power w accel)'!$B$18)/60</f>
        <v>79.245097100573759</v>
      </c>
      <c r="AB722" t="str">
        <f t="shared" si="118"/>
        <v>N</v>
      </c>
      <c r="AC722" s="5">
        <f t="shared" si="119"/>
        <v>-0.21231242145845777</v>
      </c>
      <c r="AD722" s="5">
        <f t="shared" si="120"/>
        <v>0.26953887206342519</v>
      </c>
    </row>
    <row r="723" spans="1:30" x14ac:dyDescent="0.25">
      <c r="A723">
        <v>36739</v>
      </c>
      <c r="B723" t="s">
        <v>16</v>
      </c>
      <c r="C723" t="s">
        <v>473</v>
      </c>
      <c r="D723">
        <v>4126</v>
      </c>
      <c r="E723">
        <v>2289.39</v>
      </c>
      <c r="F723">
        <v>2420.4167000000002</v>
      </c>
      <c r="G723">
        <f t="shared" si="111"/>
        <v>8.325063693631197</v>
      </c>
      <c r="H723">
        <f t="shared" si="112"/>
        <v>7.7360406855181667</v>
      </c>
      <c r="I723">
        <f t="shared" si="113"/>
        <v>7.7916949944103662</v>
      </c>
      <c r="J723">
        <v>63</v>
      </c>
      <c r="K723">
        <v>64</v>
      </c>
      <c r="L723">
        <v>140978.98000000001</v>
      </c>
      <c r="M723">
        <v>6.04</v>
      </c>
      <c r="N723">
        <v>107.68</v>
      </c>
      <c r="O723">
        <v>81.34</v>
      </c>
      <c r="P723">
        <v>143.58000000000001</v>
      </c>
      <c r="Q723">
        <v>48579</v>
      </c>
      <c r="R723">
        <v>0.04</v>
      </c>
      <c r="S723">
        <v>0.28000000000000003</v>
      </c>
      <c r="T723">
        <f>'Regression (power w accel)'!$B$17+'Regression (power w accel)'!$B$18*data_and_analysis!$I723</f>
        <v>8.3478565290570756</v>
      </c>
      <c r="U723">
        <f t="shared" si="114"/>
        <v>0.10031373133772903</v>
      </c>
      <c r="V723">
        <f t="shared" si="115"/>
        <v>1.2120501198783007E-4</v>
      </c>
      <c r="W723">
        <f>$T723-_xlfn.T.INV(0.975,'Regression (power w accel)'!$B$8-2)*SQRT('Regression (power w accel)'!$D$13*(1+1/'Regression (power w accel)'!$B$8+data_and_analysis!$V723))</f>
        <v>8.1091936998188796</v>
      </c>
      <c r="X723">
        <f>$T723+_xlfn.T.INV(0.975,'Regression (power w accel)'!$B$8-2)*SQRT('Regression (power w accel)'!$D$13*(1+1/'Regression (power w accel)'!$B$8+data_and_analysis!$V723))</f>
        <v>8.5865193582952717</v>
      </c>
      <c r="Y723">
        <f t="shared" si="116"/>
        <v>55.414934741625565</v>
      </c>
      <c r="Z723">
        <f t="shared" si="117"/>
        <v>89.315477762603862</v>
      </c>
      <c r="AA723">
        <f>EXP('Regression (power w accel)'!$B$17)*(data_and_analysis!$F723^'Regression (power w accel)'!$B$18)/60</f>
        <v>70.352053073324029</v>
      </c>
      <c r="AB723" t="str">
        <f t="shared" si="118"/>
        <v>N</v>
      </c>
      <c r="AC723" s="5">
        <f t="shared" si="119"/>
        <v>-0.21231957958825079</v>
      </c>
      <c r="AD723" s="5">
        <f t="shared" si="120"/>
        <v>0.26955040913326739</v>
      </c>
    </row>
    <row r="724" spans="1:30" x14ac:dyDescent="0.25">
      <c r="A724">
        <v>45101</v>
      </c>
      <c r="B724" t="s">
        <v>16</v>
      </c>
      <c r="C724" t="s">
        <v>342</v>
      </c>
      <c r="D724">
        <v>4121</v>
      </c>
      <c r="E724">
        <v>2289.41</v>
      </c>
      <c r="F724">
        <v>2420.4182000000001</v>
      </c>
      <c r="G724">
        <f t="shared" si="111"/>
        <v>8.3238511313388166</v>
      </c>
      <c r="H724">
        <f t="shared" si="112"/>
        <v>7.7360494214315061</v>
      </c>
      <c r="I724">
        <f t="shared" si="113"/>
        <v>7.7916956141381739</v>
      </c>
      <c r="J724">
        <v>63</v>
      </c>
      <c r="K724">
        <v>64</v>
      </c>
      <c r="L724">
        <v>140978.98000000001</v>
      </c>
      <c r="M724">
        <v>6.04</v>
      </c>
      <c r="N724">
        <v>107.68</v>
      </c>
      <c r="O724">
        <v>81.34</v>
      </c>
      <c r="P724">
        <v>143.58000000000001</v>
      </c>
      <c r="Q724">
        <v>48575</v>
      </c>
      <c r="R724">
        <v>0.04</v>
      </c>
      <c r="S724">
        <v>0.28000000000000003</v>
      </c>
      <c r="T724">
        <f>'Regression (power w accel)'!$B$17+'Regression (power w accel)'!$B$18*data_and_analysis!$I724</f>
        <v>8.3478571248867723</v>
      </c>
      <c r="U724">
        <f t="shared" si="114"/>
        <v>0.10031333877347878</v>
      </c>
      <c r="V724">
        <f t="shared" si="115"/>
        <v>1.2120453766837228E-4</v>
      </c>
      <c r="W724">
        <f>$T724-_xlfn.T.INV(0.975,'Regression (power w accel)'!$B$8-2)*SQRT('Regression (power w accel)'!$D$13*(1+1/'Regression (power w accel)'!$B$8+data_and_analysis!$V724))</f>
        <v>8.1091942957051142</v>
      </c>
      <c r="X724">
        <f>$T724+_xlfn.T.INV(0.975,'Regression (power w accel)'!$B$8-2)*SQRT('Regression (power w accel)'!$D$13*(1+1/'Regression (power w accel)'!$B$8+data_and_analysis!$V724))</f>
        <v>8.5865199540684305</v>
      </c>
      <c r="Y724">
        <f t="shared" si="116"/>
        <v>55.414967762632209</v>
      </c>
      <c r="Z724">
        <f t="shared" si="117"/>
        <v>89.315530974384032</v>
      </c>
      <c r="AA724">
        <f>EXP('Regression (power w accel)'!$B$17)*(data_and_analysis!$F724^'Regression (power w accel)'!$B$18)/60</f>
        <v>70.35209499117903</v>
      </c>
      <c r="AB724" t="str">
        <f t="shared" si="118"/>
        <v>N</v>
      </c>
      <c r="AC724" s="5">
        <f t="shared" si="119"/>
        <v>-0.21231957954371772</v>
      </c>
      <c r="AD724" s="5">
        <f t="shared" si="120"/>
        <v>0.26955040906148847</v>
      </c>
    </row>
    <row r="725" spans="1:30" x14ac:dyDescent="0.25">
      <c r="A725">
        <v>43966</v>
      </c>
      <c r="B725" t="s">
        <v>16</v>
      </c>
      <c r="C725" t="s">
        <v>29</v>
      </c>
      <c r="D725">
        <v>4131</v>
      </c>
      <c r="E725">
        <v>2289.39</v>
      </c>
      <c r="F725">
        <v>2420.4167000000002</v>
      </c>
      <c r="G725">
        <f t="shared" si="111"/>
        <v>8.3262747873967644</v>
      </c>
      <c r="H725">
        <f t="shared" si="112"/>
        <v>7.7360406855181667</v>
      </c>
      <c r="I725">
        <f t="shared" si="113"/>
        <v>7.7916949944103662</v>
      </c>
      <c r="J725">
        <v>63</v>
      </c>
      <c r="K725">
        <v>64</v>
      </c>
      <c r="L725">
        <v>140978.98000000001</v>
      </c>
      <c r="M725">
        <v>6.04</v>
      </c>
      <c r="N725">
        <v>107.68</v>
      </c>
      <c r="O725">
        <v>81.34</v>
      </c>
      <c r="P725">
        <v>143.58000000000001</v>
      </c>
      <c r="Q725">
        <v>48579</v>
      </c>
      <c r="R725">
        <v>0.04</v>
      </c>
      <c r="S725">
        <v>0.28000000000000003</v>
      </c>
      <c r="T725">
        <f>'Regression (power w accel)'!$B$17+'Regression (power w accel)'!$B$18*data_and_analysis!$I725</f>
        <v>8.3478565290570756</v>
      </c>
      <c r="U725">
        <f t="shared" si="114"/>
        <v>0.10031373133772903</v>
      </c>
      <c r="V725">
        <f t="shared" si="115"/>
        <v>1.2120501198783007E-4</v>
      </c>
      <c r="W725">
        <f>$T725-_xlfn.T.INV(0.975,'Regression (power w accel)'!$B$8-2)*SQRT('Regression (power w accel)'!$D$13*(1+1/'Regression (power w accel)'!$B$8+data_and_analysis!$V725))</f>
        <v>8.1091936998188796</v>
      </c>
      <c r="X725">
        <f>$T725+_xlfn.T.INV(0.975,'Regression (power w accel)'!$B$8-2)*SQRT('Regression (power w accel)'!$D$13*(1+1/'Regression (power w accel)'!$B$8+data_and_analysis!$V725))</f>
        <v>8.5865193582952717</v>
      </c>
      <c r="Y725">
        <f t="shared" si="116"/>
        <v>55.414934741625565</v>
      </c>
      <c r="Z725">
        <f t="shared" si="117"/>
        <v>89.315477762603862</v>
      </c>
      <c r="AA725">
        <f>EXP('Regression (power w accel)'!$B$17)*(data_and_analysis!$F725^'Regression (power w accel)'!$B$18)/60</f>
        <v>70.352053073324029</v>
      </c>
      <c r="AB725" t="str">
        <f t="shared" si="118"/>
        <v>N</v>
      </c>
      <c r="AC725" s="5">
        <f t="shared" si="119"/>
        <v>-0.21231957958825079</v>
      </c>
      <c r="AD725" s="5">
        <f t="shared" si="120"/>
        <v>0.26955040913326739</v>
      </c>
    </row>
    <row r="726" spans="1:30" x14ac:dyDescent="0.25">
      <c r="A726">
        <v>43060</v>
      </c>
      <c r="B726" t="s">
        <v>1023</v>
      </c>
      <c r="C726" t="s">
        <v>1024</v>
      </c>
      <c r="D726">
        <v>2524</v>
      </c>
      <c r="E726">
        <v>1220.0999999999999</v>
      </c>
      <c r="F726">
        <v>1447.2376999999999</v>
      </c>
      <c r="G726">
        <f t="shared" si="111"/>
        <v>7.8336002236611035</v>
      </c>
      <c r="H726">
        <f t="shared" si="112"/>
        <v>7.1066881015812884</v>
      </c>
      <c r="I726">
        <f t="shared" si="113"/>
        <v>7.2774119840458171</v>
      </c>
      <c r="J726">
        <v>43</v>
      </c>
      <c r="K726">
        <v>45</v>
      </c>
      <c r="L726">
        <v>101235.14</v>
      </c>
      <c r="M726">
        <v>11.13</v>
      </c>
      <c r="N726">
        <v>124.36</v>
      </c>
      <c r="O726">
        <v>108.38</v>
      </c>
      <c r="P726">
        <v>128.02000000000001</v>
      </c>
      <c r="Q726">
        <v>62797</v>
      </c>
      <c r="R726">
        <v>0.08</v>
      </c>
      <c r="S726">
        <v>0.18</v>
      </c>
      <c r="T726">
        <f>'Regression (power w accel)'!$B$17+'Regression (power w accel)'!$B$18*data_and_analysis!$I726</f>
        <v>7.8534054381646357</v>
      </c>
      <c r="U726">
        <f t="shared" si="114"/>
        <v>0.69057170452233352</v>
      </c>
      <c r="V726">
        <f t="shared" si="115"/>
        <v>8.3438977504772527E-4</v>
      </c>
      <c r="W726">
        <f>$T726-_xlfn.T.INV(0.975,'Regression (power w accel)'!$B$8-2)*SQRT('Regression (power w accel)'!$D$13*(1+1/'Regression (power w accel)'!$B$8+data_and_analysis!$V726))</f>
        <v>7.6146576140280535</v>
      </c>
      <c r="X726">
        <f>$T726+_xlfn.T.INV(0.975,'Regression (power w accel)'!$B$8-2)*SQRT('Regression (power w accel)'!$D$13*(1+1/'Regression (power w accel)'!$B$8+data_and_analysis!$V726))</f>
        <v>8.0921532623012169</v>
      </c>
      <c r="Y726">
        <f t="shared" si="116"/>
        <v>33.795006395827208</v>
      </c>
      <c r="Z726">
        <f t="shared" si="117"/>
        <v>54.478640100171397</v>
      </c>
      <c r="AA726">
        <f>EXP('Regression (power w accel)'!$B$17)*(data_and_analysis!$F726^'Regression (power w accel)'!$B$18)/60</f>
        <v>42.90811101203667</v>
      </c>
      <c r="AB726" t="str">
        <f t="shared" si="118"/>
        <v>N</v>
      </c>
      <c r="AC726" s="5">
        <f t="shared" si="119"/>
        <v>-0.21238652556047119</v>
      </c>
      <c r="AD726" s="5">
        <f t="shared" si="120"/>
        <v>0.26965831902711679</v>
      </c>
    </row>
    <row r="727" spans="1:30" x14ac:dyDescent="0.25">
      <c r="A727">
        <v>34871</v>
      </c>
      <c r="B727" t="s">
        <v>85</v>
      </c>
      <c r="C727" t="s">
        <v>688</v>
      </c>
      <c r="D727">
        <v>5971</v>
      </c>
      <c r="E727">
        <v>3462.16</v>
      </c>
      <c r="F727">
        <v>3976.2878000000001</v>
      </c>
      <c r="G727">
        <f t="shared" si="111"/>
        <v>8.6946696965469918</v>
      </c>
      <c r="H727">
        <f t="shared" si="112"/>
        <v>8.1496479507283066</v>
      </c>
      <c r="I727">
        <f t="shared" si="113"/>
        <v>8.2881039494626823</v>
      </c>
      <c r="J727">
        <v>87</v>
      </c>
      <c r="K727">
        <v>88</v>
      </c>
      <c r="L727">
        <v>253862.7</v>
      </c>
      <c r="M727">
        <v>6.42</v>
      </c>
      <c r="N727">
        <v>116.98</v>
      </c>
      <c r="O727">
        <v>111.86</v>
      </c>
      <c r="P727">
        <v>124.33</v>
      </c>
      <c r="Q727">
        <v>71368</v>
      </c>
      <c r="R727">
        <v>0.05</v>
      </c>
      <c r="S727">
        <v>0.28999999999999998</v>
      </c>
      <c r="T727">
        <f>'Regression (power w accel)'!$B$17+'Regression (power w accel)'!$B$18*data_and_analysis!$I727</f>
        <v>8.8251228287553829</v>
      </c>
      <c r="U727">
        <f t="shared" si="114"/>
        <v>3.2286887784677261E-2</v>
      </c>
      <c r="V727">
        <f t="shared" si="115"/>
        <v>3.9010936676419757E-5</v>
      </c>
      <c r="W727">
        <f>$T727-_xlfn.T.INV(0.975,'Regression (power w accel)'!$B$8-2)*SQRT('Regression (power w accel)'!$D$13*(1+1/'Regression (power w accel)'!$B$8+data_and_analysis!$V727))</f>
        <v>8.586469797068732</v>
      </c>
      <c r="X727">
        <f>$T727+_xlfn.T.INV(0.975,'Regression (power w accel)'!$B$8-2)*SQRT('Regression (power w accel)'!$D$13*(1+1/'Regression (power w accel)'!$B$8+data_and_analysis!$V727))</f>
        <v>9.0637758604420338</v>
      </c>
      <c r="Y727">
        <f t="shared" si="116"/>
        <v>89.311051287668633</v>
      </c>
      <c r="Z727">
        <f t="shared" si="117"/>
        <v>143.94500230999117</v>
      </c>
      <c r="AA727">
        <f>EXP('Regression (power w accel)'!$B$17)*(data_and_analysis!$F727^'Regression (power w accel)'!$B$18)/60</f>
        <v>113.3837708136009</v>
      </c>
      <c r="AB727" t="str">
        <f t="shared" si="118"/>
        <v>N</v>
      </c>
      <c r="AC727" s="5">
        <f t="shared" si="119"/>
        <v>-0.21231186221092443</v>
      </c>
      <c r="AD727" s="5">
        <f t="shared" si="120"/>
        <v>0.269537970708629</v>
      </c>
    </row>
    <row r="728" spans="1:30" x14ac:dyDescent="0.25">
      <c r="A728">
        <v>42180</v>
      </c>
      <c r="B728" t="s">
        <v>16</v>
      </c>
      <c r="C728" t="s">
        <v>162</v>
      </c>
      <c r="D728">
        <v>4132</v>
      </c>
      <c r="E728">
        <v>2289.39</v>
      </c>
      <c r="F728">
        <v>2420.4167000000002</v>
      </c>
      <c r="G728">
        <f t="shared" si="111"/>
        <v>8.3265168302395285</v>
      </c>
      <c r="H728">
        <f t="shared" si="112"/>
        <v>7.7360406855181667</v>
      </c>
      <c r="I728">
        <f t="shared" si="113"/>
        <v>7.7916949944103662</v>
      </c>
      <c r="J728">
        <v>63</v>
      </c>
      <c r="K728">
        <v>64</v>
      </c>
      <c r="L728">
        <v>140978.98000000001</v>
      </c>
      <c r="M728">
        <v>6.04</v>
      </c>
      <c r="N728">
        <v>107.68</v>
      </c>
      <c r="O728">
        <v>81.34</v>
      </c>
      <c r="P728">
        <v>143.58000000000001</v>
      </c>
      <c r="Q728">
        <v>48579</v>
      </c>
      <c r="R728">
        <v>0.04</v>
      </c>
      <c r="S728">
        <v>0.28000000000000003</v>
      </c>
      <c r="T728">
        <f>'Regression (power w accel)'!$B$17+'Regression (power w accel)'!$B$18*data_and_analysis!$I728</f>
        <v>8.3478565290570756</v>
      </c>
      <c r="U728">
        <f t="shared" si="114"/>
        <v>0.10031373133772903</v>
      </c>
      <c r="V728">
        <f t="shared" si="115"/>
        <v>1.2120501198783007E-4</v>
      </c>
      <c r="W728">
        <f>$T728-_xlfn.T.INV(0.975,'Regression (power w accel)'!$B$8-2)*SQRT('Regression (power w accel)'!$D$13*(1+1/'Regression (power w accel)'!$B$8+data_and_analysis!$V728))</f>
        <v>8.1091936998188796</v>
      </c>
      <c r="X728">
        <f>$T728+_xlfn.T.INV(0.975,'Regression (power w accel)'!$B$8-2)*SQRT('Regression (power w accel)'!$D$13*(1+1/'Regression (power w accel)'!$B$8+data_and_analysis!$V728))</f>
        <v>8.5865193582952717</v>
      </c>
      <c r="Y728">
        <f t="shared" si="116"/>
        <v>55.414934741625565</v>
      </c>
      <c r="Z728">
        <f t="shared" si="117"/>
        <v>89.315477762603862</v>
      </c>
      <c r="AA728">
        <f>EXP('Regression (power w accel)'!$B$17)*(data_and_analysis!$F728^'Regression (power w accel)'!$B$18)/60</f>
        <v>70.352053073324029</v>
      </c>
      <c r="AB728" t="str">
        <f t="shared" si="118"/>
        <v>N</v>
      </c>
      <c r="AC728" s="5">
        <f t="shared" si="119"/>
        <v>-0.21231957958825079</v>
      </c>
      <c r="AD728" s="5">
        <f t="shared" si="120"/>
        <v>0.26955040913326739</v>
      </c>
    </row>
    <row r="729" spans="1:30" x14ac:dyDescent="0.25">
      <c r="A729">
        <v>33872</v>
      </c>
      <c r="B729" t="s">
        <v>1025</v>
      </c>
      <c r="C729" t="s">
        <v>1026</v>
      </c>
      <c r="D729">
        <v>17454</v>
      </c>
      <c r="E729">
        <v>9711.19</v>
      </c>
      <c r="F729">
        <v>11411.231</v>
      </c>
      <c r="G729">
        <f t="shared" si="111"/>
        <v>9.7673241277232563</v>
      </c>
      <c r="H729">
        <f t="shared" si="112"/>
        <v>9.181034107844205</v>
      </c>
      <c r="I729">
        <f t="shared" si="113"/>
        <v>9.3423533248543524</v>
      </c>
      <c r="J729">
        <v>643</v>
      </c>
      <c r="K729">
        <v>644</v>
      </c>
      <c r="L729">
        <v>772517.4</v>
      </c>
      <c r="M729">
        <v>4.1100000000000003</v>
      </c>
      <c r="N729">
        <v>124.74</v>
      </c>
      <c r="O729">
        <v>70.41</v>
      </c>
      <c r="P729">
        <v>154.01</v>
      </c>
      <c r="Q729">
        <v>259957</v>
      </c>
      <c r="R729">
        <v>0.03</v>
      </c>
      <c r="S729">
        <v>0.16</v>
      </c>
      <c r="T729">
        <f>'Regression (power w accel)'!$B$17+'Regression (power w accel)'!$B$18*data_and_analysis!$I729</f>
        <v>9.8387179567872796</v>
      </c>
      <c r="U729">
        <f t="shared" si="114"/>
        <v>1.5225953376502512</v>
      </c>
      <c r="V729">
        <f t="shared" si="115"/>
        <v>1.8396901769229985E-3</v>
      </c>
      <c r="W729">
        <f>$T729-_xlfn.T.INV(0.975,'Regression (power w accel)'!$B$8-2)*SQRT('Regression (power w accel)'!$D$13*(1+1/'Regression (power w accel)'!$B$8+data_and_analysis!$V729))</f>
        <v>9.5998503757800613</v>
      </c>
      <c r="X729">
        <f>$T729+_xlfn.T.INV(0.975,'Regression (power w accel)'!$B$8-2)*SQRT('Regression (power w accel)'!$D$13*(1+1/'Regression (power w accel)'!$B$8+data_and_analysis!$V729))</f>
        <v>10.077585537794498</v>
      </c>
      <c r="Y729">
        <f t="shared" si="116"/>
        <v>246.04287603195505</v>
      </c>
      <c r="Z729">
        <f t="shared" si="117"/>
        <v>396.72405981185608</v>
      </c>
      <c r="AA729">
        <f>EXP('Regression (power w accel)'!$B$17)*(data_and_analysis!$F729^'Regression (power w accel)'!$B$18)/60</f>
        <v>312.42779752637637</v>
      </c>
      <c r="AB729" t="str">
        <f t="shared" si="118"/>
        <v>N</v>
      </c>
      <c r="AC729" s="5">
        <f t="shared" si="119"/>
        <v>-0.21248084203780507</v>
      </c>
      <c r="AD729" s="5">
        <f t="shared" si="120"/>
        <v>0.26981037843907951</v>
      </c>
    </row>
    <row r="730" spans="1:30" x14ac:dyDescent="0.25">
      <c r="A730">
        <v>34404</v>
      </c>
      <c r="B730" t="s">
        <v>1027</v>
      </c>
      <c r="C730" t="s">
        <v>1028</v>
      </c>
      <c r="D730">
        <v>20039</v>
      </c>
      <c r="E730">
        <v>9397.85</v>
      </c>
      <c r="F730">
        <v>12454.2</v>
      </c>
      <c r="G730">
        <f t="shared" si="111"/>
        <v>9.9054356537541448</v>
      </c>
      <c r="H730">
        <f t="shared" si="112"/>
        <v>9.1482362186926522</v>
      </c>
      <c r="I730">
        <f t="shared" si="113"/>
        <v>9.4298131944009302</v>
      </c>
      <c r="J730">
        <v>463</v>
      </c>
      <c r="K730">
        <v>464</v>
      </c>
      <c r="L730">
        <v>985743.5</v>
      </c>
      <c r="M730">
        <v>4.03</v>
      </c>
      <c r="N730">
        <v>128.41</v>
      </c>
      <c r="O730">
        <v>103.52</v>
      </c>
      <c r="P730">
        <v>163.62</v>
      </c>
      <c r="Q730">
        <v>389926</v>
      </c>
      <c r="R730">
        <v>0.03</v>
      </c>
      <c r="S730">
        <v>0.16</v>
      </c>
      <c r="T730">
        <f>'Regression (power w accel)'!$B$17+'Regression (power w accel)'!$B$18*data_and_analysis!$I730</f>
        <v>9.9228051753713871</v>
      </c>
      <c r="U730">
        <f t="shared" si="114"/>
        <v>1.7460841372123381</v>
      </c>
      <c r="V730">
        <f t="shared" si="115"/>
        <v>2.1097226268063621E-3</v>
      </c>
      <c r="W730">
        <f>$T730-_xlfn.T.INV(0.975,'Regression (power w accel)'!$B$8-2)*SQRT('Regression (power w accel)'!$D$13*(1+1/'Regression (power w accel)'!$B$8+data_and_analysis!$V730))</f>
        <v>9.6839054368532356</v>
      </c>
      <c r="X730">
        <f>$T730+_xlfn.T.INV(0.975,'Regression (power w accel)'!$B$8-2)*SQRT('Regression (power w accel)'!$D$13*(1+1/'Regression (power w accel)'!$B$8+data_and_analysis!$V730))</f>
        <v>10.161704913889539</v>
      </c>
      <c r="Y730">
        <f t="shared" si="116"/>
        <v>267.61807602097963</v>
      </c>
      <c r="Z730">
        <f t="shared" si="117"/>
        <v>431.54006281332664</v>
      </c>
      <c r="AA730">
        <f>EXP('Regression (power w accel)'!$B$17)*(data_and_analysis!$F730^'Regression (power w accel)'!$B$18)/60</f>
        <v>339.83513846580837</v>
      </c>
      <c r="AB730" t="str">
        <f t="shared" si="118"/>
        <v>N</v>
      </c>
      <c r="AC730" s="5">
        <f t="shared" si="119"/>
        <v>-0.21250616628655272</v>
      </c>
      <c r="AD730" s="5">
        <f t="shared" si="120"/>
        <v>0.26985121303677351</v>
      </c>
    </row>
    <row r="731" spans="1:30" x14ac:dyDescent="0.25">
      <c r="A731">
        <v>38061</v>
      </c>
      <c r="B731" t="s">
        <v>1029</v>
      </c>
      <c r="C731" t="s">
        <v>1030</v>
      </c>
      <c r="D731">
        <v>638</v>
      </c>
      <c r="E731">
        <v>326.57</v>
      </c>
      <c r="F731">
        <v>273.81243999999998</v>
      </c>
      <c r="G731">
        <f t="shared" si="111"/>
        <v>6.4583382833447898</v>
      </c>
      <c r="H731">
        <f t="shared" si="112"/>
        <v>5.7886443208366813</v>
      </c>
      <c r="I731">
        <f t="shared" si="113"/>
        <v>5.6124433464460406</v>
      </c>
      <c r="J731">
        <v>8</v>
      </c>
      <c r="K731">
        <v>10</v>
      </c>
      <c r="L731">
        <v>14539.05</v>
      </c>
      <c r="M731">
        <v>11.11</v>
      </c>
      <c r="N731">
        <v>148.28</v>
      </c>
      <c r="O731">
        <v>58.4</v>
      </c>
      <c r="P731">
        <v>153.72999999999999</v>
      </c>
      <c r="Q731">
        <v>2135</v>
      </c>
      <c r="R731">
        <v>0.08</v>
      </c>
      <c r="S731">
        <v>0.15</v>
      </c>
      <c r="T731">
        <f>'Regression (power w accel)'!$B$17+'Regression (power w accel)'!$B$18*data_and_analysis!$I731</f>
        <v>6.2526417680224835</v>
      </c>
      <c r="U731">
        <f t="shared" si="114"/>
        <v>6.2298915916060613</v>
      </c>
      <c r="V731">
        <f t="shared" si="115"/>
        <v>7.5273252721633705E-3</v>
      </c>
      <c r="W731">
        <f>$T731-_xlfn.T.INV(0.975,'Regression (power w accel)'!$B$8-2)*SQRT('Regression (power w accel)'!$D$13*(1+1/'Regression (power w accel)'!$B$8+data_and_analysis!$V731))</f>
        <v>6.0130977724445991</v>
      </c>
      <c r="X731">
        <f>$T731+_xlfn.T.INV(0.975,'Regression (power w accel)'!$B$8-2)*SQRT('Regression (power w accel)'!$D$13*(1+1/'Regression (power w accel)'!$B$8+data_and_analysis!$V731))</f>
        <v>6.4921857636003679</v>
      </c>
      <c r="Y731">
        <f t="shared" si="116"/>
        <v>6.8124594673338192</v>
      </c>
      <c r="Z731">
        <f t="shared" si="117"/>
        <v>10.999405230459026</v>
      </c>
      <c r="AA731">
        <f>EXP('Regression (power w accel)'!$B$17)*(data_and_analysis!$F731^'Regression (power w accel)'!$B$18)/60</f>
        <v>8.656385059439172</v>
      </c>
      <c r="AB731" t="str">
        <f t="shared" si="118"/>
        <v>N</v>
      </c>
      <c r="AC731" s="5">
        <f t="shared" si="119"/>
        <v>-0.21301335135209623</v>
      </c>
      <c r="AD731" s="5">
        <f t="shared" si="120"/>
        <v>0.27066958723895451</v>
      </c>
    </row>
    <row r="732" spans="1:30" x14ac:dyDescent="0.25">
      <c r="A732">
        <v>33883</v>
      </c>
      <c r="B732" t="s">
        <v>1031</v>
      </c>
      <c r="C732" t="s">
        <v>1032</v>
      </c>
      <c r="D732">
        <v>3934</v>
      </c>
      <c r="E732">
        <v>2451.21</v>
      </c>
      <c r="F732">
        <v>2618.7890000000002</v>
      </c>
      <c r="G732">
        <f t="shared" si="111"/>
        <v>8.2774119989490043</v>
      </c>
      <c r="H732">
        <f t="shared" si="112"/>
        <v>7.8043370591724148</v>
      </c>
      <c r="I732">
        <f t="shared" si="113"/>
        <v>7.8704672761609862</v>
      </c>
      <c r="J732">
        <v>172</v>
      </c>
      <c r="K732">
        <v>173</v>
      </c>
      <c r="L732">
        <v>144770.5</v>
      </c>
      <c r="M732">
        <v>4.0199999999999996</v>
      </c>
      <c r="N732">
        <v>111.07</v>
      </c>
      <c r="O732">
        <v>52.28</v>
      </c>
      <c r="P732">
        <v>147.15</v>
      </c>
      <c r="Q732">
        <v>77777</v>
      </c>
      <c r="R732">
        <v>0.03</v>
      </c>
      <c r="S732">
        <v>0.2</v>
      </c>
      <c r="T732">
        <f>'Regression (power w accel)'!$B$17+'Regression (power w accel)'!$B$18*data_and_analysis!$I732</f>
        <v>8.4235911729374386</v>
      </c>
      <c r="U732">
        <f t="shared" si="114"/>
        <v>5.6620749123564032E-2</v>
      </c>
      <c r="V732">
        <f t="shared" si="115"/>
        <v>6.8412554141532148E-5</v>
      </c>
      <c r="W732">
        <f>$T732-_xlfn.T.INV(0.975,'Regression (power w accel)'!$B$8-2)*SQRT('Regression (power w accel)'!$D$13*(1+1/'Regression (power w accel)'!$B$8+data_and_analysis!$V732))</f>
        <v>8.1849346365254245</v>
      </c>
      <c r="X732">
        <f>$T732+_xlfn.T.INV(0.975,'Regression (power w accel)'!$B$8-2)*SQRT('Regression (power w accel)'!$D$13*(1+1/'Regression (power w accel)'!$B$8+data_and_analysis!$V732))</f>
        <v>8.6622477093494528</v>
      </c>
      <c r="Y732">
        <f t="shared" si="116"/>
        <v>59.775153081516379</v>
      </c>
      <c r="Z732">
        <f t="shared" si="117"/>
        <v>96.341883072844368</v>
      </c>
      <c r="AA732">
        <f>EXP('Regression (power w accel)'!$B$17)*(data_and_analysis!$F732^'Regression (power w accel)'!$B$18)/60</f>
        <v>75.887092504857719</v>
      </c>
      <c r="AB732" t="str">
        <f t="shared" si="118"/>
        <v>N</v>
      </c>
      <c r="AC732" s="5">
        <f t="shared" si="119"/>
        <v>-0.21231462283668301</v>
      </c>
      <c r="AD732" s="5">
        <f t="shared" si="120"/>
        <v>0.26954242009834922</v>
      </c>
    </row>
    <row r="733" spans="1:30" x14ac:dyDescent="0.25">
      <c r="A733">
        <v>47175</v>
      </c>
      <c r="B733" t="s">
        <v>68</v>
      </c>
      <c r="C733" t="s">
        <v>69</v>
      </c>
      <c r="D733">
        <v>9729</v>
      </c>
      <c r="E733">
        <v>5237.51</v>
      </c>
      <c r="F733">
        <v>6078.7920000000004</v>
      </c>
      <c r="G733">
        <f t="shared" si="111"/>
        <v>9.1828663949754272</v>
      </c>
      <c r="H733">
        <f t="shared" si="112"/>
        <v>8.5636014735364459</v>
      </c>
      <c r="I733">
        <f t="shared" si="113"/>
        <v>8.7125612710093634</v>
      </c>
      <c r="J733">
        <v>228</v>
      </c>
      <c r="K733">
        <v>229</v>
      </c>
      <c r="L733">
        <v>478482.47</v>
      </c>
      <c r="M733">
        <v>6.03</v>
      </c>
      <c r="N733">
        <v>137.57</v>
      </c>
      <c r="O733">
        <v>109.6</v>
      </c>
      <c r="P733">
        <v>170.42</v>
      </c>
      <c r="Q733">
        <v>103043</v>
      </c>
      <c r="R733">
        <v>0.04</v>
      </c>
      <c r="S733">
        <v>0.28999999999999998</v>
      </c>
      <c r="T733">
        <f>'Regression (power w accel)'!$B$17+'Regression (power w accel)'!$B$18*data_and_analysis!$I733</f>
        <v>9.2332121131501186</v>
      </c>
      <c r="U733">
        <f t="shared" si="114"/>
        <v>0.36498857866419199</v>
      </c>
      <c r="V733">
        <f t="shared" si="115"/>
        <v>4.4100089252462998E-4</v>
      </c>
      <c r="W733">
        <f>$T733-_xlfn.T.INV(0.975,'Regression (power w accel)'!$B$8-2)*SQRT('Regression (power w accel)'!$D$13*(1+1/'Regression (power w accel)'!$B$8+data_and_analysis!$V733))</f>
        <v>8.9945111679999457</v>
      </c>
      <c r="X733">
        <f>$T733+_xlfn.T.INV(0.975,'Regression (power w accel)'!$B$8-2)*SQRT('Regression (power w accel)'!$D$13*(1+1/'Regression (power w accel)'!$B$8+data_and_analysis!$V733))</f>
        <v>9.4719130583002915</v>
      </c>
      <c r="Y733">
        <f t="shared" si="116"/>
        <v>134.31215500201333</v>
      </c>
      <c r="Z733">
        <f t="shared" si="117"/>
        <v>216.49522593225495</v>
      </c>
      <c r="AA733">
        <f>EXP('Regression (power w accel)'!$B$17)*(data_and_analysis!$F733^'Regression (power w accel)'!$B$18)/60</f>
        <v>170.52255083304647</v>
      </c>
      <c r="AB733" t="str">
        <f t="shared" si="118"/>
        <v>N</v>
      </c>
      <c r="AC733" s="5">
        <f t="shared" si="119"/>
        <v>-0.21234960217364832</v>
      </c>
      <c r="AD733" s="5">
        <f t="shared" si="120"/>
        <v>0.26959880012713955</v>
      </c>
    </row>
    <row r="734" spans="1:30" x14ac:dyDescent="0.25">
      <c r="A734">
        <v>56368</v>
      </c>
      <c r="B734" t="s">
        <v>16</v>
      </c>
      <c r="C734" t="s">
        <v>869</v>
      </c>
      <c r="D734">
        <v>3887</v>
      </c>
      <c r="E734">
        <v>2198.61</v>
      </c>
      <c r="F734">
        <v>2288.1794</v>
      </c>
      <c r="G734">
        <f t="shared" si="111"/>
        <v>8.265392930852224</v>
      </c>
      <c r="H734">
        <f t="shared" si="112"/>
        <v>7.6955806214833693</v>
      </c>
      <c r="I734">
        <f t="shared" si="113"/>
        <v>7.7355117585167656</v>
      </c>
      <c r="J734">
        <v>63</v>
      </c>
      <c r="K734">
        <v>64</v>
      </c>
      <c r="L734">
        <v>128985.49</v>
      </c>
      <c r="M734">
        <v>6.04</v>
      </c>
      <c r="N734">
        <v>105.45</v>
      </c>
      <c r="O734">
        <v>72.650000000000006</v>
      </c>
      <c r="P734">
        <v>144.46</v>
      </c>
      <c r="Q734">
        <v>43669</v>
      </c>
      <c r="R734">
        <v>0.04</v>
      </c>
      <c r="S734">
        <v>0.28000000000000003</v>
      </c>
      <c r="T734">
        <f>'Regression (power w accel)'!$B$17+'Regression (power w accel)'!$B$18*data_and_analysis!$I734</f>
        <v>8.293839846184806</v>
      </c>
      <c r="U734">
        <f t="shared" si="114"/>
        <v>0.13905938173487098</v>
      </c>
      <c r="V734">
        <f t="shared" si="115"/>
        <v>1.6801980950594E-4</v>
      </c>
      <c r="W734">
        <f>$T734-_xlfn.T.INV(0.975,'Regression (power w accel)'!$B$8-2)*SQRT('Regression (power w accel)'!$D$13*(1+1/'Regression (power w accel)'!$B$8+data_and_analysis!$V734))</f>
        <v>8.055171436792401</v>
      </c>
      <c r="X734">
        <f>$T734+_xlfn.T.INV(0.975,'Regression (power w accel)'!$B$8-2)*SQRT('Regression (power w accel)'!$D$13*(1+1/'Regression (power w accel)'!$B$8+data_and_analysis!$V734))</f>
        <v>8.5325082555772109</v>
      </c>
      <c r="Y734">
        <f t="shared" si="116"/>
        <v>52.500719515998384</v>
      </c>
      <c r="Z734">
        <f t="shared" si="117"/>
        <v>84.619411729151849</v>
      </c>
      <c r="AA734">
        <f>EXP('Regression (power w accel)'!$B$17)*(data_and_analysis!$F734^'Regression (power w accel)'!$B$18)/60</f>
        <v>66.652681872532213</v>
      </c>
      <c r="AB734" t="str">
        <f t="shared" si="118"/>
        <v>N</v>
      </c>
      <c r="AC734" s="5">
        <f t="shared" si="119"/>
        <v>-0.21232397495420058</v>
      </c>
      <c r="AD734" s="5">
        <f t="shared" si="120"/>
        <v>0.26955749344009194</v>
      </c>
    </row>
    <row r="735" spans="1:30" x14ac:dyDescent="0.25">
      <c r="A735">
        <v>55651</v>
      </c>
      <c r="B735" t="s">
        <v>1033</v>
      </c>
      <c r="C735" t="s">
        <v>1034</v>
      </c>
      <c r="D735">
        <v>29423</v>
      </c>
      <c r="E735">
        <v>14743.29</v>
      </c>
      <c r="F735">
        <v>18085.708999999999</v>
      </c>
      <c r="G735">
        <f t="shared" si="111"/>
        <v>10.289531960404688</v>
      </c>
      <c r="H735">
        <f t="shared" si="112"/>
        <v>9.5985433430083926</v>
      </c>
      <c r="I735">
        <f t="shared" si="113"/>
        <v>9.8028773473777733</v>
      </c>
      <c r="J735">
        <v>231</v>
      </c>
      <c r="K735">
        <v>232</v>
      </c>
      <c r="L735">
        <v>1338232.5</v>
      </c>
      <c r="M735">
        <v>6.08</v>
      </c>
      <c r="N735">
        <v>128.97999999999999</v>
      </c>
      <c r="O735">
        <v>115.98</v>
      </c>
      <c r="P735">
        <v>164.26</v>
      </c>
      <c r="Q735">
        <v>317295</v>
      </c>
      <c r="R735">
        <v>0.04</v>
      </c>
      <c r="S735">
        <v>0.28999999999999998</v>
      </c>
      <c r="T735">
        <f>'Regression (power w accel)'!$B$17+'Regression (power w accel)'!$B$18*data_and_analysis!$I735</f>
        <v>10.281483128355889</v>
      </c>
      <c r="U735">
        <f t="shared" si="114"/>
        <v>2.8711910404106855</v>
      </c>
      <c r="V735">
        <f t="shared" si="115"/>
        <v>3.4691436539300577E-3</v>
      </c>
      <c r="W735">
        <f>$T735-_xlfn.T.INV(0.975,'Regression (power w accel)'!$B$8-2)*SQRT('Regression (power w accel)'!$D$13*(1+1/'Regression (power w accel)'!$B$8+data_and_analysis!$V735))</f>
        <v>10.042421565381225</v>
      </c>
      <c r="X735">
        <f>$T735+_xlfn.T.INV(0.975,'Regression (power w accel)'!$B$8-2)*SQRT('Regression (power w accel)'!$D$13*(1+1/'Regression (power w accel)'!$B$8+data_and_analysis!$V735))</f>
        <v>10.520544691330553</v>
      </c>
      <c r="Y735">
        <f t="shared" si="116"/>
        <v>383.01609169179301</v>
      </c>
      <c r="Z735">
        <f t="shared" si="117"/>
        <v>617.82183876587214</v>
      </c>
      <c r="AA735">
        <f>EXP('Regression (power w accel)'!$B$17)*(data_and_analysis!$F735^'Regression (power w accel)'!$B$18)/60</f>
        <v>486.45216213512856</v>
      </c>
      <c r="AB735" t="str">
        <f t="shared" si="118"/>
        <v>N</v>
      </c>
      <c r="AC735" s="5">
        <f t="shared" si="119"/>
        <v>-0.21263359173764487</v>
      </c>
      <c r="AD735" s="5">
        <f t="shared" si="120"/>
        <v>0.27005672264696651</v>
      </c>
    </row>
    <row r="736" spans="1:30" x14ac:dyDescent="0.25">
      <c r="A736">
        <v>53362</v>
      </c>
      <c r="B736" t="s">
        <v>296</v>
      </c>
      <c r="C736" t="s">
        <v>1035</v>
      </c>
      <c r="D736">
        <v>1470</v>
      </c>
      <c r="E736">
        <v>794.59</v>
      </c>
      <c r="F736">
        <v>827.02909999999997</v>
      </c>
      <c r="G736">
        <f t="shared" si="111"/>
        <v>7.2930176797727819</v>
      </c>
      <c r="H736">
        <f t="shared" si="112"/>
        <v>6.6778262583529058</v>
      </c>
      <c r="I736">
        <f t="shared" si="113"/>
        <v>6.7178398818290539</v>
      </c>
      <c r="J736">
        <v>71</v>
      </c>
      <c r="K736">
        <v>72</v>
      </c>
      <c r="L736">
        <v>54241.31</v>
      </c>
      <c r="M736">
        <v>6.02</v>
      </c>
      <c r="N736">
        <v>138.27000000000001</v>
      </c>
      <c r="O736">
        <v>73.3</v>
      </c>
      <c r="P736">
        <v>172.64</v>
      </c>
      <c r="Q736">
        <v>10280</v>
      </c>
      <c r="R736">
        <v>0.04</v>
      </c>
      <c r="S736">
        <v>0.28000000000000003</v>
      </c>
      <c r="T736">
        <f>'Regression (power w accel)'!$B$17+'Regression (power w accel)'!$B$18*data_and_analysis!$I736</f>
        <v>7.3154117055349506</v>
      </c>
      <c r="U736">
        <f t="shared" si="114"/>
        <v>1.9337086840831774</v>
      </c>
      <c r="V736">
        <f t="shared" si="115"/>
        <v>2.3364217551253793E-3</v>
      </c>
      <c r="W736">
        <f>$T736-_xlfn.T.INV(0.975,'Regression (power w accel)'!$B$8-2)*SQRT('Regression (power w accel)'!$D$13*(1+1/'Regression (power w accel)'!$B$8+data_and_analysis!$V736))</f>
        <v>7.0764849733082817</v>
      </c>
      <c r="X736">
        <f>$T736+_xlfn.T.INV(0.975,'Regression (power w accel)'!$B$8-2)*SQRT('Regression (power w accel)'!$D$13*(1+1/'Regression (power w accel)'!$B$8+data_and_analysis!$V736))</f>
        <v>7.5543384377616194</v>
      </c>
      <c r="Y736">
        <f t="shared" si="116"/>
        <v>19.730001796449276</v>
      </c>
      <c r="Z736">
        <f t="shared" si="117"/>
        <v>31.816781653449102</v>
      </c>
      <c r="AA736">
        <f>EXP('Regression (power w accel)'!$B$17)*(data_and_analysis!$F736^'Regression (power w accel)'!$B$18)/60</f>
        <v>25.054843028440335</v>
      </c>
      <c r="AB736" t="str">
        <f t="shared" si="118"/>
        <v>N</v>
      </c>
      <c r="AC736" s="5">
        <f t="shared" si="119"/>
        <v>-0.21252742337865407</v>
      </c>
      <c r="AD736" s="5">
        <f t="shared" si="120"/>
        <v>0.26988549149292745</v>
      </c>
    </row>
    <row r="737" spans="1:30" x14ac:dyDescent="0.25">
      <c r="A737">
        <v>33560</v>
      </c>
      <c r="B737" t="s">
        <v>1036</v>
      </c>
      <c r="C737" t="s">
        <v>1037</v>
      </c>
      <c r="D737">
        <v>14736</v>
      </c>
      <c r="E737">
        <v>5649.53</v>
      </c>
      <c r="F737">
        <v>7421.3710000000001</v>
      </c>
      <c r="G737">
        <f t="shared" si="111"/>
        <v>9.5980487584950875</v>
      </c>
      <c r="H737">
        <f t="shared" si="112"/>
        <v>8.6393276348396455</v>
      </c>
      <c r="I737">
        <f t="shared" si="113"/>
        <v>8.9121190899828751</v>
      </c>
      <c r="J737">
        <v>484</v>
      </c>
      <c r="K737">
        <v>485</v>
      </c>
      <c r="L737">
        <v>721437.06</v>
      </c>
      <c r="M737">
        <v>6.16</v>
      </c>
      <c r="N737">
        <v>156.84</v>
      </c>
      <c r="O737">
        <v>138.07</v>
      </c>
      <c r="P737">
        <v>177.56</v>
      </c>
      <c r="Q737">
        <v>118027</v>
      </c>
      <c r="R737">
        <v>0.04</v>
      </c>
      <c r="S737">
        <v>0.17</v>
      </c>
      <c r="T737">
        <f>'Regression (power w accel)'!$B$17+'Regression (power w accel)'!$B$18*data_and_analysis!$I737</f>
        <v>9.4250745299498213</v>
      </c>
      <c r="U737">
        <f t="shared" si="114"/>
        <v>0.64593475926626909</v>
      </c>
      <c r="V737">
        <f t="shared" si="115"/>
        <v>7.8045676495315844E-4</v>
      </c>
      <c r="W737">
        <f>$T737-_xlfn.T.INV(0.975,'Regression (power w accel)'!$B$8-2)*SQRT('Regression (power w accel)'!$D$13*(1+1/'Regression (power w accel)'!$B$8+data_and_analysis!$V737))</f>
        <v>9.1863331323056023</v>
      </c>
      <c r="X737">
        <f>$T737+_xlfn.T.INV(0.975,'Regression (power w accel)'!$B$8-2)*SQRT('Regression (power w accel)'!$D$13*(1+1/'Regression (power w accel)'!$B$8+data_and_analysis!$V737))</f>
        <v>9.6638159275940403</v>
      </c>
      <c r="Y737">
        <f t="shared" si="116"/>
        <v>162.71310696609387</v>
      </c>
      <c r="Z737">
        <f t="shared" si="117"/>
        <v>262.29540415058017</v>
      </c>
      <c r="AA737">
        <f>EXP('Regression (power w accel)'!$B$17)*(data_and_analysis!$F737^'Regression (power w accel)'!$B$18)/60</f>
        <v>206.58872222913854</v>
      </c>
      <c r="AB737" t="str">
        <f t="shared" si="118"/>
        <v>N</v>
      </c>
      <c r="AC737" s="5">
        <f t="shared" si="119"/>
        <v>-0.21238146395222818</v>
      </c>
      <c r="AD737" s="5">
        <f t="shared" si="120"/>
        <v>0.26965015960384509</v>
      </c>
    </row>
    <row r="738" spans="1:30" x14ac:dyDescent="0.25">
      <c r="A738">
        <v>54977</v>
      </c>
      <c r="B738" t="s">
        <v>588</v>
      </c>
      <c r="C738" t="s">
        <v>1038</v>
      </c>
      <c r="D738">
        <v>13693</v>
      </c>
      <c r="E738">
        <v>7534.9</v>
      </c>
      <c r="F738">
        <v>8136.9340000000002</v>
      </c>
      <c r="G738">
        <f t="shared" si="111"/>
        <v>9.5246400323322344</v>
      </c>
      <c r="H738">
        <f t="shared" si="112"/>
        <v>8.9273008395723981</v>
      </c>
      <c r="I738">
        <f t="shared" si="113"/>
        <v>9.004168729566306</v>
      </c>
      <c r="J738">
        <v>804</v>
      </c>
      <c r="K738">
        <v>805</v>
      </c>
      <c r="L738">
        <v>612024.80000000005</v>
      </c>
      <c r="M738">
        <v>6.07</v>
      </c>
      <c r="N738">
        <v>130.21</v>
      </c>
      <c r="O738">
        <v>96.39</v>
      </c>
      <c r="P738">
        <v>143.16</v>
      </c>
      <c r="Q738">
        <v>63205</v>
      </c>
      <c r="R738">
        <v>0.04</v>
      </c>
      <c r="S738">
        <v>0.3</v>
      </c>
      <c r="T738">
        <f>'Regression (power w accel)'!$B$17+'Regression (power w accel)'!$B$18*data_and_analysis!$I738</f>
        <v>9.5135745266267886</v>
      </c>
      <c r="U738">
        <f t="shared" si="114"/>
        <v>0.80236860854562997</v>
      </c>
      <c r="V738">
        <f t="shared" si="115"/>
        <v>9.694694387352978E-4</v>
      </c>
      <c r="W738">
        <f>$T738-_xlfn.T.INV(0.975,'Regression (power w accel)'!$B$8-2)*SQRT('Regression (power w accel)'!$D$13*(1+1/'Regression (power w accel)'!$B$8+data_and_analysis!$V738))</f>
        <v>9.2748106075701742</v>
      </c>
      <c r="X738">
        <f>$T738+_xlfn.T.INV(0.975,'Regression (power w accel)'!$B$8-2)*SQRT('Regression (power w accel)'!$D$13*(1+1/'Regression (power w accel)'!$B$8+data_and_analysis!$V738))</f>
        <v>9.752338445683403</v>
      </c>
      <c r="Y738">
        <f t="shared" si="116"/>
        <v>177.76563854005778</v>
      </c>
      <c r="Z738">
        <f t="shared" si="117"/>
        <v>286.57316634433147</v>
      </c>
      <c r="AA738">
        <f>EXP('Regression (power w accel)'!$B$17)*(data_and_analysis!$F738^'Regression (power w accel)'!$B$18)/60</f>
        <v>225.7052544883399</v>
      </c>
      <c r="AB738" t="str">
        <f t="shared" si="118"/>
        <v>N</v>
      </c>
      <c r="AC738" s="5">
        <f t="shared" si="119"/>
        <v>-0.21239920203434484</v>
      </c>
      <c r="AD738" s="5">
        <f t="shared" si="120"/>
        <v>0.26967875424068183</v>
      </c>
    </row>
    <row r="739" spans="1:30" x14ac:dyDescent="0.25">
      <c r="A739">
        <v>46215</v>
      </c>
      <c r="B739" t="s">
        <v>1039</v>
      </c>
      <c r="C739" t="s">
        <v>1040</v>
      </c>
      <c r="D739">
        <v>12848</v>
      </c>
      <c r="E739">
        <v>4965.83</v>
      </c>
      <c r="F739">
        <v>6717.3046999999997</v>
      </c>
      <c r="G739">
        <f t="shared" si="111"/>
        <v>9.4609434361865432</v>
      </c>
      <c r="H739">
        <f t="shared" si="112"/>
        <v>8.5103357326992324</v>
      </c>
      <c r="I739">
        <f t="shared" si="113"/>
        <v>8.8124422667510434</v>
      </c>
      <c r="J739">
        <v>377</v>
      </c>
      <c r="K739">
        <v>378</v>
      </c>
      <c r="L739">
        <v>627680.1</v>
      </c>
      <c r="M739">
        <v>6.64</v>
      </c>
      <c r="N739">
        <v>156.88999999999999</v>
      </c>
      <c r="O739">
        <v>140.79</v>
      </c>
      <c r="P739">
        <v>170.57</v>
      </c>
      <c r="Q739">
        <v>273573</v>
      </c>
      <c r="R739">
        <v>0.05</v>
      </c>
      <c r="S739">
        <v>0.16</v>
      </c>
      <c r="T739">
        <f>'Regression (power w accel)'!$B$17+'Regression (power w accel)'!$B$18*data_and_analysis!$I739</f>
        <v>9.3292414711273342</v>
      </c>
      <c r="U739">
        <f t="shared" si="114"/>
        <v>0.49564957008007154</v>
      </c>
      <c r="V739">
        <f t="shared" si="115"/>
        <v>5.988732677190624E-4</v>
      </c>
      <c r="W739">
        <f>$T739-_xlfn.T.INV(0.975,'Regression (power w accel)'!$B$8-2)*SQRT('Regression (power w accel)'!$D$13*(1+1/'Regression (power w accel)'!$B$8+data_and_analysis!$V739))</f>
        <v>9.0905217116885169</v>
      </c>
      <c r="X739">
        <f>$T739+_xlfn.T.INV(0.975,'Regression (power w accel)'!$B$8-2)*SQRT('Regression (power w accel)'!$D$13*(1+1/'Regression (power w accel)'!$B$8+data_and_analysis!$V739))</f>
        <v>9.5679612305661514</v>
      </c>
      <c r="Y739">
        <f t="shared" si="116"/>
        <v>147.84688086628049</v>
      </c>
      <c r="Z739">
        <f t="shared" si="117"/>
        <v>238.32056242133183</v>
      </c>
      <c r="AA739">
        <f>EXP('Regression (power w accel)'!$B$17)*(data_and_analysis!$F739^'Regression (power w accel)'!$B$18)/60</f>
        <v>187.70975414264333</v>
      </c>
      <c r="AB739" t="str">
        <f t="shared" si="118"/>
        <v>N</v>
      </c>
      <c r="AC739" s="5">
        <f t="shared" si="119"/>
        <v>-0.21236442111617959</v>
      </c>
      <c r="AD739" s="5">
        <f t="shared" si="120"/>
        <v>0.26962268695013375</v>
      </c>
    </row>
    <row r="740" spans="1:30" x14ac:dyDescent="0.25">
      <c r="A740">
        <v>50321</v>
      </c>
      <c r="B740" t="s">
        <v>1041</v>
      </c>
      <c r="C740" t="s">
        <v>1042</v>
      </c>
      <c r="D740">
        <v>9122</v>
      </c>
      <c r="E740">
        <v>4594.0600000000004</v>
      </c>
      <c r="F740">
        <v>5667.7725</v>
      </c>
      <c r="G740">
        <f t="shared" si="111"/>
        <v>9.1184443572716454</v>
      </c>
      <c r="H740">
        <f t="shared" si="112"/>
        <v>8.4325194436774691</v>
      </c>
      <c r="I740">
        <f t="shared" si="113"/>
        <v>8.6425514623903563</v>
      </c>
      <c r="J740">
        <v>250</v>
      </c>
      <c r="K740">
        <v>251</v>
      </c>
      <c r="L740">
        <v>528846.69999999995</v>
      </c>
      <c r="M740">
        <v>6.06</v>
      </c>
      <c r="N740">
        <v>153.84</v>
      </c>
      <c r="O740">
        <v>139.68</v>
      </c>
      <c r="P740">
        <v>167.74</v>
      </c>
      <c r="Q740">
        <v>66641</v>
      </c>
      <c r="R740">
        <v>0.04</v>
      </c>
      <c r="S740">
        <v>0.19</v>
      </c>
      <c r="T740">
        <f>'Regression (power w accel)'!$B$17+'Regression (power w accel)'!$B$18*data_and_analysis!$I740</f>
        <v>9.1659020415607397</v>
      </c>
      <c r="U740">
        <f t="shared" si="114"/>
        <v>0.28529810187931098</v>
      </c>
      <c r="V740">
        <f t="shared" si="115"/>
        <v>3.4471412235646072E-4</v>
      </c>
      <c r="W740">
        <f>$T740-_xlfn.T.INV(0.975,'Regression (power w accel)'!$B$8-2)*SQRT('Regression (power w accel)'!$D$13*(1+1/'Regression (power w accel)'!$B$8+data_and_analysis!$V740))</f>
        <v>8.9272125720219666</v>
      </c>
      <c r="X740">
        <f>$T740+_xlfn.T.INV(0.975,'Regression (power w accel)'!$B$8-2)*SQRT('Regression (power w accel)'!$D$13*(1+1/'Regression (power w accel)'!$B$8+data_and_analysis!$V740))</f>
        <v>9.4045915110995129</v>
      </c>
      <c r="Y740">
        <f t="shared" si="116"/>
        <v>125.57058236977007</v>
      </c>
      <c r="Z740">
        <f t="shared" si="117"/>
        <v>202.4002047204377</v>
      </c>
      <c r="AA740">
        <f>EXP('Regression (power w accel)'!$B$17)*(data_and_analysis!$F740^'Regression (power w accel)'!$B$18)/60</f>
        <v>159.42243122755983</v>
      </c>
      <c r="AB740" t="str">
        <f t="shared" si="118"/>
        <v>N</v>
      </c>
      <c r="AC740" s="5">
        <f t="shared" si="119"/>
        <v>-0.21234056335190107</v>
      </c>
      <c r="AD740" s="5">
        <f t="shared" si="120"/>
        <v>0.26958423078827176</v>
      </c>
    </row>
    <row r="741" spans="1:30" x14ac:dyDescent="0.25">
      <c r="A741">
        <v>36547</v>
      </c>
      <c r="B741" t="s">
        <v>16</v>
      </c>
      <c r="C741" t="s">
        <v>70</v>
      </c>
      <c r="D741">
        <v>4116</v>
      </c>
      <c r="E741">
        <v>2289.39</v>
      </c>
      <c r="F741">
        <v>2420.4167000000002</v>
      </c>
      <c r="G741">
        <f t="shared" si="111"/>
        <v>8.3226370969539403</v>
      </c>
      <c r="H741">
        <f t="shared" si="112"/>
        <v>7.7360406855181667</v>
      </c>
      <c r="I741">
        <f t="shared" si="113"/>
        <v>7.7916949944103662</v>
      </c>
      <c r="J741">
        <v>63</v>
      </c>
      <c r="K741">
        <v>64</v>
      </c>
      <c r="L741">
        <v>140978.98000000001</v>
      </c>
      <c r="M741">
        <v>6.04</v>
      </c>
      <c r="N741">
        <v>107.68</v>
      </c>
      <c r="O741">
        <v>81.34</v>
      </c>
      <c r="P741">
        <v>143.58000000000001</v>
      </c>
      <c r="Q741">
        <v>48575</v>
      </c>
      <c r="R741">
        <v>0.04</v>
      </c>
      <c r="S741">
        <v>0.28000000000000003</v>
      </c>
      <c r="T741">
        <f>'Regression (power w accel)'!$B$17+'Regression (power w accel)'!$B$18*data_and_analysis!$I741</f>
        <v>8.3478565290570756</v>
      </c>
      <c r="U741">
        <f t="shared" si="114"/>
        <v>0.10031373133772903</v>
      </c>
      <c r="V741">
        <f t="shared" si="115"/>
        <v>1.2120501198783007E-4</v>
      </c>
      <c r="W741">
        <f>$T741-_xlfn.T.INV(0.975,'Regression (power w accel)'!$B$8-2)*SQRT('Regression (power w accel)'!$D$13*(1+1/'Regression (power w accel)'!$B$8+data_and_analysis!$V741))</f>
        <v>8.1091936998188796</v>
      </c>
      <c r="X741">
        <f>$T741+_xlfn.T.INV(0.975,'Regression (power w accel)'!$B$8-2)*SQRT('Regression (power w accel)'!$D$13*(1+1/'Regression (power w accel)'!$B$8+data_and_analysis!$V741))</f>
        <v>8.5865193582952717</v>
      </c>
      <c r="Y741">
        <f t="shared" si="116"/>
        <v>55.414934741625565</v>
      </c>
      <c r="Z741">
        <f t="shared" si="117"/>
        <v>89.315477762603862</v>
      </c>
      <c r="AA741">
        <f>EXP('Regression (power w accel)'!$B$17)*(data_and_analysis!$F741^'Regression (power w accel)'!$B$18)/60</f>
        <v>70.352053073324029</v>
      </c>
      <c r="AB741" t="str">
        <f t="shared" si="118"/>
        <v>N</v>
      </c>
      <c r="AC741" s="5">
        <f t="shared" si="119"/>
        <v>-0.21231957958825079</v>
      </c>
      <c r="AD741" s="5">
        <f t="shared" si="120"/>
        <v>0.26955040913326739</v>
      </c>
    </row>
    <row r="742" spans="1:30" x14ac:dyDescent="0.25">
      <c r="A742">
        <v>49160</v>
      </c>
      <c r="B742" t="s">
        <v>393</v>
      </c>
      <c r="C742" t="s">
        <v>1043</v>
      </c>
      <c r="D742">
        <v>3449</v>
      </c>
      <c r="E742">
        <v>2027.08</v>
      </c>
      <c r="F742">
        <v>2189.0050999999999</v>
      </c>
      <c r="G742">
        <f t="shared" si="111"/>
        <v>8.1458396129368413</v>
      </c>
      <c r="H742">
        <f t="shared" si="112"/>
        <v>7.6143516128660869</v>
      </c>
      <c r="I742">
        <f t="shared" si="113"/>
        <v>7.6912024273511221</v>
      </c>
      <c r="J742">
        <v>92</v>
      </c>
      <c r="K742">
        <v>93</v>
      </c>
      <c r="L742">
        <v>136458.01999999999</v>
      </c>
      <c r="M742">
        <v>4.04</v>
      </c>
      <c r="N742">
        <v>108.25</v>
      </c>
      <c r="O742">
        <v>76.88</v>
      </c>
      <c r="P742">
        <v>143.46</v>
      </c>
      <c r="Q742">
        <v>42000</v>
      </c>
      <c r="R742">
        <v>0.03</v>
      </c>
      <c r="S742">
        <v>0.19</v>
      </c>
      <c r="T742">
        <f>'Regression (power w accel)'!$B$17+'Regression (power w accel)'!$B$18*data_and_analysis!$I742</f>
        <v>8.2512391833395817</v>
      </c>
      <c r="U742">
        <f t="shared" si="114"/>
        <v>0.17406918850085279</v>
      </c>
      <c r="V742">
        <f t="shared" si="115"/>
        <v>2.103207387224616E-4</v>
      </c>
      <c r="W742">
        <f>$T742-_xlfn.T.INV(0.975,'Regression (power w accel)'!$B$8-2)*SQRT('Regression (power w accel)'!$D$13*(1+1/'Regression (power w accel)'!$B$8+data_and_analysis!$V742))</f>
        <v>8.0125657319419137</v>
      </c>
      <c r="X742">
        <f>$T742+_xlfn.T.INV(0.975,'Regression (power w accel)'!$B$8-2)*SQRT('Regression (power w accel)'!$D$13*(1+1/'Regression (power w accel)'!$B$8+data_and_analysis!$V742))</f>
        <v>8.4899126347372498</v>
      </c>
      <c r="Y742">
        <f t="shared" si="116"/>
        <v>50.310870632979658</v>
      </c>
      <c r="Z742">
        <f t="shared" si="117"/>
        <v>81.090683069250559</v>
      </c>
      <c r="AA742">
        <f>EXP('Regression (power w accel)'!$B$17)*(data_and_analysis!$F742^'Regression (power w accel)'!$B$18)/60</f>
        <v>63.872864860103284</v>
      </c>
      <c r="AB742" t="str">
        <f t="shared" si="118"/>
        <v>N</v>
      </c>
      <c r="AC742" s="5">
        <f t="shared" si="119"/>
        <v>-0.2123279464108524</v>
      </c>
      <c r="AD742" s="5">
        <f t="shared" si="120"/>
        <v>0.26956389457179319</v>
      </c>
    </row>
    <row r="743" spans="1:30" x14ac:dyDescent="0.25">
      <c r="A743">
        <v>39490</v>
      </c>
      <c r="B743" t="s">
        <v>1044</v>
      </c>
      <c r="C743" t="s">
        <v>1045</v>
      </c>
      <c r="D743">
        <v>7589</v>
      </c>
      <c r="E743">
        <v>2851.07</v>
      </c>
      <c r="F743">
        <v>3853.5234</v>
      </c>
      <c r="G743">
        <f t="shared" si="111"/>
        <v>8.9344551094039133</v>
      </c>
      <c r="H743">
        <f t="shared" si="112"/>
        <v>7.9554496413997526</v>
      </c>
      <c r="I743">
        <f t="shared" si="113"/>
        <v>8.256743177601324</v>
      </c>
      <c r="J743">
        <v>235</v>
      </c>
      <c r="K743">
        <v>236</v>
      </c>
      <c r="L743">
        <v>344227.6</v>
      </c>
      <c r="M743">
        <v>6.02</v>
      </c>
      <c r="N743">
        <v>155.62</v>
      </c>
      <c r="O743">
        <v>138.02000000000001</v>
      </c>
      <c r="P743">
        <v>185.06</v>
      </c>
      <c r="Q743">
        <v>84720</v>
      </c>
      <c r="R743">
        <v>0.04</v>
      </c>
      <c r="S743">
        <v>0.2</v>
      </c>
      <c r="T743">
        <f>'Regression (power w accel)'!$B$17+'Regression (power w accel)'!$B$18*data_and_analysis!$I743</f>
        <v>8.7949713993953367</v>
      </c>
      <c r="U743">
        <f t="shared" si="114"/>
        <v>2.2000232302962656E-2</v>
      </c>
      <c r="V743">
        <f t="shared" si="115"/>
        <v>2.658198817306602E-5</v>
      </c>
      <c r="W743">
        <f>$T743-_xlfn.T.INV(0.975,'Regression (power w accel)'!$B$8-2)*SQRT('Regression (power w accel)'!$D$13*(1+1/'Regression (power w accel)'!$B$8+data_and_analysis!$V743))</f>
        <v>8.5563198492770454</v>
      </c>
      <c r="X743">
        <f>$T743+_xlfn.T.INV(0.975,'Regression (power w accel)'!$B$8-2)*SQRT('Regression (power w accel)'!$D$13*(1+1/'Regression (power w accel)'!$B$8+data_and_analysis!$V743))</f>
        <v>9.033622949513628</v>
      </c>
      <c r="Y743">
        <f t="shared" si="116"/>
        <v>86.658515591317538</v>
      </c>
      <c r="Z743">
        <f t="shared" si="117"/>
        <v>139.66942595382696</v>
      </c>
      <c r="AA743">
        <f>EXP('Regression (power w accel)'!$B$17)*(data_and_analysis!$F743^'Regression (power w accel)'!$B$18)/60</f>
        <v>110.01611303191046</v>
      </c>
      <c r="AB743" t="str">
        <f t="shared" si="118"/>
        <v>N</v>
      </c>
      <c r="AC743" s="5">
        <f t="shared" si="119"/>
        <v>-0.21231069519623905</v>
      </c>
      <c r="AD743" s="5">
        <f t="shared" si="120"/>
        <v>0.26953608980273164</v>
      </c>
    </row>
    <row r="744" spans="1:30" x14ac:dyDescent="0.25">
      <c r="A744">
        <v>49186</v>
      </c>
      <c r="B744" t="s">
        <v>949</v>
      </c>
      <c r="C744" t="s">
        <v>950</v>
      </c>
      <c r="D744">
        <v>10682</v>
      </c>
      <c r="E744">
        <v>3720.41</v>
      </c>
      <c r="F744">
        <v>5105.4610000000002</v>
      </c>
      <c r="G744">
        <f t="shared" si="111"/>
        <v>9.2763153608997158</v>
      </c>
      <c r="H744">
        <f t="shared" si="112"/>
        <v>8.2215891562477221</v>
      </c>
      <c r="I744">
        <f t="shared" si="113"/>
        <v>8.5380660301455364</v>
      </c>
      <c r="J744">
        <v>394</v>
      </c>
      <c r="K744">
        <v>395</v>
      </c>
      <c r="L744">
        <v>492372.25</v>
      </c>
      <c r="M744">
        <v>6.03</v>
      </c>
      <c r="N744">
        <v>162.6</v>
      </c>
      <c r="O744">
        <v>155.29</v>
      </c>
      <c r="P744">
        <v>174.12</v>
      </c>
      <c r="Q744">
        <v>155076</v>
      </c>
      <c r="R744">
        <v>0.04</v>
      </c>
      <c r="S744">
        <v>0.2</v>
      </c>
      <c r="T744">
        <f>'Regression (power w accel)'!$B$17+'Regression (power w accel)'!$B$18*data_and_analysis!$I744</f>
        <v>9.0654458045965871</v>
      </c>
      <c r="U744">
        <f t="shared" si="114"/>
        <v>0.18459706480634999</v>
      </c>
      <c r="V744">
        <f t="shared" si="115"/>
        <v>2.2304114456120095E-4</v>
      </c>
      <c r="W744">
        <f>$T744-_xlfn.T.INV(0.975,'Regression (power w accel)'!$B$8-2)*SQRT('Regression (power w accel)'!$D$13*(1+1/'Regression (power w accel)'!$B$8+data_and_analysis!$V744))</f>
        <v>8.8267708370272118</v>
      </c>
      <c r="X744">
        <f>$T744+_xlfn.T.INV(0.975,'Regression (power w accel)'!$B$8-2)*SQRT('Regression (power w accel)'!$D$13*(1+1/'Regression (power w accel)'!$B$8+data_and_analysis!$V744))</f>
        <v>9.3041207721659624</v>
      </c>
      <c r="Y744">
        <f t="shared" si="116"/>
        <v>113.57078226167381</v>
      </c>
      <c r="Z744">
        <f t="shared" si="117"/>
        <v>183.05308814867175</v>
      </c>
      <c r="AA744">
        <f>EXP('Regression (power w accel)'!$B$17)*(data_and_analysis!$F744^'Regression (power w accel)'!$B$18)/60</f>
        <v>144.18558324763185</v>
      </c>
      <c r="AB744" t="str">
        <f t="shared" si="118"/>
        <v>N</v>
      </c>
      <c r="AC744" s="5">
        <f t="shared" si="119"/>
        <v>-0.21232914065602926</v>
      </c>
      <c r="AD744" s="5">
        <f t="shared" si="120"/>
        <v>0.26956581945010971</v>
      </c>
    </row>
    <row r="745" spans="1:30" x14ac:dyDescent="0.25">
      <c r="A745">
        <v>49029</v>
      </c>
      <c r="B745" t="s">
        <v>1046</v>
      </c>
      <c r="C745" t="s">
        <v>1047</v>
      </c>
      <c r="D745">
        <v>1682</v>
      </c>
      <c r="E745">
        <v>902.35</v>
      </c>
      <c r="F745">
        <v>933.84860000000003</v>
      </c>
      <c r="G745">
        <f t="shared" si="111"/>
        <v>7.4277388405328937</v>
      </c>
      <c r="H745">
        <f t="shared" si="112"/>
        <v>6.805002471407307</v>
      </c>
      <c r="I745">
        <f t="shared" si="113"/>
        <v>6.83931432658839</v>
      </c>
      <c r="J745">
        <v>12</v>
      </c>
      <c r="K745">
        <v>14</v>
      </c>
      <c r="L745">
        <v>59724.480000000003</v>
      </c>
      <c r="M745">
        <v>11.16</v>
      </c>
      <c r="N745">
        <v>125.36</v>
      </c>
      <c r="O745">
        <v>100.95</v>
      </c>
      <c r="P745">
        <v>147.19999999999999</v>
      </c>
      <c r="Q745">
        <v>10751</v>
      </c>
      <c r="R745">
        <v>0.08</v>
      </c>
      <c r="S745">
        <v>0.15</v>
      </c>
      <c r="T745">
        <f>'Regression (power w accel)'!$B$17+'Regression (power w accel)'!$B$18*data_and_analysis!$I745</f>
        <v>7.4322018201534199</v>
      </c>
      <c r="U745">
        <f t="shared" si="114"/>
        <v>1.6106252120171711</v>
      </c>
      <c r="V745">
        <f t="shared" si="115"/>
        <v>1.9460531028718685E-3</v>
      </c>
      <c r="W745">
        <f>$T745-_xlfn.T.INV(0.975,'Regression (power w accel)'!$B$8-2)*SQRT('Regression (power w accel)'!$D$13*(1+1/'Regression (power w accel)'!$B$8+data_and_analysis!$V745))</f>
        <v>7.193321572126016</v>
      </c>
      <c r="X745">
        <f>$T745+_xlfn.T.INV(0.975,'Regression (power w accel)'!$B$8-2)*SQRT('Regression (power w accel)'!$D$13*(1+1/'Regression (power w accel)'!$B$8+data_and_analysis!$V745))</f>
        <v>7.6710820681808238</v>
      </c>
      <c r="Y745">
        <f t="shared" si="116"/>
        <v>22.175254608342598</v>
      </c>
      <c r="Z745">
        <f t="shared" si="117"/>
        <v>35.756694342962945</v>
      </c>
      <c r="AA745">
        <f>EXP('Regression (power w accel)'!$B$17)*(data_and_analysis!$F745^'Regression (power w accel)'!$B$18)/60</f>
        <v>28.158725131083024</v>
      </c>
      <c r="AB745" t="str">
        <f t="shared" si="118"/>
        <v>N</v>
      </c>
      <c r="AC745" s="5">
        <f t="shared" si="119"/>
        <v>-0.21249081749569579</v>
      </c>
      <c r="AD745" s="5">
        <f t="shared" si="120"/>
        <v>0.26982646325464849</v>
      </c>
    </row>
    <row r="746" spans="1:30" x14ac:dyDescent="0.25">
      <c r="A746">
        <v>53470</v>
      </c>
      <c r="B746" t="s">
        <v>453</v>
      </c>
      <c r="C746" t="s">
        <v>1048</v>
      </c>
      <c r="D746">
        <v>10243</v>
      </c>
      <c r="E746">
        <v>5284.84</v>
      </c>
      <c r="F746">
        <v>5850.1415999999999</v>
      </c>
      <c r="G746">
        <f t="shared" si="111"/>
        <v>9.234349824436535</v>
      </c>
      <c r="H746">
        <f t="shared" si="112"/>
        <v>8.5725976234846595</v>
      </c>
      <c r="I746">
        <f t="shared" si="113"/>
        <v>8.6742211450611677</v>
      </c>
      <c r="J746">
        <v>167</v>
      </c>
      <c r="K746">
        <v>168</v>
      </c>
      <c r="L746">
        <v>428124.38</v>
      </c>
      <c r="M746">
        <v>6.06</v>
      </c>
      <c r="N746">
        <v>126.09</v>
      </c>
      <c r="O746">
        <v>95.75</v>
      </c>
      <c r="P746">
        <v>161.19</v>
      </c>
      <c r="Q746">
        <v>73974</v>
      </c>
      <c r="R746">
        <v>0.04</v>
      </c>
      <c r="S746">
        <v>0.28999999999999998</v>
      </c>
      <c r="T746">
        <f>'Regression (power w accel)'!$B$17+'Regression (power w accel)'!$B$18*data_and_analysis!$I746</f>
        <v>9.1963504694286957</v>
      </c>
      <c r="U746">
        <f t="shared" si="114"/>
        <v>0.32013271829075179</v>
      </c>
      <c r="V746">
        <f t="shared" si="115"/>
        <v>3.8680337617481766E-4</v>
      </c>
      <c r="W746">
        <f>$T746-_xlfn.T.INV(0.975,'Regression (power w accel)'!$B$8-2)*SQRT('Regression (power w accel)'!$D$13*(1+1/'Regression (power w accel)'!$B$8+data_and_analysis!$V746))</f>
        <v>8.9576559835574052</v>
      </c>
      <c r="X746">
        <f>$T746+_xlfn.T.INV(0.975,'Regression (power w accel)'!$B$8-2)*SQRT('Regression (power w accel)'!$D$13*(1+1/'Regression (power w accel)'!$B$8+data_and_analysis!$V746))</f>
        <v>9.4350449552999862</v>
      </c>
      <c r="Y746">
        <f t="shared" si="116"/>
        <v>129.45216379266677</v>
      </c>
      <c r="Z746">
        <f t="shared" si="117"/>
        <v>208.65880230297944</v>
      </c>
      <c r="AA746">
        <f>EXP('Regression (power w accel)'!$B$17)*(data_and_analysis!$F746^'Regression (power w accel)'!$B$18)/60</f>
        <v>164.35125023104317</v>
      </c>
      <c r="AB746" t="str">
        <f t="shared" si="118"/>
        <v>N</v>
      </c>
      <c r="AC746" s="5">
        <f t="shared" si="119"/>
        <v>-0.21234451450363567</v>
      </c>
      <c r="AD746" s="5">
        <f t="shared" si="120"/>
        <v>0.26959059946090586</v>
      </c>
    </row>
    <row r="747" spans="1:30" x14ac:dyDescent="0.25">
      <c r="A747">
        <v>54501</v>
      </c>
      <c r="B747" t="s">
        <v>1049</v>
      </c>
      <c r="C747" t="s">
        <v>1050</v>
      </c>
      <c r="D747">
        <v>1447</v>
      </c>
      <c r="E747">
        <v>831.24</v>
      </c>
      <c r="F747">
        <v>840.08434999999997</v>
      </c>
      <c r="G747">
        <f t="shared" si="111"/>
        <v>7.2772477266314839</v>
      </c>
      <c r="H747">
        <f t="shared" si="112"/>
        <v>6.7229185618225138</v>
      </c>
      <c r="I747">
        <f t="shared" si="113"/>
        <v>6.7335023034626103</v>
      </c>
      <c r="J747">
        <v>114</v>
      </c>
      <c r="K747">
        <v>115</v>
      </c>
      <c r="L747">
        <v>60899.22</v>
      </c>
      <c r="M747">
        <v>6.07</v>
      </c>
      <c r="N747">
        <v>147.01</v>
      </c>
      <c r="O747">
        <v>58.49</v>
      </c>
      <c r="P747">
        <v>167.9</v>
      </c>
      <c r="Q747">
        <v>21278</v>
      </c>
      <c r="R747">
        <v>0.04</v>
      </c>
      <c r="S747">
        <v>0.19</v>
      </c>
      <c r="T747">
        <f>'Regression (power w accel)'!$B$17+'Regression (power w accel)'!$B$18*data_and_analysis!$I747</f>
        <v>7.3304701486618962</v>
      </c>
      <c r="U747">
        <f t="shared" si="114"/>
        <v>1.8903943406264214</v>
      </c>
      <c r="V747">
        <f t="shared" si="115"/>
        <v>2.2840867911288146E-3</v>
      </c>
      <c r="W747">
        <f>$T747-_xlfn.T.INV(0.975,'Regression (power w accel)'!$B$8-2)*SQRT('Regression (power w accel)'!$D$13*(1+1/'Regression (power w accel)'!$B$8+data_and_analysis!$V747))</f>
        <v>7.0915496478371383</v>
      </c>
      <c r="X747">
        <f>$T747+_xlfn.T.INV(0.975,'Regression (power w accel)'!$B$8-2)*SQRT('Regression (power w accel)'!$D$13*(1+1/'Regression (power w accel)'!$B$8+data_and_analysis!$V747))</f>
        <v>7.5693906494866541</v>
      </c>
      <c r="Y747">
        <f t="shared" si="116"/>
        <v>20.029477943627818</v>
      </c>
      <c r="Z747">
        <f t="shared" si="117"/>
        <v>32.299317089480347</v>
      </c>
      <c r="AA747">
        <f>EXP('Regression (power w accel)'!$B$17)*(data_and_analysis!$F747^'Regression (power w accel)'!$B$18)/60</f>
        <v>25.434984946682935</v>
      </c>
      <c r="AB747" t="str">
        <f t="shared" si="118"/>
        <v>N</v>
      </c>
      <c r="AC747" s="5">
        <f t="shared" si="119"/>
        <v>-0.21252251630524627</v>
      </c>
      <c r="AD747" s="5">
        <f t="shared" si="120"/>
        <v>0.26987757835070447</v>
      </c>
    </row>
    <row r="748" spans="1:30" x14ac:dyDescent="0.25">
      <c r="A748">
        <v>47849</v>
      </c>
      <c r="B748" t="s">
        <v>1051</v>
      </c>
      <c r="C748" t="s">
        <v>1052</v>
      </c>
      <c r="D748">
        <v>1071</v>
      </c>
      <c r="E748">
        <v>541.02</v>
      </c>
      <c r="F748">
        <v>534.65480000000002</v>
      </c>
      <c r="G748">
        <f t="shared" si="111"/>
        <v>6.9763480704477487</v>
      </c>
      <c r="H748">
        <f t="shared" si="112"/>
        <v>6.2934562467398703</v>
      </c>
      <c r="I748">
        <f t="shared" si="113"/>
        <v>6.2816213049983327</v>
      </c>
      <c r="J748">
        <v>38</v>
      </c>
      <c r="K748">
        <v>40</v>
      </c>
      <c r="L748">
        <v>35394.14</v>
      </c>
      <c r="M748">
        <v>11.05</v>
      </c>
      <c r="N748">
        <v>143.44</v>
      </c>
      <c r="O748">
        <v>71.510000000000005</v>
      </c>
      <c r="P748">
        <v>163.72999999999999</v>
      </c>
      <c r="Q748">
        <v>9855</v>
      </c>
      <c r="R748">
        <v>0.08</v>
      </c>
      <c r="S748">
        <v>0.19</v>
      </c>
      <c r="T748">
        <f>'Regression (power w accel)'!$B$17+'Regression (power w accel)'!$B$18*data_and_analysis!$I748</f>
        <v>6.8960147065389945</v>
      </c>
      <c r="U748">
        <f t="shared" si="114"/>
        <v>3.3371877168000332</v>
      </c>
      <c r="V748">
        <f t="shared" si="115"/>
        <v>4.032188533178974E-3</v>
      </c>
      <c r="W748">
        <f>$T748-_xlfn.T.INV(0.975,'Regression (power w accel)'!$B$8-2)*SQRT('Regression (power w accel)'!$D$13*(1+1/'Regression (power w accel)'!$B$8+data_and_analysis!$V748))</f>
        <v>6.6568861511970212</v>
      </c>
      <c r="X748">
        <f>$T748+_xlfn.T.INV(0.975,'Regression (power w accel)'!$B$8-2)*SQRT('Regression (power w accel)'!$D$13*(1+1/'Regression (power w accel)'!$B$8+data_and_analysis!$V748))</f>
        <v>7.1351432618809678</v>
      </c>
      <c r="Y748">
        <f t="shared" si="116"/>
        <v>12.968736662217445</v>
      </c>
      <c r="Z748">
        <f t="shared" si="117"/>
        <v>20.921946915457095</v>
      </c>
      <c r="AA748">
        <f>EXP('Regression (power w accel)'!$B$17)*(data_and_analysis!$F748^'Regression (power w accel)'!$B$18)/60</f>
        <v>16.472134652419996</v>
      </c>
      <c r="AB748" t="str">
        <f t="shared" si="118"/>
        <v>N</v>
      </c>
      <c r="AC748" s="5">
        <f t="shared" si="119"/>
        <v>-0.21268633751047261</v>
      </c>
      <c r="AD748" s="5">
        <f t="shared" si="120"/>
        <v>0.27014180960349043</v>
      </c>
    </row>
    <row r="749" spans="1:30" x14ac:dyDescent="0.25">
      <c r="A749">
        <v>49627</v>
      </c>
      <c r="B749" t="s">
        <v>380</v>
      </c>
      <c r="C749" t="s">
        <v>1053</v>
      </c>
      <c r="D749">
        <v>5953</v>
      </c>
      <c r="E749">
        <v>2410.61</v>
      </c>
      <c r="F749">
        <v>2930.5183000000002</v>
      </c>
      <c r="G749">
        <f t="shared" si="111"/>
        <v>8.6916505731533906</v>
      </c>
      <c r="H749">
        <f t="shared" si="112"/>
        <v>7.7876351064904492</v>
      </c>
      <c r="I749">
        <f t="shared" si="113"/>
        <v>7.9829345805651313</v>
      </c>
      <c r="J749">
        <v>291</v>
      </c>
      <c r="K749">
        <v>292</v>
      </c>
      <c r="L749">
        <v>249139.81</v>
      </c>
      <c r="M749">
        <v>6.07</v>
      </c>
      <c r="N749">
        <v>149.22</v>
      </c>
      <c r="O749">
        <v>134.74</v>
      </c>
      <c r="P749">
        <v>158.11000000000001</v>
      </c>
      <c r="Q749">
        <v>116113</v>
      </c>
      <c r="R749">
        <v>0.04</v>
      </c>
      <c r="S749">
        <v>0.17</v>
      </c>
      <c r="T749">
        <f>'Regression (power w accel)'!$B$17+'Regression (power w accel)'!$B$18*data_and_analysis!$I749</f>
        <v>8.5317214829644854</v>
      </c>
      <c r="U749">
        <f t="shared" si="114"/>
        <v>1.5746195156017825E-2</v>
      </c>
      <c r="V749">
        <f t="shared" si="115"/>
        <v>1.9025488805938165E-5</v>
      </c>
      <c r="W749">
        <f>$T749-_xlfn.T.INV(0.975,'Regression (power w accel)'!$B$8-2)*SQRT('Regression (power w accel)'!$D$13*(1+1/'Regression (power w accel)'!$B$8+data_and_analysis!$V749))</f>
        <v>8.2930708336083327</v>
      </c>
      <c r="X749">
        <f>$T749+_xlfn.T.INV(0.975,'Regression (power w accel)'!$B$8-2)*SQRT('Regression (power w accel)'!$D$13*(1+1/'Regression (power w accel)'!$B$8+data_and_analysis!$V749))</f>
        <v>8.7703721323206381</v>
      </c>
      <c r="Y749">
        <f t="shared" si="116"/>
        <v>66.601444825408436</v>
      </c>
      <c r="Z749">
        <f t="shared" si="117"/>
        <v>107.34281270442438</v>
      </c>
      <c r="AA749">
        <f>EXP('Regression (power w accel)'!$B$17)*(data_and_analysis!$F749^'Regression (power w accel)'!$B$18)/60</f>
        <v>84.552861676810693</v>
      </c>
      <c r="AB749" t="str">
        <f t="shared" si="118"/>
        <v>N</v>
      </c>
      <c r="AC749" s="5">
        <f t="shared" si="119"/>
        <v>-0.21230998567521669</v>
      </c>
      <c r="AD749" s="5">
        <f t="shared" si="120"/>
        <v>0.26953494625320307</v>
      </c>
    </row>
    <row r="750" spans="1:30" x14ac:dyDescent="0.25">
      <c r="A750">
        <v>52513</v>
      </c>
      <c r="B750" t="s">
        <v>1054</v>
      </c>
      <c r="C750" t="s">
        <v>1055</v>
      </c>
      <c r="D750">
        <v>14405</v>
      </c>
      <c r="E750">
        <v>5105.3500000000004</v>
      </c>
      <c r="F750">
        <v>6516.2169999999996</v>
      </c>
      <c r="G750">
        <f t="shared" si="111"/>
        <v>9.5753306475186282</v>
      </c>
      <c r="H750">
        <f t="shared" si="112"/>
        <v>8.5380442884836842</v>
      </c>
      <c r="I750">
        <f t="shared" si="113"/>
        <v>8.7820492718070717</v>
      </c>
      <c r="J750">
        <v>178</v>
      </c>
      <c r="K750">
        <v>180</v>
      </c>
      <c r="L750">
        <v>525256.1</v>
      </c>
      <c r="M750">
        <v>9.07</v>
      </c>
      <c r="N750">
        <v>142.44999999999999</v>
      </c>
      <c r="O750">
        <v>130.4</v>
      </c>
      <c r="P750">
        <v>150.30000000000001</v>
      </c>
      <c r="Q750">
        <v>286979</v>
      </c>
      <c r="R750">
        <v>0.06</v>
      </c>
      <c r="S750">
        <v>0.2</v>
      </c>
      <c r="T750">
        <f>'Regression (power w accel)'!$B$17+'Regression (power w accel)'!$B$18*data_and_analysis!$I750</f>
        <v>9.300020499011449</v>
      </c>
      <c r="U750">
        <f t="shared" si="114"/>
        <v>0.4537785180821049</v>
      </c>
      <c r="V750">
        <f t="shared" si="115"/>
        <v>5.4828217423984042E-4</v>
      </c>
      <c r="W750">
        <f>$T750-_xlfn.T.INV(0.975,'Regression (power w accel)'!$B$8-2)*SQRT('Regression (power w accel)'!$D$13*(1+1/'Regression (power w accel)'!$B$8+data_and_analysis!$V750))</f>
        <v>9.0613067685561361</v>
      </c>
      <c r="X750">
        <f>$T750+_xlfn.T.INV(0.975,'Regression (power w accel)'!$B$8-2)*SQRT('Regression (power w accel)'!$D$13*(1+1/'Regression (power w accel)'!$B$8+data_and_analysis!$V750))</f>
        <v>9.5387342294667619</v>
      </c>
      <c r="Y750">
        <f t="shared" si="116"/>
        <v>143.59002728608721</v>
      </c>
      <c r="Z750">
        <f t="shared" si="117"/>
        <v>231.45597143319094</v>
      </c>
      <c r="AA750">
        <f>EXP('Regression (power w accel)'!$B$17)*(data_and_analysis!$F750^'Regression (power w accel)'!$B$18)/60</f>
        <v>182.30405715073843</v>
      </c>
      <c r="AB750" t="str">
        <f t="shared" si="118"/>
        <v>Y</v>
      </c>
      <c r="AC750" s="5">
        <f t="shared" si="119"/>
        <v>-0.21235967245995221</v>
      </c>
      <c r="AD750" s="5">
        <f t="shared" si="120"/>
        <v>0.26961503243897178</v>
      </c>
    </row>
    <row r="751" spans="1:30" x14ac:dyDescent="0.25">
      <c r="A751">
        <v>43927</v>
      </c>
      <c r="B751" t="s">
        <v>16</v>
      </c>
      <c r="C751" t="s">
        <v>29</v>
      </c>
      <c r="D751">
        <v>4131</v>
      </c>
      <c r="E751">
        <v>2289.39</v>
      </c>
      <c r="F751">
        <v>2420.4167000000002</v>
      </c>
      <c r="G751">
        <f t="shared" si="111"/>
        <v>8.3262747873967644</v>
      </c>
      <c r="H751">
        <f t="shared" si="112"/>
        <v>7.7360406855181667</v>
      </c>
      <c r="I751">
        <f t="shared" si="113"/>
        <v>7.7916949944103662</v>
      </c>
      <c r="J751">
        <v>63</v>
      </c>
      <c r="K751">
        <v>64</v>
      </c>
      <c r="L751">
        <v>140978.98000000001</v>
      </c>
      <c r="M751">
        <v>6.04</v>
      </c>
      <c r="N751">
        <v>107.68</v>
      </c>
      <c r="O751">
        <v>81.34</v>
      </c>
      <c r="P751">
        <v>143.58000000000001</v>
      </c>
      <c r="Q751">
        <v>48579</v>
      </c>
      <c r="R751">
        <v>0.04</v>
      </c>
      <c r="S751">
        <v>0.28000000000000003</v>
      </c>
      <c r="T751">
        <f>'Regression (power w accel)'!$B$17+'Regression (power w accel)'!$B$18*data_and_analysis!$I751</f>
        <v>8.3478565290570756</v>
      </c>
      <c r="U751">
        <f t="shared" si="114"/>
        <v>0.10031373133772903</v>
      </c>
      <c r="V751">
        <f t="shared" si="115"/>
        <v>1.2120501198783007E-4</v>
      </c>
      <c r="W751">
        <f>$T751-_xlfn.T.INV(0.975,'Regression (power w accel)'!$B$8-2)*SQRT('Regression (power w accel)'!$D$13*(1+1/'Regression (power w accel)'!$B$8+data_and_analysis!$V751))</f>
        <v>8.1091936998188796</v>
      </c>
      <c r="X751">
        <f>$T751+_xlfn.T.INV(0.975,'Regression (power w accel)'!$B$8-2)*SQRT('Regression (power w accel)'!$D$13*(1+1/'Regression (power w accel)'!$B$8+data_and_analysis!$V751))</f>
        <v>8.5865193582952717</v>
      </c>
      <c r="Y751">
        <f t="shared" si="116"/>
        <v>55.414934741625565</v>
      </c>
      <c r="Z751">
        <f t="shared" si="117"/>
        <v>89.315477762603862</v>
      </c>
      <c r="AA751">
        <f>EXP('Regression (power w accel)'!$B$17)*(data_and_analysis!$F751^'Regression (power w accel)'!$B$18)/60</f>
        <v>70.352053073324029</v>
      </c>
      <c r="AB751" t="str">
        <f t="shared" si="118"/>
        <v>N</v>
      </c>
      <c r="AC751" s="5">
        <f t="shared" si="119"/>
        <v>-0.21231957958825079</v>
      </c>
      <c r="AD751" s="5">
        <f t="shared" si="120"/>
        <v>0.26955040913326739</v>
      </c>
    </row>
    <row r="752" spans="1:30" x14ac:dyDescent="0.25">
      <c r="A752">
        <v>44006</v>
      </c>
      <c r="B752" t="s">
        <v>16</v>
      </c>
      <c r="C752" t="s">
        <v>148</v>
      </c>
      <c r="D752">
        <v>3777</v>
      </c>
      <c r="E752">
        <v>2054.96</v>
      </c>
      <c r="F752">
        <v>2307.0216999999998</v>
      </c>
      <c r="G752">
        <f t="shared" si="111"/>
        <v>8.2366853227124572</v>
      </c>
      <c r="H752">
        <f t="shared" si="112"/>
        <v>7.6280116620207004</v>
      </c>
      <c r="I752">
        <f t="shared" si="113"/>
        <v>7.7437126642846961</v>
      </c>
      <c r="J752">
        <v>63</v>
      </c>
      <c r="K752">
        <v>64</v>
      </c>
      <c r="L752">
        <v>142162.95000000001</v>
      </c>
      <c r="M752">
        <v>4.04</v>
      </c>
      <c r="N752">
        <v>101.32</v>
      </c>
      <c r="O752">
        <v>72.739999999999995</v>
      </c>
      <c r="P752">
        <v>139.53</v>
      </c>
      <c r="Q752">
        <v>48586</v>
      </c>
      <c r="R752">
        <v>0.03</v>
      </c>
      <c r="S752">
        <v>0.28000000000000003</v>
      </c>
      <c r="T752">
        <f>'Regression (power w accel)'!$B$17+'Regression (power w accel)'!$B$18*data_and_analysis!$I752</f>
        <v>8.3017245064235041</v>
      </c>
      <c r="U752">
        <f t="shared" si="114"/>
        <v>0.13301029172996079</v>
      </c>
      <c r="V752">
        <f t="shared" si="115"/>
        <v>1.6071093945611416E-4</v>
      </c>
      <c r="W752">
        <f>$T752-_xlfn.T.INV(0.975,'Regression (power w accel)'!$B$8-2)*SQRT('Regression (power w accel)'!$D$13*(1+1/'Regression (power w accel)'!$B$8+data_and_analysis!$V752))</f>
        <v>8.0630569682133277</v>
      </c>
      <c r="X752">
        <f>$T752+_xlfn.T.INV(0.975,'Regression (power w accel)'!$B$8-2)*SQRT('Regression (power w accel)'!$D$13*(1+1/'Regression (power w accel)'!$B$8+data_and_analysis!$V752))</f>
        <v>8.5403920446336805</v>
      </c>
      <c r="Y752">
        <f t="shared" si="116"/>
        <v>52.916352177847031</v>
      </c>
      <c r="Z752">
        <f t="shared" si="117"/>
        <v>85.289169968630006</v>
      </c>
      <c r="AA752">
        <f>EXP('Regression (power w accel)'!$B$17)*(data_and_analysis!$F752^'Regression (power w accel)'!$B$18)/60</f>
        <v>67.180292906597842</v>
      </c>
      <c r="AB752" t="str">
        <f t="shared" si="118"/>
        <v>N</v>
      </c>
      <c r="AC752" s="5">
        <f t="shared" si="119"/>
        <v>-0.21232328874454692</v>
      </c>
      <c r="AD752" s="5">
        <f t="shared" si="120"/>
        <v>0.26955638742464716</v>
      </c>
    </row>
    <row r="753" spans="1:30" x14ac:dyDescent="0.25">
      <c r="A753">
        <v>43506</v>
      </c>
      <c r="B753" t="s">
        <v>393</v>
      </c>
      <c r="C753" t="s">
        <v>1056</v>
      </c>
      <c r="D753">
        <v>3461</v>
      </c>
      <c r="E753">
        <v>2031.28</v>
      </c>
      <c r="F753">
        <v>2191.3145</v>
      </c>
      <c r="G753">
        <f t="shared" si="111"/>
        <v>8.1493128436353448</v>
      </c>
      <c r="H753">
        <f t="shared" si="112"/>
        <v>7.6164214151997527</v>
      </c>
      <c r="I753">
        <f t="shared" si="113"/>
        <v>7.6922568710560864</v>
      </c>
      <c r="J753">
        <v>92</v>
      </c>
      <c r="K753">
        <v>93</v>
      </c>
      <c r="L753">
        <v>136544.70000000001</v>
      </c>
      <c r="M753">
        <v>4.04</v>
      </c>
      <c r="N753">
        <v>108.2</v>
      </c>
      <c r="O753">
        <v>76.81</v>
      </c>
      <c r="P753">
        <v>143.47999999999999</v>
      </c>
      <c r="Q753">
        <v>42012</v>
      </c>
      <c r="R753">
        <v>0.03</v>
      </c>
      <c r="S753">
        <v>0.19</v>
      </c>
      <c r="T753">
        <f>'Regression (power w accel)'!$B$17+'Regression (power w accel)'!$B$18*data_and_analysis!$I753</f>
        <v>8.2522529653033985</v>
      </c>
      <c r="U753">
        <f t="shared" si="114"/>
        <v>0.17319043878820581</v>
      </c>
      <c r="V753">
        <f t="shared" si="115"/>
        <v>2.0925898109431501E-4</v>
      </c>
      <c r="W753">
        <f>$T753-_xlfn.T.INV(0.975,'Regression (power w accel)'!$B$8-2)*SQRT('Regression (power w accel)'!$D$13*(1+1/'Regression (power w accel)'!$B$8+data_and_analysis!$V753))</f>
        <v>8.0135796404592714</v>
      </c>
      <c r="X753">
        <f>$T753+_xlfn.T.INV(0.975,'Regression (power w accel)'!$B$8-2)*SQRT('Regression (power w accel)'!$D$13*(1+1/'Regression (power w accel)'!$B$8+data_and_analysis!$V753))</f>
        <v>8.4909262901475255</v>
      </c>
      <c r="Y753">
        <f t="shared" si="116"/>
        <v>50.361907122023418</v>
      </c>
      <c r="Z753">
        <f t="shared" si="117"/>
        <v>81.172922753175186</v>
      </c>
      <c r="AA753">
        <f>EXP('Regression (power w accel)'!$B$17)*(data_and_analysis!$F753^'Regression (power w accel)'!$B$18)/60</f>
        <v>63.937650852362268</v>
      </c>
      <c r="AB753" t="str">
        <f t="shared" si="118"/>
        <v>N</v>
      </c>
      <c r="AC753" s="5">
        <f t="shared" si="119"/>
        <v>-0.21232784672815791</v>
      </c>
      <c r="AD753" s="5">
        <f t="shared" si="120"/>
        <v>0.26956373390399807</v>
      </c>
    </row>
    <row r="754" spans="1:30" x14ac:dyDescent="0.25">
      <c r="A754">
        <v>42142</v>
      </c>
      <c r="B754" t="s">
        <v>16</v>
      </c>
      <c r="C754" t="s">
        <v>963</v>
      </c>
      <c r="D754">
        <v>4132</v>
      </c>
      <c r="E754">
        <v>2289.39</v>
      </c>
      <c r="F754">
        <v>2420.4167000000002</v>
      </c>
      <c r="G754">
        <f t="shared" si="111"/>
        <v>8.3265168302395285</v>
      </c>
      <c r="H754">
        <f t="shared" si="112"/>
        <v>7.7360406855181667</v>
      </c>
      <c r="I754">
        <f t="shared" si="113"/>
        <v>7.7916949944103662</v>
      </c>
      <c r="J754">
        <v>63</v>
      </c>
      <c r="K754">
        <v>64</v>
      </c>
      <c r="L754">
        <v>140978.98000000001</v>
      </c>
      <c r="M754">
        <v>6.04</v>
      </c>
      <c r="N754">
        <v>107.68</v>
      </c>
      <c r="O754">
        <v>81.34</v>
      </c>
      <c r="P754">
        <v>143.58000000000001</v>
      </c>
      <c r="Q754">
        <v>48579</v>
      </c>
      <c r="R754">
        <v>0.04</v>
      </c>
      <c r="S754">
        <v>0.28000000000000003</v>
      </c>
      <c r="T754">
        <f>'Regression (power w accel)'!$B$17+'Regression (power w accel)'!$B$18*data_and_analysis!$I754</f>
        <v>8.3478565290570756</v>
      </c>
      <c r="U754">
        <f t="shared" si="114"/>
        <v>0.10031373133772903</v>
      </c>
      <c r="V754">
        <f t="shared" si="115"/>
        <v>1.2120501198783007E-4</v>
      </c>
      <c r="W754">
        <f>$T754-_xlfn.T.INV(0.975,'Regression (power w accel)'!$B$8-2)*SQRT('Regression (power w accel)'!$D$13*(1+1/'Regression (power w accel)'!$B$8+data_and_analysis!$V754))</f>
        <v>8.1091936998188796</v>
      </c>
      <c r="X754">
        <f>$T754+_xlfn.T.INV(0.975,'Regression (power w accel)'!$B$8-2)*SQRT('Regression (power w accel)'!$D$13*(1+1/'Regression (power w accel)'!$B$8+data_and_analysis!$V754))</f>
        <v>8.5865193582952717</v>
      </c>
      <c r="Y754">
        <f t="shared" si="116"/>
        <v>55.414934741625565</v>
      </c>
      <c r="Z754">
        <f t="shared" si="117"/>
        <v>89.315477762603862</v>
      </c>
      <c r="AA754">
        <f>EXP('Regression (power w accel)'!$B$17)*(data_and_analysis!$F754^'Regression (power w accel)'!$B$18)/60</f>
        <v>70.352053073324029</v>
      </c>
      <c r="AB754" t="str">
        <f t="shared" si="118"/>
        <v>N</v>
      </c>
      <c r="AC754" s="5">
        <f t="shared" si="119"/>
        <v>-0.21231957958825079</v>
      </c>
      <c r="AD754" s="5">
        <f t="shared" si="120"/>
        <v>0.26955040913326739</v>
      </c>
    </row>
    <row r="755" spans="1:30" x14ac:dyDescent="0.25">
      <c r="A755">
        <v>40960</v>
      </c>
      <c r="B755" t="s">
        <v>1057</v>
      </c>
      <c r="C755" t="s">
        <v>1058</v>
      </c>
      <c r="D755">
        <v>47213</v>
      </c>
      <c r="E755">
        <v>22216.32</v>
      </c>
      <c r="F755">
        <v>29463.353999999999</v>
      </c>
      <c r="G755">
        <f t="shared" si="111"/>
        <v>10.762424557380308</v>
      </c>
      <c r="H755">
        <f t="shared" si="112"/>
        <v>10.008582432916027</v>
      </c>
      <c r="I755">
        <f t="shared" si="113"/>
        <v>10.290902532823452</v>
      </c>
      <c r="J755">
        <v>208</v>
      </c>
      <c r="K755">
        <v>209</v>
      </c>
      <c r="L755">
        <v>2243997</v>
      </c>
      <c r="M755">
        <v>4.1100000000000003</v>
      </c>
      <c r="N755">
        <v>123.75</v>
      </c>
      <c r="O755">
        <v>109.69</v>
      </c>
      <c r="P755">
        <v>149.82</v>
      </c>
      <c r="Q755">
        <v>533590</v>
      </c>
      <c r="R755">
        <v>0.03</v>
      </c>
      <c r="S755">
        <v>0.17</v>
      </c>
      <c r="T755">
        <f>'Regression (power w accel)'!$B$17+'Regression (power w accel)'!$B$18*data_and_analysis!$I755</f>
        <v>10.750688955621216</v>
      </c>
      <c r="U755">
        <f t="shared" si="114"/>
        <v>4.7632368819130715</v>
      </c>
      <c r="V755">
        <f t="shared" si="115"/>
        <v>5.7552258865682234E-3</v>
      </c>
      <c r="W755">
        <f>$T755-_xlfn.T.INV(0.975,'Regression (power w accel)'!$B$8-2)*SQRT('Regression (power w accel)'!$D$13*(1+1/'Regression (power w accel)'!$B$8+data_and_analysis!$V755))</f>
        <v>10.51135550585246</v>
      </c>
      <c r="X755">
        <f>$T755+_xlfn.T.INV(0.975,'Regression (power w accel)'!$B$8-2)*SQRT('Regression (power w accel)'!$D$13*(1+1/'Regression (power w accel)'!$B$8+data_and_analysis!$V755))</f>
        <v>10.990022405389972</v>
      </c>
      <c r="Y755">
        <f t="shared" si="116"/>
        <v>612.17056436796156</v>
      </c>
      <c r="Z755">
        <f t="shared" si="117"/>
        <v>987.99520368660546</v>
      </c>
      <c r="AA755">
        <f>EXP('Regression (power w accel)'!$B$17)*(data_and_analysis!$F755^'Regression (power w accel)'!$B$18)/60</f>
        <v>777.70275904979815</v>
      </c>
      <c r="AB755" t="str">
        <f t="shared" si="118"/>
        <v>N</v>
      </c>
      <c r="AC755" s="5">
        <f t="shared" si="119"/>
        <v>-0.21284763716678182</v>
      </c>
      <c r="AD755" s="5">
        <f t="shared" si="120"/>
        <v>0.27040208124469545</v>
      </c>
    </row>
    <row r="756" spans="1:30" x14ac:dyDescent="0.25">
      <c r="A756">
        <v>48545</v>
      </c>
      <c r="B756" t="s">
        <v>102</v>
      </c>
      <c r="C756" t="s">
        <v>1059</v>
      </c>
      <c r="D756">
        <v>2997</v>
      </c>
      <c r="E756">
        <v>1731.3</v>
      </c>
      <c r="F756">
        <v>1838.6423</v>
      </c>
      <c r="G756">
        <f t="shared" si="111"/>
        <v>8.0053670673166639</v>
      </c>
      <c r="H756">
        <f t="shared" si="112"/>
        <v>7.4566278503850301</v>
      </c>
      <c r="I756">
        <f t="shared" si="113"/>
        <v>7.5167826978004895</v>
      </c>
      <c r="J756">
        <v>84</v>
      </c>
      <c r="K756">
        <v>85</v>
      </c>
      <c r="L756">
        <v>107802.5</v>
      </c>
      <c r="M756">
        <v>6.02</v>
      </c>
      <c r="N756">
        <v>116.23</v>
      </c>
      <c r="O756">
        <v>72.92</v>
      </c>
      <c r="P756">
        <v>144.66999999999999</v>
      </c>
      <c r="Q756">
        <v>34609</v>
      </c>
      <c r="R756">
        <v>0.04</v>
      </c>
      <c r="S756">
        <v>0.28999999999999998</v>
      </c>
      <c r="T756">
        <f>'Regression (power w accel)'!$B$17+'Regression (power w accel)'!$B$18*data_and_analysis!$I756</f>
        <v>8.0835454742117179</v>
      </c>
      <c r="U756">
        <f t="shared" si="114"/>
        <v>0.35003283342478952</v>
      </c>
      <c r="V756">
        <f t="shared" si="115"/>
        <v>4.2293047228549242E-4</v>
      </c>
      <c r="W756">
        <f>$T756-_xlfn.T.INV(0.975,'Regression (power w accel)'!$B$8-2)*SQRT('Regression (power w accel)'!$D$13*(1+1/'Regression (power w accel)'!$B$8+data_and_analysis!$V756))</f>
        <v>7.8448466826811005</v>
      </c>
      <c r="X756">
        <f>$T756+_xlfn.T.INV(0.975,'Regression (power w accel)'!$B$8-2)*SQRT('Regression (power w accel)'!$D$13*(1+1/'Regression (power w accel)'!$B$8+data_and_analysis!$V756))</f>
        <v>8.3222442657423343</v>
      </c>
      <c r="Y756">
        <f t="shared" si="116"/>
        <v>42.54243806648406</v>
      </c>
      <c r="Z756">
        <f t="shared" si="117"/>
        <v>68.57305707124199</v>
      </c>
      <c r="AA756">
        <f>EXP('Regression (power w accel)'!$B$17)*(data_and_analysis!$F756^'Regression (power w accel)'!$B$18)/60</f>
        <v>54.011712002886902</v>
      </c>
      <c r="AB756" t="str">
        <f t="shared" si="118"/>
        <v>N</v>
      </c>
      <c r="AC756" s="5">
        <f t="shared" si="119"/>
        <v>-0.21234790587252289</v>
      </c>
      <c r="AD756" s="5">
        <f t="shared" si="120"/>
        <v>0.2695960658972778</v>
      </c>
    </row>
    <row r="757" spans="1:30" x14ac:dyDescent="0.25">
      <c r="A757">
        <v>51477</v>
      </c>
      <c r="B757" t="s">
        <v>867</v>
      </c>
      <c r="C757" t="s">
        <v>1060</v>
      </c>
      <c r="D757">
        <v>5029</v>
      </c>
      <c r="E757">
        <v>3171.49</v>
      </c>
      <c r="F757">
        <v>3639.3114999999998</v>
      </c>
      <c r="G757">
        <f t="shared" si="111"/>
        <v>8.5229764361719642</v>
      </c>
      <c r="H757">
        <f t="shared" si="112"/>
        <v>8.0619567879868423</v>
      </c>
      <c r="I757">
        <f t="shared" si="113"/>
        <v>8.1995497943883322</v>
      </c>
      <c r="J757">
        <v>71</v>
      </c>
      <c r="K757">
        <v>72</v>
      </c>
      <c r="L757">
        <v>211363.9</v>
      </c>
      <c r="M757">
        <v>6.08</v>
      </c>
      <c r="N757">
        <v>109.49</v>
      </c>
      <c r="O757">
        <v>82.68</v>
      </c>
      <c r="P757">
        <v>173.2</v>
      </c>
      <c r="Q757">
        <v>18224</v>
      </c>
      <c r="R757">
        <v>0.04</v>
      </c>
      <c r="S757">
        <v>0.28000000000000003</v>
      </c>
      <c r="T757">
        <f>'Regression (power w accel)'!$B$17+'Regression (power w accel)'!$B$18*data_and_analysis!$I757</f>
        <v>8.7399835227757166</v>
      </c>
      <c r="U757">
        <f t="shared" si="114"/>
        <v>8.3049265288137018E-3</v>
      </c>
      <c r="V757">
        <f t="shared" si="115"/>
        <v>1.0034505805530937E-5</v>
      </c>
      <c r="W757">
        <f>$T757-_xlfn.T.INV(0.975,'Regression (power w accel)'!$B$8-2)*SQRT('Regression (power w accel)'!$D$13*(1+1/'Regression (power w accel)'!$B$8+data_and_analysis!$V757))</f>
        <v>8.501333945181786</v>
      </c>
      <c r="X757">
        <f>$T757+_xlfn.T.INV(0.975,'Regression (power w accel)'!$B$8-2)*SQRT('Regression (power w accel)'!$D$13*(1+1/'Regression (power w accel)'!$B$8+data_and_analysis!$V757))</f>
        <v>8.9786331003696471</v>
      </c>
      <c r="Y757">
        <f t="shared" si="116"/>
        <v>82.022154119199925</v>
      </c>
      <c r="Z757">
        <f t="shared" si="117"/>
        <v>132.19637918808672</v>
      </c>
      <c r="AA757">
        <f>EXP('Regression (power w accel)'!$B$17)*(data_and_analysis!$F757^'Regression (power w accel)'!$B$18)/60</f>
        <v>104.12987941875971</v>
      </c>
      <c r="AB757" t="str">
        <f t="shared" si="118"/>
        <v>N</v>
      </c>
      <c r="AC757" s="5">
        <f t="shared" si="119"/>
        <v>-0.21230914145836349</v>
      </c>
      <c r="AD757" s="5">
        <f t="shared" si="120"/>
        <v>0.26953358561433843</v>
      </c>
    </row>
    <row r="758" spans="1:30" x14ac:dyDescent="0.25">
      <c r="A758">
        <v>43871</v>
      </c>
      <c r="B758" t="s">
        <v>16</v>
      </c>
      <c r="C758" t="s">
        <v>37</v>
      </c>
      <c r="D758">
        <v>4135</v>
      </c>
      <c r="E758">
        <v>2289.39</v>
      </c>
      <c r="F758">
        <v>2420.4167000000002</v>
      </c>
      <c r="G758">
        <f t="shared" si="111"/>
        <v>8.3272426074577925</v>
      </c>
      <c r="H758">
        <f t="shared" si="112"/>
        <v>7.7360406855181667</v>
      </c>
      <c r="I758">
        <f t="shared" si="113"/>
        <v>7.7916949944103662</v>
      </c>
      <c r="J758">
        <v>63</v>
      </c>
      <c r="K758">
        <v>64</v>
      </c>
      <c r="L758">
        <v>140978.98000000001</v>
      </c>
      <c r="M758">
        <v>6.04</v>
      </c>
      <c r="N758">
        <v>107.68</v>
      </c>
      <c r="O758">
        <v>81.34</v>
      </c>
      <c r="P758">
        <v>143.58000000000001</v>
      </c>
      <c r="Q758">
        <v>48579</v>
      </c>
      <c r="R758">
        <v>0.04</v>
      </c>
      <c r="S758">
        <v>0.28000000000000003</v>
      </c>
      <c r="T758">
        <f>'Regression (power w accel)'!$B$17+'Regression (power w accel)'!$B$18*data_and_analysis!$I758</f>
        <v>8.3478565290570756</v>
      </c>
      <c r="U758">
        <f t="shared" si="114"/>
        <v>0.10031373133772903</v>
      </c>
      <c r="V758">
        <f t="shared" si="115"/>
        <v>1.2120501198783007E-4</v>
      </c>
      <c r="W758">
        <f>$T758-_xlfn.T.INV(0.975,'Regression (power w accel)'!$B$8-2)*SQRT('Regression (power w accel)'!$D$13*(1+1/'Regression (power w accel)'!$B$8+data_and_analysis!$V758))</f>
        <v>8.1091936998188796</v>
      </c>
      <c r="X758">
        <f>$T758+_xlfn.T.INV(0.975,'Regression (power w accel)'!$B$8-2)*SQRT('Regression (power w accel)'!$D$13*(1+1/'Regression (power w accel)'!$B$8+data_and_analysis!$V758))</f>
        <v>8.5865193582952717</v>
      </c>
      <c r="Y758">
        <f t="shared" si="116"/>
        <v>55.414934741625565</v>
      </c>
      <c r="Z758">
        <f t="shared" si="117"/>
        <v>89.315477762603862</v>
      </c>
      <c r="AA758">
        <f>EXP('Regression (power w accel)'!$B$17)*(data_and_analysis!$F758^'Regression (power w accel)'!$B$18)/60</f>
        <v>70.352053073324029</v>
      </c>
      <c r="AB758" t="str">
        <f t="shared" si="118"/>
        <v>N</v>
      </c>
      <c r="AC758" s="5">
        <f t="shared" si="119"/>
        <v>-0.21231957958825079</v>
      </c>
      <c r="AD758" s="5">
        <f t="shared" si="120"/>
        <v>0.26955040913326739</v>
      </c>
    </row>
    <row r="759" spans="1:30" x14ac:dyDescent="0.25">
      <c r="A759">
        <v>42405</v>
      </c>
      <c r="B759" t="s">
        <v>408</v>
      </c>
      <c r="C759" t="s">
        <v>1061</v>
      </c>
      <c r="D759">
        <v>47460</v>
      </c>
      <c r="E759">
        <v>20014.32</v>
      </c>
      <c r="F759">
        <v>27315.205000000002</v>
      </c>
      <c r="G759">
        <f t="shared" si="111"/>
        <v>10.767642529989754</v>
      </c>
      <c r="H759">
        <f t="shared" si="112"/>
        <v>9.904203296330417</v>
      </c>
      <c r="I759">
        <f t="shared" si="113"/>
        <v>10.21519878583552</v>
      </c>
      <c r="J759">
        <v>1004</v>
      </c>
      <c r="K759">
        <v>1005</v>
      </c>
      <c r="L759">
        <v>2275354.7999999998</v>
      </c>
      <c r="M759">
        <v>6.11</v>
      </c>
      <c r="N759">
        <v>137.83000000000001</v>
      </c>
      <c r="O759">
        <v>122.37</v>
      </c>
      <c r="P759">
        <v>165.92</v>
      </c>
      <c r="Q759">
        <v>740017</v>
      </c>
      <c r="R759">
        <v>0.04</v>
      </c>
      <c r="S759">
        <v>0.2</v>
      </c>
      <c r="T759">
        <f>'Regression (power w accel)'!$B$17+'Regression (power w accel)'!$B$18*data_and_analysis!$I759</f>
        <v>10.677904516842469</v>
      </c>
      <c r="U759">
        <f t="shared" si="114"/>
        <v>4.4385234897783139</v>
      </c>
      <c r="V759">
        <f t="shared" si="115"/>
        <v>5.362887868019214E-3</v>
      </c>
      <c r="W759">
        <f>$T759-_xlfn.T.INV(0.975,'Regression (power w accel)'!$B$8-2)*SQRT('Regression (power w accel)'!$D$13*(1+1/'Regression (power w accel)'!$B$8+data_and_analysis!$V759))</f>
        <v>10.438617706395329</v>
      </c>
      <c r="X759">
        <f>$T759+_xlfn.T.INV(0.975,'Regression (power w accel)'!$B$8-2)*SQRT('Regression (power w accel)'!$D$13*(1+1/'Regression (power w accel)'!$B$8+data_and_analysis!$V759))</f>
        <v>10.91719132728961</v>
      </c>
      <c r="Y759">
        <f t="shared" si="116"/>
        <v>569.2234958983546</v>
      </c>
      <c r="Z759">
        <f t="shared" si="117"/>
        <v>918.5963193386782</v>
      </c>
      <c r="AA759">
        <f>EXP('Regression (power w accel)'!$B$17)*(data_and_analysis!$F759^'Regression (power w accel)'!$B$18)/60</f>
        <v>723.10898778353146</v>
      </c>
      <c r="AB759" t="str">
        <f t="shared" si="118"/>
        <v>N</v>
      </c>
      <c r="AC759" s="5">
        <f t="shared" si="119"/>
        <v>-0.21281092405844046</v>
      </c>
      <c r="AD759" s="5">
        <f t="shared" si="120"/>
        <v>0.27034283193513209</v>
      </c>
    </row>
    <row r="760" spans="1:30" x14ac:dyDescent="0.25">
      <c r="A760">
        <v>41597</v>
      </c>
      <c r="B760" t="s">
        <v>1062</v>
      </c>
      <c r="C760" t="s">
        <v>1063</v>
      </c>
      <c r="D760">
        <v>23124</v>
      </c>
      <c r="E760">
        <v>14326.32</v>
      </c>
      <c r="F760">
        <v>18256.226999999999</v>
      </c>
      <c r="G760">
        <f t="shared" si="111"/>
        <v>10.048626318202366</v>
      </c>
      <c r="H760">
        <f t="shared" si="112"/>
        <v>9.5698536839345625</v>
      </c>
      <c r="I760">
        <f t="shared" si="113"/>
        <v>9.812261506292737</v>
      </c>
      <c r="J760">
        <v>39</v>
      </c>
      <c r="K760">
        <v>41</v>
      </c>
      <c r="L760">
        <v>1210257.5</v>
      </c>
      <c r="M760">
        <v>9.14</v>
      </c>
      <c r="N760">
        <v>110.15</v>
      </c>
      <c r="O760">
        <v>105.1</v>
      </c>
      <c r="P760">
        <v>136.44</v>
      </c>
      <c r="Q760">
        <v>101357</v>
      </c>
      <c r="R760">
        <v>0.06</v>
      </c>
      <c r="S760">
        <v>0.18</v>
      </c>
      <c r="T760">
        <f>'Regression (power w accel)'!$B$17+'Regression (power w accel)'!$B$18*data_and_analysis!$I760</f>
        <v>10.290505412816195</v>
      </c>
      <c r="U760">
        <f t="shared" si="114"/>
        <v>2.9030812464585165</v>
      </c>
      <c r="V760">
        <f t="shared" si="115"/>
        <v>3.5076752961566687E-3</v>
      </c>
      <c r="W760">
        <f>$T760-_xlfn.T.INV(0.975,'Regression (power w accel)'!$B$8-2)*SQRT('Regression (power w accel)'!$D$13*(1+1/'Regression (power w accel)'!$B$8+data_and_analysis!$V760))</f>
        <v>10.051439264660226</v>
      </c>
      <c r="X760">
        <f>$T760+_xlfn.T.INV(0.975,'Regression (power w accel)'!$B$8-2)*SQRT('Regression (power w accel)'!$D$13*(1+1/'Regression (power w accel)'!$B$8+data_and_analysis!$V760))</f>
        <v>10.529571560972164</v>
      </c>
      <c r="Y760">
        <f t="shared" si="116"/>
        <v>386.48563576664509</v>
      </c>
      <c r="Z760">
        <f t="shared" si="117"/>
        <v>623.42408329043235</v>
      </c>
      <c r="AA760">
        <f>EXP('Regression (power w accel)'!$B$17)*(data_and_analysis!$F760^'Regression (power w accel)'!$B$18)/60</f>
        <v>490.86093059311685</v>
      </c>
      <c r="AB760" t="str">
        <f t="shared" si="118"/>
        <v>Y</v>
      </c>
      <c r="AC760" s="5">
        <f t="shared" si="119"/>
        <v>-0.21263720194710353</v>
      </c>
      <c r="AD760" s="5">
        <f t="shared" si="120"/>
        <v>0.270062546100658</v>
      </c>
    </row>
    <row r="761" spans="1:30" x14ac:dyDescent="0.25">
      <c r="A761">
        <v>57500</v>
      </c>
      <c r="B761" t="s">
        <v>16</v>
      </c>
      <c r="C761" t="s">
        <v>385</v>
      </c>
      <c r="D761">
        <v>4402</v>
      </c>
      <c r="E761">
        <v>2402.81</v>
      </c>
      <c r="F761">
        <v>2576.2644</v>
      </c>
      <c r="G761">
        <f t="shared" si="111"/>
        <v>8.3898142620864071</v>
      </c>
      <c r="H761">
        <f t="shared" si="112"/>
        <v>7.7843941647785666</v>
      </c>
      <c r="I761">
        <f t="shared" si="113"/>
        <v>7.8540957217086982</v>
      </c>
      <c r="J761">
        <v>64</v>
      </c>
      <c r="K761">
        <v>65</v>
      </c>
      <c r="L761">
        <v>161827.45000000001</v>
      </c>
      <c r="M761">
        <v>6.04</v>
      </c>
      <c r="N761">
        <v>117.73</v>
      </c>
      <c r="O761">
        <v>82.96</v>
      </c>
      <c r="P761">
        <v>154.63</v>
      </c>
      <c r="Q761">
        <v>51252</v>
      </c>
      <c r="R761">
        <v>0.04</v>
      </c>
      <c r="S761">
        <v>0.28000000000000003</v>
      </c>
      <c r="T761">
        <f>'Regression (power w accel)'!$B$17+'Regression (power w accel)'!$B$18*data_and_analysis!$I761</f>
        <v>8.40785094276184</v>
      </c>
      <c r="U761">
        <f t="shared" si="114"/>
        <v>6.468003729156814E-2</v>
      </c>
      <c r="V761">
        <f t="shared" si="115"/>
        <v>7.8150265080901025E-5</v>
      </c>
      <c r="W761">
        <f>$T761-_xlfn.T.INV(0.975,'Regression (power w accel)'!$B$8-2)*SQRT('Regression (power w accel)'!$D$13*(1+1/'Regression (power w accel)'!$B$8+data_and_analysis!$V761))</f>
        <v>8.1691932456086196</v>
      </c>
      <c r="X761">
        <f>$T761+_xlfn.T.INV(0.975,'Regression (power w accel)'!$B$8-2)*SQRT('Regression (power w accel)'!$D$13*(1+1/'Regression (power w accel)'!$B$8+data_and_analysis!$V761))</f>
        <v>8.6465086399150604</v>
      </c>
      <c r="Y761">
        <f t="shared" si="116"/>
        <v>58.841576206630471</v>
      </c>
      <c r="Z761">
        <f t="shared" si="117"/>
        <v>94.83742195149776</v>
      </c>
      <c r="AA761">
        <f>EXP('Regression (power w accel)'!$B$17)*(data_and_analysis!$F761^'Regression (power w accel)'!$B$18)/60</f>
        <v>74.701963769364284</v>
      </c>
      <c r="AB761" t="str">
        <f t="shared" si="118"/>
        <v>N</v>
      </c>
      <c r="AC761" s="5">
        <f t="shared" si="119"/>
        <v>-0.21231553713502577</v>
      </c>
      <c r="AD761" s="5">
        <f t="shared" si="120"/>
        <v>0.26954389370940668</v>
      </c>
    </row>
    <row r="762" spans="1:30" x14ac:dyDescent="0.25">
      <c r="A762">
        <v>41003</v>
      </c>
      <c r="B762" t="s">
        <v>218</v>
      </c>
      <c r="C762" t="s">
        <v>1064</v>
      </c>
      <c r="D762">
        <v>30459</v>
      </c>
      <c r="E762">
        <v>15284.13</v>
      </c>
      <c r="F762">
        <v>18828.793000000001</v>
      </c>
      <c r="G762">
        <f t="shared" si="111"/>
        <v>10.324136795969332</v>
      </c>
      <c r="H762">
        <f t="shared" si="112"/>
        <v>9.6345703141574166</v>
      </c>
      <c r="I762">
        <f t="shared" si="113"/>
        <v>9.8431425197560358</v>
      </c>
      <c r="J762">
        <v>826</v>
      </c>
      <c r="K762">
        <v>827</v>
      </c>
      <c r="L762">
        <v>1364698.5</v>
      </c>
      <c r="M762">
        <v>4.0999999999999996</v>
      </c>
      <c r="N762">
        <v>111.87</v>
      </c>
      <c r="O762">
        <v>91.88</v>
      </c>
      <c r="P762">
        <v>148.56</v>
      </c>
      <c r="Q762">
        <v>331611</v>
      </c>
      <c r="R762">
        <v>0.03</v>
      </c>
      <c r="S762">
        <v>0.2</v>
      </c>
      <c r="T762">
        <f>'Regression (power w accel)'!$B$17+'Regression (power w accel)'!$B$18*data_and_analysis!$I762</f>
        <v>10.320195584350287</v>
      </c>
      <c r="U762">
        <f t="shared" si="114"/>
        <v>3.0092676857308436</v>
      </c>
      <c r="V762">
        <f t="shared" si="115"/>
        <v>3.6359760628943399E-3</v>
      </c>
      <c r="W762">
        <f>$T762-_xlfn.T.INV(0.975,'Regression (power w accel)'!$B$8-2)*SQRT('Regression (power w accel)'!$D$13*(1+1/'Regression (power w accel)'!$B$8+data_and_analysis!$V762))</f>
        <v>10.081114169317061</v>
      </c>
      <c r="X762">
        <f>$T762+_xlfn.T.INV(0.975,'Regression (power w accel)'!$B$8-2)*SQRT('Regression (power w accel)'!$D$13*(1+1/'Regression (power w accel)'!$B$8+data_and_analysis!$V762))</f>
        <v>10.559276999383513</v>
      </c>
      <c r="Y762">
        <f t="shared" si="116"/>
        <v>398.12642559602443</v>
      </c>
      <c r="Z762">
        <f t="shared" si="117"/>
        <v>642.22097170837162</v>
      </c>
      <c r="AA762">
        <f>EXP('Regression (power w accel)'!$B$17)*(data_and_analysis!$F762^'Regression (power w accel)'!$B$18)/60</f>
        <v>505.65318144856906</v>
      </c>
      <c r="AB762" t="str">
        <f t="shared" si="118"/>
        <v>N</v>
      </c>
      <c r="AC762" s="5">
        <f t="shared" si="119"/>
        <v>-0.21264922242654055</v>
      </c>
      <c r="AD762" s="5">
        <f t="shared" si="120"/>
        <v>0.27008193613767095</v>
      </c>
    </row>
    <row r="763" spans="1:30" x14ac:dyDescent="0.25">
      <c r="A763">
        <v>39088</v>
      </c>
      <c r="B763" t="s">
        <v>781</v>
      </c>
      <c r="C763" t="s">
        <v>782</v>
      </c>
      <c r="D763">
        <v>2853</v>
      </c>
      <c r="E763">
        <v>1171.82</v>
      </c>
      <c r="F763">
        <v>1354.0060000000001</v>
      </c>
      <c r="G763">
        <f t="shared" si="111"/>
        <v>7.9561263512135003</v>
      </c>
      <c r="H763">
        <f t="shared" si="112"/>
        <v>7.0663133747240385</v>
      </c>
      <c r="I763">
        <f t="shared" si="113"/>
        <v>7.2108228847770253</v>
      </c>
      <c r="J763">
        <v>55</v>
      </c>
      <c r="K763">
        <v>57</v>
      </c>
      <c r="L763">
        <v>103887.3</v>
      </c>
      <c r="M763">
        <v>11.08</v>
      </c>
      <c r="N763">
        <v>141.94999999999999</v>
      </c>
      <c r="O763">
        <v>125</v>
      </c>
      <c r="P763">
        <v>158.78</v>
      </c>
      <c r="Q763">
        <v>46025</v>
      </c>
      <c r="R763">
        <v>0.08</v>
      </c>
      <c r="S763">
        <v>0.19</v>
      </c>
      <c r="T763">
        <f>'Regression (power w accel)'!$B$17+'Regression (power w accel)'!$B$18*data_and_analysis!$I763</f>
        <v>7.7893841656134377</v>
      </c>
      <c r="U763">
        <f t="shared" si="114"/>
        <v>0.80567775341231895</v>
      </c>
      <c r="V763">
        <f t="shared" si="115"/>
        <v>9.7346774423034672E-4</v>
      </c>
      <c r="W763">
        <f>$T763-_xlfn.T.INV(0.975,'Regression (power w accel)'!$B$8-2)*SQRT('Regression (power w accel)'!$D$13*(1+1/'Regression (power w accel)'!$B$8+data_and_analysis!$V763))</f>
        <v>7.550619770169984</v>
      </c>
      <c r="X763">
        <f>$T763+_xlfn.T.INV(0.975,'Regression (power w accel)'!$B$8-2)*SQRT('Regression (power w accel)'!$D$13*(1+1/'Regression (power w accel)'!$B$8+data_and_analysis!$V763))</f>
        <v>8.0281485610568915</v>
      </c>
      <c r="Y763">
        <f t="shared" si="116"/>
        <v>31.698685335211046</v>
      </c>
      <c r="Z763">
        <f t="shared" si="117"/>
        <v>51.100996542761315</v>
      </c>
      <c r="AA763">
        <f>EXP('Regression (power w accel)'!$B$17)*(data_and_analysis!$F763^'Regression (power w accel)'!$B$18)/60</f>
        <v>40.247166480693998</v>
      </c>
      <c r="AB763" t="str">
        <f t="shared" si="118"/>
        <v>N</v>
      </c>
      <c r="AC763" s="5">
        <f t="shared" si="119"/>
        <v>-0.2123995772369103</v>
      </c>
      <c r="AD763" s="5">
        <f t="shared" si="120"/>
        <v>0.26967935909907464</v>
      </c>
    </row>
    <row r="764" spans="1:30" x14ac:dyDescent="0.25">
      <c r="A764">
        <v>45318</v>
      </c>
      <c r="B764" t="s">
        <v>1065</v>
      </c>
      <c r="C764" t="s">
        <v>1066</v>
      </c>
      <c r="D764">
        <v>1612</v>
      </c>
      <c r="E764">
        <v>636.61</v>
      </c>
      <c r="F764">
        <v>644.49959999999999</v>
      </c>
      <c r="G764">
        <f t="shared" si="111"/>
        <v>7.3852309230665734</v>
      </c>
      <c r="H764">
        <f t="shared" si="112"/>
        <v>6.4561572231757625</v>
      </c>
      <c r="I764">
        <f t="shared" si="113"/>
        <v>6.4684742017428976</v>
      </c>
      <c r="J764">
        <v>15</v>
      </c>
      <c r="K764">
        <v>17</v>
      </c>
      <c r="L764">
        <v>40926.01</v>
      </c>
      <c r="M764">
        <v>11.1</v>
      </c>
      <c r="N764">
        <v>134.28</v>
      </c>
      <c r="O764">
        <v>89.16</v>
      </c>
      <c r="P764">
        <v>157.15</v>
      </c>
      <c r="Q764">
        <v>36023</v>
      </c>
      <c r="R764">
        <v>0.08</v>
      </c>
      <c r="S764">
        <v>0.16</v>
      </c>
      <c r="T764">
        <f>'Regression (power w accel)'!$B$17+'Regression (power w accel)'!$B$18*data_and_analysis!$I764</f>
        <v>7.0756621317305681</v>
      </c>
      <c r="U764">
        <f t="shared" si="114"/>
        <v>2.689417054634557</v>
      </c>
      <c r="V764">
        <f t="shared" si="115"/>
        <v>3.2495135212327123E-3</v>
      </c>
      <c r="W764">
        <f>$T764-_xlfn.T.INV(0.975,'Regression (power w accel)'!$B$8-2)*SQRT('Regression (power w accel)'!$D$13*(1+1/'Regression (power w accel)'!$B$8+data_and_analysis!$V764))</f>
        <v>6.8366267059416721</v>
      </c>
      <c r="X764">
        <f>$T764+_xlfn.T.INV(0.975,'Regression (power w accel)'!$B$8-2)*SQRT('Regression (power w accel)'!$D$13*(1+1/'Regression (power w accel)'!$B$8+data_and_analysis!$V764))</f>
        <v>7.3146975575194642</v>
      </c>
      <c r="Y764">
        <f t="shared" si="116"/>
        <v>15.522368982312081</v>
      </c>
      <c r="Z764">
        <f t="shared" si="117"/>
        <v>25.036956549570128</v>
      </c>
      <c r="AA764">
        <f>EXP('Regression (power w accel)'!$B$17)*(data_and_analysis!$F764^'Regression (power w accel)'!$B$18)/60</f>
        <v>19.713773808090188</v>
      </c>
      <c r="AB764" t="str">
        <f t="shared" si="118"/>
        <v>Y</v>
      </c>
      <c r="AC764" s="5">
        <f t="shared" si="119"/>
        <v>-0.21261301192661691</v>
      </c>
      <c r="AD764" s="5">
        <f t="shared" si="120"/>
        <v>0.27002352737228824</v>
      </c>
    </row>
    <row r="765" spans="1:30" x14ac:dyDescent="0.25">
      <c r="A765">
        <v>43919</v>
      </c>
      <c r="B765" t="s">
        <v>16</v>
      </c>
      <c r="C765" t="s">
        <v>37</v>
      </c>
      <c r="D765">
        <v>4154</v>
      </c>
      <c r="E765">
        <v>2289.39</v>
      </c>
      <c r="F765">
        <v>2420.4167000000002</v>
      </c>
      <c r="G765">
        <f t="shared" si="111"/>
        <v>8.3318270044360574</v>
      </c>
      <c r="H765">
        <f t="shared" si="112"/>
        <v>7.7360406855181667</v>
      </c>
      <c r="I765">
        <f t="shared" si="113"/>
        <v>7.7916949944103662</v>
      </c>
      <c r="J765">
        <v>63</v>
      </c>
      <c r="K765">
        <v>64</v>
      </c>
      <c r="L765">
        <v>140978.98000000001</v>
      </c>
      <c r="M765">
        <v>6.04</v>
      </c>
      <c r="N765">
        <v>107.68</v>
      </c>
      <c r="O765">
        <v>81.34</v>
      </c>
      <c r="P765">
        <v>143.58000000000001</v>
      </c>
      <c r="Q765">
        <v>48579</v>
      </c>
      <c r="R765">
        <v>0.04</v>
      </c>
      <c r="S765">
        <v>0.28000000000000003</v>
      </c>
      <c r="T765">
        <f>'Regression (power w accel)'!$B$17+'Regression (power w accel)'!$B$18*data_and_analysis!$I765</f>
        <v>8.3478565290570756</v>
      </c>
      <c r="U765">
        <f t="shared" si="114"/>
        <v>0.10031373133772903</v>
      </c>
      <c r="V765">
        <f t="shared" si="115"/>
        <v>1.2120501198783007E-4</v>
      </c>
      <c r="W765">
        <f>$T765-_xlfn.T.INV(0.975,'Regression (power w accel)'!$B$8-2)*SQRT('Regression (power w accel)'!$D$13*(1+1/'Regression (power w accel)'!$B$8+data_and_analysis!$V765))</f>
        <v>8.1091936998188796</v>
      </c>
      <c r="X765">
        <f>$T765+_xlfn.T.INV(0.975,'Regression (power w accel)'!$B$8-2)*SQRT('Regression (power w accel)'!$D$13*(1+1/'Regression (power w accel)'!$B$8+data_and_analysis!$V765))</f>
        <v>8.5865193582952717</v>
      </c>
      <c r="Y765">
        <f t="shared" si="116"/>
        <v>55.414934741625565</v>
      </c>
      <c r="Z765">
        <f t="shared" si="117"/>
        <v>89.315477762603862</v>
      </c>
      <c r="AA765">
        <f>EXP('Regression (power w accel)'!$B$17)*(data_and_analysis!$F765^'Regression (power w accel)'!$B$18)/60</f>
        <v>70.352053073324029</v>
      </c>
      <c r="AB765" t="str">
        <f t="shared" si="118"/>
        <v>N</v>
      </c>
      <c r="AC765" s="5">
        <f t="shared" si="119"/>
        <v>-0.21231957958825079</v>
      </c>
      <c r="AD765" s="5">
        <f t="shared" si="120"/>
        <v>0.26955040913326739</v>
      </c>
    </row>
    <row r="766" spans="1:30" x14ac:dyDescent="0.25">
      <c r="A766">
        <v>37055</v>
      </c>
      <c r="B766" t="s">
        <v>402</v>
      </c>
      <c r="C766" t="s">
        <v>1067</v>
      </c>
      <c r="D766">
        <v>1432</v>
      </c>
      <c r="E766">
        <v>779.5</v>
      </c>
      <c r="F766">
        <v>792.59370000000001</v>
      </c>
      <c r="G766">
        <f t="shared" si="111"/>
        <v>7.2668273475205911</v>
      </c>
      <c r="H766">
        <f t="shared" si="112"/>
        <v>6.6586526884978312</v>
      </c>
      <c r="I766">
        <f t="shared" si="113"/>
        <v>6.6753107322008995</v>
      </c>
      <c r="J766">
        <v>28</v>
      </c>
      <c r="K766">
        <v>30</v>
      </c>
      <c r="L766">
        <v>47870.87</v>
      </c>
      <c r="M766">
        <v>11.07</v>
      </c>
      <c r="N766">
        <v>125.34</v>
      </c>
      <c r="O766">
        <v>84.74</v>
      </c>
      <c r="P766">
        <v>146.38999999999999</v>
      </c>
      <c r="Q766">
        <v>13044</v>
      </c>
      <c r="R766">
        <v>0.08</v>
      </c>
      <c r="S766">
        <v>0.26</v>
      </c>
      <c r="T766">
        <f>'Regression (power w accel)'!$B$17+'Regression (power w accel)'!$B$18*data_and_analysis!$I766</f>
        <v>7.2745225763889909</v>
      </c>
      <c r="U766">
        <f t="shared" si="114"/>
        <v>2.0537976584960038</v>
      </c>
      <c r="V766">
        <f t="shared" si="115"/>
        <v>2.4815203910669419E-3</v>
      </c>
      <c r="W766">
        <f>$T766-_xlfn.T.INV(0.975,'Regression (power w accel)'!$B$8-2)*SQRT('Regression (power w accel)'!$D$13*(1+1/'Regression (power w accel)'!$B$8+data_and_analysis!$V766))</f>
        <v>7.0355785684565424</v>
      </c>
      <c r="X766">
        <f>$T766+_xlfn.T.INV(0.975,'Regression (power w accel)'!$B$8-2)*SQRT('Regression (power w accel)'!$D$13*(1+1/'Regression (power w accel)'!$B$8+data_and_analysis!$V766))</f>
        <v>7.5134665843214394</v>
      </c>
      <c r="Y766">
        <f t="shared" si="116"/>
        <v>18.939202992714847</v>
      </c>
      <c r="Z766">
        <f t="shared" si="117"/>
        <v>30.542587528921516</v>
      </c>
      <c r="AA766">
        <f>EXP('Regression (power w accel)'!$B$17)*(data_and_analysis!$F766^'Regression (power w accel)'!$B$18)/60</f>
        <v>24.0510345958964</v>
      </c>
      <c r="AB766" t="str">
        <f t="shared" si="118"/>
        <v>N</v>
      </c>
      <c r="AC766" s="5">
        <f t="shared" si="119"/>
        <v>-0.21254102740568742</v>
      </c>
      <c r="AD766" s="5">
        <f t="shared" si="120"/>
        <v>0.26990742985055233</v>
      </c>
    </row>
    <row r="767" spans="1:30" x14ac:dyDescent="0.25">
      <c r="A767">
        <v>48451</v>
      </c>
      <c r="B767" t="s">
        <v>1068</v>
      </c>
      <c r="C767" t="s">
        <v>1069</v>
      </c>
      <c r="D767">
        <v>8329</v>
      </c>
      <c r="E767">
        <v>3810.74</v>
      </c>
      <c r="F767">
        <v>4752.3459999999995</v>
      </c>
      <c r="G767">
        <f t="shared" si="111"/>
        <v>9.0274986799353396</v>
      </c>
      <c r="H767">
        <f t="shared" si="112"/>
        <v>8.2455786749831574</v>
      </c>
      <c r="I767">
        <f t="shared" si="113"/>
        <v>8.4663936698396682</v>
      </c>
      <c r="J767">
        <v>160</v>
      </c>
      <c r="K767">
        <v>161</v>
      </c>
      <c r="L767">
        <v>421424.62</v>
      </c>
      <c r="M767">
        <v>6.02</v>
      </c>
      <c r="N767">
        <v>149.47</v>
      </c>
      <c r="O767">
        <v>139.15</v>
      </c>
      <c r="P767">
        <v>165.21</v>
      </c>
      <c r="Q767">
        <v>49754</v>
      </c>
      <c r="R767">
        <v>0.04</v>
      </c>
      <c r="S767">
        <v>0.18</v>
      </c>
      <c r="T767">
        <f>'Regression (power w accel)'!$B$17+'Regression (power w accel)'!$B$18*data_and_analysis!$I767</f>
        <v>8.9965372930847014</v>
      </c>
      <c r="U767">
        <f t="shared" si="114"/>
        <v>0.12814627608386991</v>
      </c>
      <c r="V767">
        <f t="shared" si="115"/>
        <v>1.5483394667724319E-4</v>
      </c>
      <c r="W767">
        <f>$T767-_xlfn.T.INV(0.975,'Regression (power w accel)'!$B$8-2)*SQRT('Regression (power w accel)'!$D$13*(1+1/'Regression (power w accel)'!$B$8+data_and_analysis!$V767))</f>
        <v>8.757870455386163</v>
      </c>
      <c r="X767">
        <f>$T767+_xlfn.T.INV(0.975,'Regression (power w accel)'!$B$8-2)*SQRT('Regression (power w accel)'!$D$13*(1+1/'Regression (power w accel)'!$B$8+data_and_analysis!$V767))</f>
        <v>9.2352041307832398</v>
      </c>
      <c r="Y767">
        <f t="shared" si="116"/>
        <v>106.00920109882904</v>
      </c>
      <c r="Z767">
        <f t="shared" si="117"/>
        <v>170.86257331410178</v>
      </c>
      <c r="AA767">
        <f>EXP('Regression (power w accel)'!$B$17)*(data_and_analysis!$F767^'Regression (power w accel)'!$B$18)/60</f>
        <v>134.58456410271586</v>
      </c>
      <c r="AB767" t="str">
        <f t="shared" si="118"/>
        <v>N</v>
      </c>
      <c r="AC767" s="5">
        <f t="shared" si="119"/>
        <v>-0.21232273696765039</v>
      </c>
      <c r="AD767" s="5">
        <f t="shared" si="120"/>
        <v>0.26955549808593426</v>
      </c>
    </row>
    <row r="768" spans="1:30" x14ac:dyDescent="0.25">
      <c r="A768">
        <v>39437</v>
      </c>
      <c r="B768" t="s">
        <v>16</v>
      </c>
      <c r="C768" t="s">
        <v>765</v>
      </c>
      <c r="D768">
        <v>4151</v>
      </c>
      <c r="E768">
        <v>2289.39</v>
      </c>
      <c r="F768">
        <v>2420.4167000000002</v>
      </c>
      <c r="G768">
        <f t="shared" si="111"/>
        <v>8.3311045480530392</v>
      </c>
      <c r="H768">
        <f t="shared" si="112"/>
        <v>7.7360406855181667</v>
      </c>
      <c r="I768">
        <f t="shared" si="113"/>
        <v>7.7916949944103662</v>
      </c>
      <c r="J768">
        <v>63</v>
      </c>
      <c r="K768">
        <v>64</v>
      </c>
      <c r="L768">
        <v>140978.98000000001</v>
      </c>
      <c r="M768">
        <v>6.04</v>
      </c>
      <c r="N768">
        <v>107.68</v>
      </c>
      <c r="O768">
        <v>81.34</v>
      </c>
      <c r="P768">
        <v>143.58000000000001</v>
      </c>
      <c r="Q768">
        <v>48579</v>
      </c>
      <c r="R768">
        <v>0.04</v>
      </c>
      <c r="S768">
        <v>0.28000000000000003</v>
      </c>
      <c r="T768">
        <f>'Regression (power w accel)'!$B$17+'Regression (power w accel)'!$B$18*data_and_analysis!$I768</f>
        <v>8.3478565290570756</v>
      </c>
      <c r="U768">
        <f t="shared" si="114"/>
        <v>0.10031373133772903</v>
      </c>
      <c r="V768">
        <f t="shared" si="115"/>
        <v>1.2120501198783007E-4</v>
      </c>
      <c r="W768">
        <f>$T768-_xlfn.T.INV(0.975,'Regression (power w accel)'!$B$8-2)*SQRT('Regression (power w accel)'!$D$13*(1+1/'Regression (power w accel)'!$B$8+data_and_analysis!$V768))</f>
        <v>8.1091936998188796</v>
      </c>
      <c r="X768">
        <f>$T768+_xlfn.T.INV(0.975,'Regression (power w accel)'!$B$8-2)*SQRT('Regression (power w accel)'!$D$13*(1+1/'Regression (power w accel)'!$B$8+data_and_analysis!$V768))</f>
        <v>8.5865193582952717</v>
      </c>
      <c r="Y768">
        <f t="shared" si="116"/>
        <v>55.414934741625565</v>
      </c>
      <c r="Z768">
        <f t="shared" si="117"/>
        <v>89.315477762603862</v>
      </c>
      <c r="AA768">
        <f>EXP('Regression (power w accel)'!$B$17)*(data_and_analysis!$F768^'Regression (power w accel)'!$B$18)/60</f>
        <v>70.352053073324029</v>
      </c>
      <c r="AB768" t="str">
        <f t="shared" si="118"/>
        <v>N</v>
      </c>
      <c r="AC768" s="5">
        <f t="shared" si="119"/>
        <v>-0.21231957958825079</v>
      </c>
      <c r="AD768" s="5">
        <f t="shared" si="120"/>
        <v>0.26955040913326739</v>
      </c>
    </row>
    <row r="769" spans="1:30" x14ac:dyDescent="0.25">
      <c r="A769">
        <v>36704</v>
      </c>
      <c r="B769" t="s">
        <v>16</v>
      </c>
      <c r="C769" t="s">
        <v>841</v>
      </c>
      <c r="D769">
        <v>4134</v>
      </c>
      <c r="E769">
        <v>2289.39</v>
      </c>
      <c r="F769">
        <v>2420.4167000000002</v>
      </c>
      <c r="G769">
        <f t="shared" si="111"/>
        <v>8.3270007402417132</v>
      </c>
      <c r="H769">
        <f t="shared" si="112"/>
        <v>7.7360406855181667</v>
      </c>
      <c r="I769">
        <f t="shared" si="113"/>
        <v>7.7916949944103662</v>
      </c>
      <c r="J769">
        <v>63</v>
      </c>
      <c r="K769">
        <v>64</v>
      </c>
      <c r="L769">
        <v>140978.98000000001</v>
      </c>
      <c r="M769">
        <v>6.04</v>
      </c>
      <c r="N769">
        <v>107.68</v>
      </c>
      <c r="O769">
        <v>81.34</v>
      </c>
      <c r="P769">
        <v>143.58000000000001</v>
      </c>
      <c r="Q769">
        <v>48575</v>
      </c>
      <c r="R769">
        <v>0.04</v>
      </c>
      <c r="S769">
        <v>0.28000000000000003</v>
      </c>
      <c r="T769">
        <f>'Regression (power w accel)'!$B$17+'Regression (power w accel)'!$B$18*data_and_analysis!$I769</f>
        <v>8.3478565290570756</v>
      </c>
      <c r="U769">
        <f t="shared" si="114"/>
        <v>0.10031373133772903</v>
      </c>
      <c r="V769">
        <f t="shared" si="115"/>
        <v>1.2120501198783007E-4</v>
      </c>
      <c r="W769">
        <f>$T769-_xlfn.T.INV(0.975,'Regression (power w accel)'!$B$8-2)*SQRT('Regression (power w accel)'!$D$13*(1+1/'Regression (power w accel)'!$B$8+data_and_analysis!$V769))</f>
        <v>8.1091936998188796</v>
      </c>
      <c r="X769">
        <f>$T769+_xlfn.T.INV(0.975,'Regression (power w accel)'!$B$8-2)*SQRT('Regression (power w accel)'!$D$13*(1+1/'Regression (power w accel)'!$B$8+data_and_analysis!$V769))</f>
        <v>8.5865193582952717</v>
      </c>
      <c r="Y769">
        <f t="shared" si="116"/>
        <v>55.414934741625565</v>
      </c>
      <c r="Z769">
        <f t="shared" si="117"/>
        <v>89.315477762603862</v>
      </c>
      <c r="AA769">
        <f>EXP('Regression (power w accel)'!$B$17)*(data_and_analysis!$F769^'Regression (power w accel)'!$B$18)/60</f>
        <v>70.352053073324029</v>
      </c>
      <c r="AB769" t="str">
        <f t="shared" si="118"/>
        <v>N</v>
      </c>
      <c r="AC769" s="5">
        <f t="shared" si="119"/>
        <v>-0.21231957958825079</v>
      </c>
      <c r="AD769" s="5">
        <f t="shared" si="120"/>
        <v>0.26955040913326739</v>
      </c>
    </row>
    <row r="770" spans="1:30" x14ac:dyDescent="0.25">
      <c r="A770">
        <v>54354</v>
      </c>
      <c r="B770" t="s">
        <v>1070</v>
      </c>
      <c r="C770" t="s">
        <v>1071</v>
      </c>
      <c r="D770">
        <v>5538</v>
      </c>
      <c r="E770">
        <v>2967.04</v>
      </c>
      <c r="F770">
        <v>3471.7505000000001</v>
      </c>
      <c r="G770">
        <f t="shared" si="111"/>
        <v>8.6193887037309072</v>
      </c>
      <c r="H770">
        <f t="shared" si="112"/>
        <v>7.995320101831223</v>
      </c>
      <c r="I770">
        <f t="shared" si="113"/>
        <v>8.1524142125990657</v>
      </c>
      <c r="J770">
        <v>52</v>
      </c>
      <c r="K770">
        <v>54</v>
      </c>
      <c r="L770">
        <v>262109.5</v>
      </c>
      <c r="M770">
        <v>11.07</v>
      </c>
      <c r="N770">
        <v>133.88</v>
      </c>
      <c r="O770">
        <v>115.8</v>
      </c>
      <c r="P770">
        <v>163.02000000000001</v>
      </c>
      <c r="Q770">
        <v>56607</v>
      </c>
      <c r="R770">
        <v>0.08</v>
      </c>
      <c r="S770">
        <v>0.18</v>
      </c>
      <c r="T770">
        <f>'Regression (power w accel)'!$B$17+'Regression (power w accel)'!$B$18*data_and_analysis!$I770</f>
        <v>8.6946655959419452</v>
      </c>
      <c r="U770">
        <f t="shared" si="114"/>
        <v>1.9356293468453002E-3</v>
      </c>
      <c r="V770">
        <f t="shared" si="115"/>
        <v>2.3387424140222546E-6</v>
      </c>
      <c r="W770">
        <f>$T770-_xlfn.T.INV(0.975,'Regression (power w accel)'!$B$8-2)*SQRT('Regression (power w accel)'!$D$13*(1+1/'Regression (power w accel)'!$B$8+data_and_analysis!$V770))</f>
        <v>8.4560169357185444</v>
      </c>
      <c r="X770">
        <f>$T770+_xlfn.T.INV(0.975,'Regression (power w accel)'!$B$8-2)*SQRT('Regression (power w accel)'!$D$13*(1+1/'Regression (power w accel)'!$B$8+data_and_analysis!$V770))</f>
        <v>8.933314256165346</v>
      </c>
      <c r="Y770">
        <f t="shared" si="116"/>
        <v>78.388119077704943</v>
      </c>
      <c r="Z770">
        <f t="shared" si="117"/>
        <v>126.33911669352761</v>
      </c>
      <c r="AA770">
        <f>EXP('Regression (power w accel)'!$B$17)*(data_and_analysis!$F770^'Regression (power w accel)'!$B$18)/60</f>
        <v>99.516258588957641</v>
      </c>
      <c r="AB770" t="str">
        <f t="shared" si="118"/>
        <v>N</v>
      </c>
      <c r="AC770" s="5">
        <f t="shared" si="119"/>
        <v>-0.21230841885365134</v>
      </c>
      <c r="AD770" s="5">
        <f t="shared" si="120"/>
        <v>0.26953242098217556</v>
      </c>
    </row>
    <row r="771" spans="1:30" x14ac:dyDescent="0.25">
      <c r="A771">
        <v>37895</v>
      </c>
      <c r="B771" t="s">
        <v>16</v>
      </c>
      <c r="C771" t="s">
        <v>749</v>
      </c>
      <c r="D771">
        <v>4126</v>
      </c>
      <c r="E771">
        <v>2289.39</v>
      </c>
      <c r="F771">
        <v>2420.4167000000002</v>
      </c>
      <c r="G771">
        <f t="shared" ref="G771:G834" si="121">LN(D771)</f>
        <v>8.325063693631197</v>
      </c>
      <c r="H771">
        <f t="shared" ref="H771:H834" si="122">LN(E771)</f>
        <v>7.7360406855181667</v>
      </c>
      <c r="I771">
        <f t="shared" ref="I771:I834" si="123">LN(F771)</f>
        <v>7.7916949944103662</v>
      </c>
      <c r="J771">
        <v>63</v>
      </c>
      <c r="K771">
        <v>64</v>
      </c>
      <c r="L771">
        <v>140978.98000000001</v>
      </c>
      <c r="M771">
        <v>6.04</v>
      </c>
      <c r="N771">
        <v>107.68</v>
      </c>
      <c r="O771">
        <v>81.34</v>
      </c>
      <c r="P771">
        <v>143.58000000000001</v>
      </c>
      <c r="Q771">
        <v>48579</v>
      </c>
      <c r="R771">
        <v>0.04</v>
      </c>
      <c r="S771">
        <v>0.28000000000000003</v>
      </c>
      <c r="T771">
        <f>'Regression (power w accel)'!$B$17+'Regression (power w accel)'!$B$18*data_and_analysis!$I771</f>
        <v>8.3478565290570756</v>
      </c>
      <c r="U771">
        <f t="shared" ref="U771:U834" si="124">($I771-AVERAGE($I$2:$I$1001))^2</f>
        <v>0.10031373133772903</v>
      </c>
      <c r="V771">
        <f t="shared" ref="V771:V834" si="125">$U771/SUM($U$2:$U$1001)</f>
        <v>1.2120501198783007E-4</v>
      </c>
      <c r="W771">
        <f>$T771-_xlfn.T.INV(0.975,'Regression (power w accel)'!$B$8-2)*SQRT('Regression (power w accel)'!$D$13*(1+1/'Regression (power w accel)'!$B$8+data_and_analysis!$V771))</f>
        <v>8.1091936998188796</v>
      </c>
      <c r="X771">
        <f>$T771+_xlfn.T.INV(0.975,'Regression (power w accel)'!$B$8-2)*SQRT('Regression (power w accel)'!$D$13*(1+1/'Regression (power w accel)'!$B$8+data_and_analysis!$V771))</f>
        <v>8.5865193582952717</v>
      </c>
      <c r="Y771">
        <f t="shared" ref="Y771:Y834" si="126">EXP(W771)/60</f>
        <v>55.414934741625565</v>
      </c>
      <c r="Z771">
        <f t="shared" ref="Z771:Z834" si="127">EXP(X771)/60</f>
        <v>89.315477762603862</v>
      </c>
      <c r="AA771">
        <f>EXP('Regression (power w accel)'!$B$17)*(data_and_analysis!$F771^'Regression (power w accel)'!$B$18)/60</f>
        <v>70.352053073324029</v>
      </c>
      <c r="AB771" t="str">
        <f t="shared" ref="AB771:AB834" si="128">IF(OR(D771/60&lt;Y771,D771/60&gt;Z771),"Y","N")</f>
        <v>N</v>
      </c>
      <c r="AC771" s="5">
        <f t="shared" ref="AC771:AC834" si="129">(Y771-$AA771)/$AA771</f>
        <v>-0.21231957958825079</v>
      </c>
      <c r="AD771" s="5">
        <f t="shared" ref="AD771:AD834" si="130">(Z771-$AA771)/$AA771</f>
        <v>0.26955040913326739</v>
      </c>
    </row>
    <row r="772" spans="1:30" x14ac:dyDescent="0.25">
      <c r="A772">
        <v>47627</v>
      </c>
      <c r="B772" t="s">
        <v>16</v>
      </c>
      <c r="C772" t="s">
        <v>384</v>
      </c>
      <c r="D772">
        <v>4117</v>
      </c>
      <c r="E772">
        <v>2289.39</v>
      </c>
      <c r="F772">
        <v>2420.4167000000002</v>
      </c>
      <c r="G772">
        <f t="shared" si="121"/>
        <v>8.3228800217699046</v>
      </c>
      <c r="H772">
        <f t="shared" si="122"/>
        <v>7.7360406855181667</v>
      </c>
      <c r="I772">
        <f t="shared" si="123"/>
        <v>7.7916949944103662</v>
      </c>
      <c r="J772">
        <v>63</v>
      </c>
      <c r="K772">
        <v>64</v>
      </c>
      <c r="L772">
        <v>140978.98000000001</v>
      </c>
      <c r="M772">
        <v>6.04</v>
      </c>
      <c r="N772">
        <v>107.68</v>
      </c>
      <c r="O772">
        <v>81.34</v>
      </c>
      <c r="P772">
        <v>143.58000000000001</v>
      </c>
      <c r="Q772">
        <v>48579</v>
      </c>
      <c r="R772">
        <v>0.04</v>
      </c>
      <c r="S772">
        <v>0.28000000000000003</v>
      </c>
      <c r="T772">
        <f>'Regression (power w accel)'!$B$17+'Regression (power w accel)'!$B$18*data_and_analysis!$I772</f>
        <v>8.3478565290570756</v>
      </c>
      <c r="U772">
        <f t="shared" si="124"/>
        <v>0.10031373133772903</v>
      </c>
      <c r="V772">
        <f t="shared" si="125"/>
        <v>1.2120501198783007E-4</v>
      </c>
      <c r="W772">
        <f>$T772-_xlfn.T.INV(0.975,'Regression (power w accel)'!$B$8-2)*SQRT('Regression (power w accel)'!$D$13*(1+1/'Regression (power w accel)'!$B$8+data_and_analysis!$V772))</f>
        <v>8.1091936998188796</v>
      </c>
      <c r="X772">
        <f>$T772+_xlfn.T.INV(0.975,'Regression (power w accel)'!$B$8-2)*SQRT('Regression (power w accel)'!$D$13*(1+1/'Regression (power w accel)'!$B$8+data_and_analysis!$V772))</f>
        <v>8.5865193582952717</v>
      </c>
      <c r="Y772">
        <f t="shared" si="126"/>
        <v>55.414934741625565</v>
      </c>
      <c r="Z772">
        <f t="shared" si="127"/>
        <v>89.315477762603862</v>
      </c>
      <c r="AA772">
        <f>EXP('Regression (power w accel)'!$B$17)*(data_and_analysis!$F772^'Regression (power w accel)'!$B$18)/60</f>
        <v>70.352053073324029</v>
      </c>
      <c r="AB772" t="str">
        <f t="shared" si="128"/>
        <v>N</v>
      </c>
      <c r="AC772" s="5">
        <f t="shared" si="129"/>
        <v>-0.21231957958825079</v>
      </c>
      <c r="AD772" s="5">
        <f t="shared" si="130"/>
        <v>0.26955040913326739</v>
      </c>
    </row>
    <row r="773" spans="1:30" x14ac:dyDescent="0.25">
      <c r="A773">
        <v>49582</v>
      </c>
      <c r="B773" t="s">
        <v>1072</v>
      </c>
      <c r="C773" t="s">
        <v>1073</v>
      </c>
      <c r="D773">
        <v>40781</v>
      </c>
      <c r="E773">
        <v>14433.2</v>
      </c>
      <c r="F773">
        <v>19844.636999999999</v>
      </c>
      <c r="G773">
        <f t="shared" si="121"/>
        <v>10.615971565652215</v>
      </c>
      <c r="H773">
        <f t="shared" si="122"/>
        <v>9.5772863874045129</v>
      </c>
      <c r="I773">
        <f t="shared" si="123"/>
        <v>9.8956890732887199</v>
      </c>
      <c r="J773">
        <v>352</v>
      </c>
      <c r="K773">
        <v>353</v>
      </c>
      <c r="L773">
        <v>1744242.5</v>
      </c>
      <c r="M773">
        <v>6.07</v>
      </c>
      <c r="N773">
        <v>153.4</v>
      </c>
      <c r="O773">
        <v>145.66999999999999</v>
      </c>
      <c r="P773">
        <v>159.63999999999999</v>
      </c>
      <c r="Q773">
        <v>965746</v>
      </c>
      <c r="R773">
        <v>0.04</v>
      </c>
      <c r="S773">
        <v>0.18</v>
      </c>
      <c r="T773">
        <f>'Regression (power w accel)'!$B$17+'Regression (power w accel)'!$B$18*data_and_analysis!$I773</f>
        <v>10.370715823582877</v>
      </c>
      <c r="U773">
        <f t="shared" si="124"/>
        <v>3.1943363710624215</v>
      </c>
      <c r="V773">
        <f t="shared" si="125"/>
        <v>3.8595870474031897E-3</v>
      </c>
      <c r="W773">
        <f>$T773-_xlfn.T.INV(0.975,'Regression (power w accel)'!$B$8-2)*SQRT('Regression (power w accel)'!$D$13*(1+1/'Regression (power w accel)'!$B$8+data_and_analysis!$V773))</f>
        <v>10.131607802765387</v>
      </c>
      <c r="X773">
        <f>$T773+_xlfn.T.INV(0.975,'Regression (power w accel)'!$B$8-2)*SQRT('Regression (power w accel)'!$D$13*(1+1/'Regression (power w accel)'!$B$8+data_and_analysis!$V773))</f>
        <v>10.609823844400367</v>
      </c>
      <c r="Y773">
        <f t="shared" si="126"/>
        <v>418.74545968754381</v>
      </c>
      <c r="Z773">
        <f t="shared" si="127"/>
        <v>675.51764751806536</v>
      </c>
      <c r="AA773">
        <f>EXP('Regression (power w accel)'!$B$17)*(data_and_analysis!$F773^'Regression (power w accel)'!$B$18)/60</f>
        <v>531.85519442513714</v>
      </c>
      <c r="AB773" t="str">
        <f t="shared" si="128"/>
        <v>Y</v>
      </c>
      <c r="AC773" s="5">
        <f t="shared" si="129"/>
        <v>-0.21267017023280088</v>
      </c>
      <c r="AD773" s="5">
        <f t="shared" si="130"/>
        <v>0.27011572811319012</v>
      </c>
    </row>
    <row r="774" spans="1:30" x14ac:dyDescent="0.25">
      <c r="A774">
        <v>36922</v>
      </c>
      <c r="B774" t="s">
        <v>690</v>
      </c>
      <c r="C774" t="s">
        <v>1074</v>
      </c>
      <c r="D774">
        <v>3099</v>
      </c>
      <c r="E774">
        <v>1739.58</v>
      </c>
      <c r="F774">
        <v>1977.6246000000001</v>
      </c>
      <c r="G774">
        <f t="shared" si="121"/>
        <v>8.0388347577877486</v>
      </c>
      <c r="H774">
        <f t="shared" si="122"/>
        <v>7.4613989837615557</v>
      </c>
      <c r="I774">
        <f t="shared" si="123"/>
        <v>7.589651706506392</v>
      </c>
      <c r="J774">
        <v>48</v>
      </c>
      <c r="K774">
        <v>50</v>
      </c>
      <c r="L774">
        <v>127887.63</v>
      </c>
      <c r="M774">
        <v>11.15</v>
      </c>
      <c r="N774">
        <v>120</v>
      </c>
      <c r="O774">
        <v>112.12</v>
      </c>
      <c r="P774">
        <v>129.1</v>
      </c>
      <c r="Q774">
        <v>40538</v>
      </c>
      <c r="R774">
        <v>0.08</v>
      </c>
      <c r="S774">
        <v>0.28000000000000003</v>
      </c>
      <c r="T774">
        <f>'Regression (power w accel)'!$B$17+'Regression (power w accel)'!$B$18*data_and_analysis!$I774</f>
        <v>8.1536044886468719</v>
      </c>
      <c r="U774">
        <f t="shared" si="124"/>
        <v>0.26911890797628235</v>
      </c>
      <c r="V774">
        <f t="shared" si="125"/>
        <v>3.2516545873066194E-4</v>
      </c>
      <c r="W774">
        <f>$T774-_xlfn.T.INV(0.975,'Regression (power w accel)'!$B$8-2)*SQRT('Regression (power w accel)'!$D$13*(1+1/'Regression (power w accel)'!$B$8+data_and_analysis!$V774))</f>
        <v>7.9149173490165001</v>
      </c>
      <c r="X774">
        <f>$T774+_xlfn.T.INV(0.975,'Regression (power w accel)'!$B$8-2)*SQRT('Regression (power w accel)'!$D$13*(1+1/'Regression (power w accel)'!$B$8+data_and_analysis!$V774))</f>
        <v>8.3922916282772437</v>
      </c>
      <c r="Y774">
        <f t="shared" si="126"/>
        <v>45.63033729159428</v>
      </c>
      <c r="Z774">
        <f t="shared" si="127"/>
        <v>73.548648090440835</v>
      </c>
      <c r="AA774">
        <f>EXP('Regression (power w accel)'!$B$17)*(data_and_analysis!$F774^'Regression (power w accel)'!$B$18)/60</f>
        <v>57.931421695894763</v>
      </c>
      <c r="AB774" t="str">
        <f t="shared" si="128"/>
        <v>N</v>
      </c>
      <c r="AC774" s="5">
        <f t="shared" si="129"/>
        <v>-0.2123387281754244</v>
      </c>
      <c r="AD774" s="5">
        <f t="shared" si="130"/>
        <v>0.26958127277675231</v>
      </c>
    </row>
    <row r="775" spans="1:30" x14ac:dyDescent="0.25">
      <c r="A775">
        <v>51981</v>
      </c>
      <c r="B775" t="s">
        <v>730</v>
      </c>
      <c r="C775" t="s">
        <v>1075</v>
      </c>
      <c r="D775">
        <v>2297</v>
      </c>
      <c r="E775">
        <v>1299.8599999999999</v>
      </c>
      <c r="F775">
        <v>1329.9780000000001</v>
      </c>
      <c r="G775">
        <f t="shared" si="121"/>
        <v>7.7393592026890978</v>
      </c>
      <c r="H775">
        <f t="shared" si="122"/>
        <v>7.1700118453427031</v>
      </c>
      <c r="I775">
        <f t="shared" si="123"/>
        <v>7.192917679725606</v>
      </c>
      <c r="J775">
        <v>62</v>
      </c>
      <c r="K775">
        <v>63</v>
      </c>
      <c r="L775">
        <v>77920.210000000006</v>
      </c>
      <c r="M775">
        <v>6.08</v>
      </c>
      <c r="N775">
        <v>115.98</v>
      </c>
      <c r="O775">
        <v>74.010000000000005</v>
      </c>
      <c r="P775">
        <v>150.76</v>
      </c>
      <c r="Q775">
        <v>23167</v>
      </c>
      <c r="R775">
        <v>0.04</v>
      </c>
      <c r="S775">
        <v>0.28000000000000003</v>
      </c>
      <c r="T775">
        <f>'Regression (power w accel)'!$B$17+'Regression (power w accel)'!$B$18*data_and_analysis!$I775</f>
        <v>7.7721694258847203</v>
      </c>
      <c r="U775">
        <f t="shared" si="124"/>
        <v>0.83814161417382038</v>
      </c>
      <c r="V775">
        <f t="shared" si="125"/>
        <v>1.0126925101751174E-3</v>
      </c>
      <c r="W775">
        <f>$T775-_xlfn.T.INV(0.975,'Regression (power w accel)'!$B$8-2)*SQRT('Regression (power w accel)'!$D$13*(1+1/'Regression (power w accel)'!$B$8+data_and_analysis!$V775))</f>
        <v>7.5334003569712733</v>
      </c>
      <c r="X775">
        <f>$T775+_xlfn.T.INV(0.975,'Regression (power w accel)'!$B$8-2)*SQRT('Regression (power w accel)'!$D$13*(1+1/'Regression (power w accel)'!$B$8+data_and_analysis!$V775))</f>
        <v>8.0109384947981663</v>
      </c>
      <c r="Y775">
        <f t="shared" si="126"/>
        <v>31.157525176229129</v>
      </c>
      <c r="Z775">
        <f t="shared" si="127"/>
        <v>50.229069488531842</v>
      </c>
      <c r="AA775">
        <f>EXP('Regression (power w accel)'!$B$17)*(data_and_analysis!$F775^'Regression (power w accel)'!$B$18)/60</f>
        <v>39.560251480084077</v>
      </c>
      <c r="AB775" t="str">
        <f t="shared" si="128"/>
        <v>N</v>
      </c>
      <c r="AC775" s="5">
        <f t="shared" si="129"/>
        <v>-0.21240325805525162</v>
      </c>
      <c r="AD775" s="5">
        <f t="shared" si="130"/>
        <v>0.26968529292132526</v>
      </c>
    </row>
    <row r="776" spans="1:30" x14ac:dyDescent="0.25">
      <c r="A776">
        <v>52754</v>
      </c>
      <c r="B776" t="s">
        <v>92</v>
      </c>
      <c r="C776" t="s">
        <v>93</v>
      </c>
      <c r="D776">
        <v>2839</v>
      </c>
      <c r="E776">
        <v>1264.08</v>
      </c>
      <c r="F776">
        <v>1400.8958</v>
      </c>
      <c r="G776">
        <f t="shared" si="121"/>
        <v>7.9512071564729716</v>
      </c>
      <c r="H776">
        <f t="shared" si="122"/>
        <v>7.1420998638432431</v>
      </c>
      <c r="I776">
        <f t="shared" si="123"/>
        <v>7.2448671681249062</v>
      </c>
      <c r="J776">
        <v>64</v>
      </c>
      <c r="K776">
        <v>65</v>
      </c>
      <c r="L776">
        <v>87313.09</v>
      </c>
      <c r="M776">
        <v>4.08</v>
      </c>
      <c r="N776">
        <v>110.9</v>
      </c>
      <c r="O776">
        <v>71.91</v>
      </c>
      <c r="P776">
        <v>147.63999999999999</v>
      </c>
      <c r="Q776">
        <v>26865</v>
      </c>
      <c r="R776">
        <v>0.03</v>
      </c>
      <c r="S776">
        <v>0.28000000000000003</v>
      </c>
      <c r="T776">
        <f>'Regression (power w accel)'!$B$17+'Regression (power w accel)'!$B$18*data_and_analysis!$I776</f>
        <v>7.822115624169844</v>
      </c>
      <c r="U776">
        <f t="shared" si="124"/>
        <v>0.74572077285047211</v>
      </c>
      <c r="V776">
        <f t="shared" si="125"/>
        <v>9.0102415698817306E-4</v>
      </c>
      <c r="W776">
        <f>$T776-_xlfn.T.INV(0.975,'Regression (power w accel)'!$B$8-2)*SQRT('Regression (power w accel)'!$D$13*(1+1/'Regression (power w accel)'!$B$8+data_and_analysis!$V776))</f>
        <v>7.5833598603231964</v>
      </c>
      <c r="X776">
        <f>$T776+_xlfn.T.INV(0.975,'Regression (power w accel)'!$B$8-2)*SQRT('Regression (power w accel)'!$D$13*(1+1/'Regression (power w accel)'!$B$8+data_and_analysis!$V776))</f>
        <v>8.0608713880164906</v>
      </c>
      <c r="Y776">
        <f t="shared" si="126"/>
        <v>32.753679211299698</v>
      </c>
      <c r="Z776">
        <f t="shared" si="127"/>
        <v>52.800825538792459</v>
      </c>
      <c r="AA776">
        <f>EXP('Regression (power w accel)'!$B$17)*(data_and_analysis!$F776^'Regression (power w accel)'!$B$18)/60</f>
        <v>41.586311471317224</v>
      </c>
      <c r="AB776" t="str">
        <f t="shared" si="128"/>
        <v>N</v>
      </c>
      <c r="AC776" s="5">
        <f t="shared" si="129"/>
        <v>-0.21239277895827671</v>
      </c>
      <c r="AD776" s="5">
        <f t="shared" si="130"/>
        <v>0.26966839978607082</v>
      </c>
    </row>
    <row r="777" spans="1:30" x14ac:dyDescent="0.25">
      <c r="A777">
        <v>49622</v>
      </c>
      <c r="B777" t="s">
        <v>380</v>
      </c>
      <c r="C777" t="s">
        <v>1053</v>
      </c>
      <c r="D777">
        <v>5976</v>
      </c>
      <c r="E777">
        <v>2410.61</v>
      </c>
      <c r="F777">
        <v>2930.5183000000002</v>
      </c>
      <c r="G777">
        <f t="shared" si="121"/>
        <v>8.6955067268126527</v>
      </c>
      <c r="H777">
        <f t="shared" si="122"/>
        <v>7.7876351064904492</v>
      </c>
      <c r="I777">
        <f t="shared" si="123"/>
        <v>7.9829345805651313</v>
      </c>
      <c r="J777">
        <v>291</v>
      </c>
      <c r="K777">
        <v>292</v>
      </c>
      <c r="L777">
        <v>249139.81</v>
      </c>
      <c r="M777">
        <v>6.07</v>
      </c>
      <c r="N777">
        <v>149.22</v>
      </c>
      <c r="O777">
        <v>134.74</v>
      </c>
      <c r="P777">
        <v>158.11000000000001</v>
      </c>
      <c r="Q777">
        <v>116113</v>
      </c>
      <c r="R777">
        <v>0.04</v>
      </c>
      <c r="S777">
        <v>0.17</v>
      </c>
      <c r="T777">
        <f>'Regression (power w accel)'!$B$17+'Regression (power w accel)'!$B$18*data_and_analysis!$I777</f>
        <v>8.5317214829644854</v>
      </c>
      <c r="U777">
        <f t="shared" si="124"/>
        <v>1.5746195156017825E-2</v>
      </c>
      <c r="V777">
        <f t="shared" si="125"/>
        <v>1.9025488805938165E-5</v>
      </c>
      <c r="W777">
        <f>$T777-_xlfn.T.INV(0.975,'Regression (power w accel)'!$B$8-2)*SQRT('Regression (power w accel)'!$D$13*(1+1/'Regression (power w accel)'!$B$8+data_and_analysis!$V777))</f>
        <v>8.2930708336083327</v>
      </c>
      <c r="X777">
        <f>$T777+_xlfn.T.INV(0.975,'Regression (power w accel)'!$B$8-2)*SQRT('Regression (power w accel)'!$D$13*(1+1/'Regression (power w accel)'!$B$8+data_and_analysis!$V777))</f>
        <v>8.7703721323206381</v>
      </c>
      <c r="Y777">
        <f t="shared" si="126"/>
        <v>66.601444825408436</v>
      </c>
      <c r="Z777">
        <f t="shared" si="127"/>
        <v>107.34281270442438</v>
      </c>
      <c r="AA777">
        <f>EXP('Regression (power w accel)'!$B$17)*(data_and_analysis!$F777^'Regression (power w accel)'!$B$18)/60</f>
        <v>84.552861676810693</v>
      </c>
      <c r="AB777" t="str">
        <f t="shared" si="128"/>
        <v>N</v>
      </c>
      <c r="AC777" s="5">
        <f t="shared" si="129"/>
        <v>-0.21230998567521669</v>
      </c>
      <c r="AD777" s="5">
        <f t="shared" si="130"/>
        <v>0.26953494625320307</v>
      </c>
    </row>
    <row r="778" spans="1:30" x14ac:dyDescent="0.25">
      <c r="A778">
        <v>49852</v>
      </c>
      <c r="B778" t="s">
        <v>16</v>
      </c>
      <c r="C778" t="s">
        <v>169</v>
      </c>
      <c r="D778">
        <v>4189</v>
      </c>
      <c r="E778">
        <v>2289.39</v>
      </c>
      <c r="F778">
        <v>2420.4167000000002</v>
      </c>
      <c r="G778">
        <f t="shared" si="121"/>
        <v>8.3402173209470352</v>
      </c>
      <c r="H778">
        <f t="shared" si="122"/>
        <v>7.7360406855181667</v>
      </c>
      <c r="I778">
        <f t="shared" si="123"/>
        <v>7.7916949944103662</v>
      </c>
      <c r="J778">
        <v>63</v>
      </c>
      <c r="K778">
        <v>64</v>
      </c>
      <c r="L778">
        <v>140978.98000000001</v>
      </c>
      <c r="M778">
        <v>6.04</v>
      </c>
      <c r="N778">
        <v>107.68</v>
      </c>
      <c r="O778">
        <v>81.34</v>
      </c>
      <c r="P778">
        <v>143.58000000000001</v>
      </c>
      <c r="Q778">
        <v>48579</v>
      </c>
      <c r="R778">
        <v>0.04</v>
      </c>
      <c r="S778">
        <v>0.28000000000000003</v>
      </c>
      <c r="T778">
        <f>'Regression (power w accel)'!$B$17+'Regression (power w accel)'!$B$18*data_and_analysis!$I778</f>
        <v>8.3478565290570756</v>
      </c>
      <c r="U778">
        <f t="shared" si="124"/>
        <v>0.10031373133772903</v>
      </c>
      <c r="V778">
        <f t="shared" si="125"/>
        <v>1.2120501198783007E-4</v>
      </c>
      <c r="W778">
        <f>$T778-_xlfn.T.INV(0.975,'Regression (power w accel)'!$B$8-2)*SQRT('Regression (power w accel)'!$D$13*(1+1/'Regression (power w accel)'!$B$8+data_and_analysis!$V778))</f>
        <v>8.1091936998188796</v>
      </c>
      <c r="X778">
        <f>$T778+_xlfn.T.INV(0.975,'Regression (power w accel)'!$B$8-2)*SQRT('Regression (power w accel)'!$D$13*(1+1/'Regression (power w accel)'!$B$8+data_and_analysis!$V778))</f>
        <v>8.5865193582952717</v>
      </c>
      <c r="Y778">
        <f t="shared" si="126"/>
        <v>55.414934741625565</v>
      </c>
      <c r="Z778">
        <f t="shared" si="127"/>
        <v>89.315477762603862</v>
      </c>
      <c r="AA778">
        <f>EXP('Regression (power w accel)'!$B$17)*(data_and_analysis!$F778^'Regression (power w accel)'!$B$18)/60</f>
        <v>70.352053073324029</v>
      </c>
      <c r="AB778" t="str">
        <f t="shared" si="128"/>
        <v>N</v>
      </c>
      <c r="AC778" s="5">
        <f t="shared" si="129"/>
        <v>-0.21231957958825079</v>
      </c>
      <c r="AD778" s="5">
        <f t="shared" si="130"/>
        <v>0.26955040913326739</v>
      </c>
    </row>
    <row r="779" spans="1:30" x14ac:dyDescent="0.25">
      <c r="A779">
        <v>43821</v>
      </c>
      <c r="B779" t="s">
        <v>16</v>
      </c>
      <c r="C779" t="s">
        <v>199</v>
      </c>
      <c r="D779">
        <v>4119</v>
      </c>
      <c r="E779">
        <v>2289.39</v>
      </c>
      <c r="F779">
        <v>2420.4167000000002</v>
      </c>
      <c r="G779">
        <f t="shared" si="121"/>
        <v>8.323365694436081</v>
      </c>
      <c r="H779">
        <f t="shared" si="122"/>
        <v>7.7360406855181667</v>
      </c>
      <c r="I779">
        <f t="shared" si="123"/>
        <v>7.7916949944103662</v>
      </c>
      <c r="J779">
        <v>63</v>
      </c>
      <c r="K779">
        <v>64</v>
      </c>
      <c r="L779">
        <v>140978.98000000001</v>
      </c>
      <c r="M779">
        <v>6.04</v>
      </c>
      <c r="N779">
        <v>107.68</v>
      </c>
      <c r="O779">
        <v>81.34</v>
      </c>
      <c r="P779">
        <v>143.58000000000001</v>
      </c>
      <c r="Q779">
        <v>48579</v>
      </c>
      <c r="R779">
        <v>0.04</v>
      </c>
      <c r="S779">
        <v>0.28000000000000003</v>
      </c>
      <c r="T779">
        <f>'Regression (power w accel)'!$B$17+'Regression (power w accel)'!$B$18*data_and_analysis!$I779</f>
        <v>8.3478565290570756</v>
      </c>
      <c r="U779">
        <f t="shared" si="124"/>
        <v>0.10031373133772903</v>
      </c>
      <c r="V779">
        <f t="shared" si="125"/>
        <v>1.2120501198783007E-4</v>
      </c>
      <c r="W779">
        <f>$T779-_xlfn.T.INV(0.975,'Regression (power w accel)'!$B$8-2)*SQRT('Regression (power w accel)'!$D$13*(1+1/'Regression (power w accel)'!$B$8+data_and_analysis!$V779))</f>
        <v>8.1091936998188796</v>
      </c>
      <c r="X779">
        <f>$T779+_xlfn.T.INV(0.975,'Regression (power w accel)'!$B$8-2)*SQRT('Regression (power w accel)'!$D$13*(1+1/'Regression (power w accel)'!$B$8+data_and_analysis!$V779))</f>
        <v>8.5865193582952717</v>
      </c>
      <c r="Y779">
        <f t="shared" si="126"/>
        <v>55.414934741625565</v>
      </c>
      <c r="Z779">
        <f t="shared" si="127"/>
        <v>89.315477762603862</v>
      </c>
      <c r="AA779">
        <f>EXP('Regression (power w accel)'!$B$17)*(data_and_analysis!$F779^'Regression (power w accel)'!$B$18)/60</f>
        <v>70.352053073324029</v>
      </c>
      <c r="AB779" t="str">
        <f t="shared" si="128"/>
        <v>N</v>
      </c>
      <c r="AC779" s="5">
        <f t="shared" si="129"/>
        <v>-0.21231957958825079</v>
      </c>
      <c r="AD779" s="5">
        <f t="shared" si="130"/>
        <v>0.26955040913326739</v>
      </c>
    </row>
    <row r="780" spans="1:30" x14ac:dyDescent="0.25">
      <c r="A780">
        <v>47778</v>
      </c>
      <c r="B780" t="s">
        <v>16</v>
      </c>
      <c r="C780" t="s">
        <v>81</v>
      </c>
      <c r="D780">
        <v>4134</v>
      </c>
      <c r="E780">
        <v>2289.39</v>
      </c>
      <c r="F780">
        <v>2420.4167000000002</v>
      </c>
      <c r="G780">
        <f t="shared" si="121"/>
        <v>8.3270007402417132</v>
      </c>
      <c r="H780">
        <f t="shared" si="122"/>
        <v>7.7360406855181667</v>
      </c>
      <c r="I780">
        <f t="shared" si="123"/>
        <v>7.7916949944103662</v>
      </c>
      <c r="J780">
        <v>63</v>
      </c>
      <c r="K780">
        <v>64</v>
      </c>
      <c r="L780">
        <v>140978.98000000001</v>
      </c>
      <c r="M780">
        <v>6.04</v>
      </c>
      <c r="N780">
        <v>107.68</v>
      </c>
      <c r="O780">
        <v>81.34</v>
      </c>
      <c r="P780">
        <v>143.58000000000001</v>
      </c>
      <c r="Q780">
        <v>48579</v>
      </c>
      <c r="R780">
        <v>0.04</v>
      </c>
      <c r="S780">
        <v>0.28000000000000003</v>
      </c>
      <c r="T780">
        <f>'Regression (power w accel)'!$B$17+'Regression (power w accel)'!$B$18*data_and_analysis!$I780</f>
        <v>8.3478565290570756</v>
      </c>
      <c r="U780">
        <f t="shared" si="124"/>
        <v>0.10031373133772903</v>
      </c>
      <c r="V780">
        <f t="shared" si="125"/>
        <v>1.2120501198783007E-4</v>
      </c>
      <c r="W780">
        <f>$T780-_xlfn.T.INV(0.975,'Regression (power w accel)'!$B$8-2)*SQRT('Regression (power w accel)'!$D$13*(1+1/'Regression (power w accel)'!$B$8+data_and_analysis!$V780))</f>
        <v>8.1091936998188796</v>
      </c>
      <c r="X780">
        <f>$T780+_xlfn.T.INV(0.975,'Regression (power w accel)'!$B$8-2)*SQRT('Regression (power w accel)'!$D$13*(1+1/'Regression (power w accel)'!$B$8+data_and_analysis!$V780))</f>
        <v>8.5865193582952717</v>
      </c>
      <c r="Y780">
        <f t="shared" si="126"/>
        <v>55.414934741625565</v>
      </c>
      <c r="Z780">
        <f t="shared" si="127"/>
        <v>89.315477762603862</v>
      </c>
      <c r="AA780">
        <f>EXP('Regression (power w accel)'!$B$17)*(data_and_analysis!$F780^'Regression (power w accel)'!$B$18)/60</f>
        <v>70.352053073324029</v>
      </c>
      <c r="AB780" t="str">
        <f t="shared" si="128"/>
        <v>N</v>
      </c>
      <c r="AC780" s="5">
        <f t="shared" si="129"/>
        <v>-0.21231957958825079</v>
      </c>
      <c r="AD780" s="5">
        <f t="shared" si="130"/>
        <v>0.26955040913326739</v>
      </c>
    </row>
    <row r="781" spans="1:30" x14ac:dyDescent="0.25">
      <c r="A781">
        <v>49020</v>
      </c>
      <c r="B781" t="s">
        <v>1076</v>
      </c>
      <c r="C781" t="s">
        <v>1077</v>
      </c>
      <c r="D781">
        <v>2713</v>
      </c>
      <c r="E781">
        <v>1373.09</v>
      </c>
      <c r="F781">
        <v>1493.912</v>
      </c>
      <c r="G781">
        <f t="shared" si="121"/>
        <v>7.9058103126589314</v>
      </c>
      <c r="H781">
        <f t="shared" si="122"/>
        <v>7.2248189535104208</v>
      </c>
      <c r="I781">
        <f t="shared" si="123"/>
        <v>7.309153461682186</v>
      </c>
      <c r="J781">
        <v>63</v>
      </c>
      <c r="K781">
        <v>65</v>
      </c>
      <c r="L781">
        <v>94778.18</v>
      </c>
      <c r="M781">
        <v>9.14</v>
      </c>
      <c r="N781">
        <v>123.98</v>
      </c>
      <c r="O781">
        <v>56.04</v>
      </c>
      <c r="P781">
        <v>152.71</v>
      </c>
      <c r="Q781">
        <v>37484</v>
      </c>
      <c r="R781">
        <v>0.06</v>
      </c>
      <c r="S781">
        <v>0.19</v>
      </c>
      <c r="T781">
        <f>'Regression (power w accel)'!$B$17+'Regression (power w accel)'!$B$18*data_and_analysis!$I781</f>
        <v>7.8839228924214177</v>
      </c>
      <c r="U781">
        <f t="shared" si="124"/>
        <v>0.63882448121712798</v>
      </c>
      <c r="V781">
        <f t="shared" si="125"/>
        <v>7.718657044404007E-4</v>
      </c>
      <c r="W781">
        <f>$T781-_xlfn.T.INV(0.975,'Regression (power w accel)'!$B$8-2)*SQRT('Regression (power w accel)'!$D$13*(1+1/'Regression (power w accel)'!$B$8+data_and_analysis!$V781))</f>
        <v>7.6451825184776405</v>
      </c>
      <c r="X781">
        <f>$T781+_xlfn.T.INV(0.975,'Regression (power w accel)'!$B$8-2)*SQRT('Regression (power w accel)'!$D$13*(1+1/'Regression (power w accel)'!$B$8+data_and_analysis!$V781))</f>
        <v>8.1226632663651941</v>
      </c>
      <c r="Y781">
        <f t="shared" si="126"/>
        <v>34.842501750627044</v>
      </c>
      <c r="Z781">
        <f t="shared" si="127"/>
        <v>56.166399483524017</v>
      </c>
      <c r="AA781">
        <f>EXP('Regression (power w accel)'!$B$17)*(data_and_analysis!$F781^'Regression (power w accel)'!$B$18)/60</f>
        <v>44.23774262246102</v>
      </c>
      <c r="AB781" t="str">
        <f t="shared" si="128"/>
        <v>N</v>
      </c>
      <c r="AC781" s="5">
        <f t="shared" si="129"/>
        <v>-0.21238065766637221</v>
      </c>
      <c r="AD781" s="5">
        <f t="shared" si="130"/>
        <v>0.26964885986308007</v>
      </c>
    </row>
    <row r="782" spans="1:30" x14ac:dyDescent="0.25">
      <c r="A782">
        <v>45769</v>
      </c>
      <c r="B782" t="s">
        <v>16</v>
      </c>
      <c r="C782" t="s">
        <v>386</v>
      </c>
      <c r="D782">
        <v>4152</v>
      </c>
      <c r="E782">
        <v>2289.39</v>
      </c>
      <c r="F782">
        <v>2420.4167000000002</v>
      </c>
      <c r="G782">
        <f t="shared" si="121"/>
        <v>8.3313454248457237</v>
      </c>
      <c r="H782">
        <f t="shared" si="122"/>
        <v>7.7360406855181667</v>
      </c>
      <c r="I782">
        <f t="shared" si="123"/>
        <v>7.7916949944103662</v>
      </c>
      <c r="J782">
        <v>63</v>
      </c>
      <c r="K782">
        <v>64</v>
      </c>
      <c r="L782">
        <v>140978.98000000001</v>
      </c>
      <c r="M782">
        <v>6.04</v>
      </c>
      <c r="N782">
        <v>107.68</v>
      </c>
      <c r="O782">
        <v>81.34</v>
      </c>
      <c r="P782">
        <v>143.58000000000001</v>
      </c>
      <c r="Q782">
        <v>48579</v>
      </c>
      <c r="R782">
        <v>0.04</v>
      </c>
      <c r="S782">
        <v>0.28000000000000003</v>
      </c>
      <c r="T782">
        <f>'Regression (power w accel)'!$B$17+'Regression (power w accel)'!$B$18*data_and_analysis!$I782</f>
        <v>8.3478565290570756</v>
      </c>
      <c r="U782">
        <f t="shared" si="124"/>
        <v>0.10031373133772903</v>
      </c>
      <c r="V782">
        <f t="shared" si="125"/>
        <v>1.2120501198783007E-4</v>
      </c>
      <c r="W782">
        <f>$T782-_xlfn.T.INV(0.975,'Regression (power w accel)'!$B$8-2)*SQRT('Regression (power w accel)'!$D$13*(1+1/'Regression (power w accel)'!$B$8+data_and_analysis!$V782))</f>
        <v>8.1091936998188796</v>
      </c>
      <c r="X782">
        <f>$T782+_xlfn.T.INV(0.975,'Regression (power w accel)'!$B$8-2)*SQRT('Regression (power w accel)'!$D$13*(1+1/'Regression (power w accel)'!$B$8+data_and_analysis!$V782))</f>
        <v>8.5865193582952717</v>
      </c>
      <c r="Y782">
        <f t="shared" si="126"/>
        <v>55.414934741625565</v>
      </c>
      <c r="Z782">
        <f t="shared" si="127"/>
        <v>89.315477762603862</v>
      </c>
      <c r="AA782">
        <f>EXP('Regression (power w accel)'!$B$17)*(data_and_analysis!$F782^'Regression (power w accel)'!$B$18)/60</f>
        <v>70.352053073324029</v>
      </c>
      <c r="AB782" t="str">
        <f t="shared" si="128"/>
        <v>N</v>
      </c>
      <c r="AC782" s="5">
        <f t="shared" si="129"/>
        <v>-0.21231957958825079</v>
      </c>
      <c r="AD782" s="5">
        <f t="shared" si="130"/>
        <v>0.26955040913326739</v>
      </c>
    </row>
    <row r="783" spans="1:30" x14ac:dyDescent="0.25">
      <c r="A783">
        <v>43714</v>
      </c>
      <c r="B783" t="s">
        <v>16</v>
      </c>
      <c r="C783" t="s">
        <v>187</v>
      </c>
      <c r="D783">
        <v>4125</v>
      </c>
      <c r="E783">
        <v>2289.39</v>
      </c>
      <c r="F783">
        <v>2420.4167000000002</v>
      </c>
      <c r="G783">
        <f t="shared" si="121"/>
        <v>8.3248212987687822</v>
      </c>
      <c r="H783">
        <f t="shared" si="122"/>
        <v>7.7360406855181667</v>
      </c>
      <c r="I783">
        <f t="shared" si="123"/>
        <v>7.7916949944103662</v>
      </c>
      <c r="J783">
        <v>63</v>
      </c>
      <c r="K783">
        <v>64</v>
      </c>
      <c r="L783">
        <v>140978.98000000001</v>
      </c>
      <c r="M783">
        <v>6.04</v>
      </c>
      <c r="N783">
        <v>107.68</v>
      </c>
      <c r="O783">
        <v>81.34</v>
      </c>
      <c r="P783">
        <v>143.58000000000001</v>
      </c>
      <c r="Q783">
        <v>48579</v>
      </c>
      <c r="R783">
        <v>0.04</v>
      </c>
      <c r="S783">
        <v>0.28000000000000003</v>
      </c>
      <c r="T783">
        <f>'Regression (power w accel)'!$B$17+'Regression (power w accel)'!$B$18*data_and_analysis!$I783</f>
        <v>8.3478565290570756</v>
      </c>
      <c r="U783">
        <f t="shared" si="124"/>
        <v>0.10031373133772903</v>
      </c>
      <c r="V783">
        <f t="shared" si="125"/>
        <v>1.2120501198783007E-4</v>
      </c>
      <c r="W783">
        <f>$T783-_xlfn.T.INV(0.975,'Regression (power w accel)'!$B$8-2)*SQRT('Regression (power w accel)'!$D$13*(1+1/'Regression (power w accel)'!$B$8+data_and_analysis!$V783))</f>
        <v>8.1091936998188796</v>
      </c>
      <c r="X783">
        <f>$T783+_xlfn.T.INV(0.975,'Regression (power w accel)'!$B$8-2)*SQRT('Regression (power w accel)'!$D$13*(1+1/'Regression (power w accel)'!$B$8+data_and_analysis!$V783))</f>
        <v>8.5865193582952717</v>
      </c>
      <c r="Y783">
        <f t="shared" si="126"/>
        <v>55.414934741625565</v>
      </c>
      <c r="Z783">
        <f t="shared" si="127"/>
        <v>89.315477762603862</v>
      </c>
      <c r="AA783">
        <f>EXP('Regression (power w accel)'!$B$17)*(data_and_analysis!$F783^'Regression (power w accel)'!$B$18)/60</f>
        <v>70.352053073324029</v>
      </c>
      <c r="AB783" t="str">
        <f t="shared" si="128"/>
        <v>N</v>
      </c>
      <c r="AC783" s="5">
        <f t="shared" si="129"/>
        <v>-0.21231957958825079</v>
      </c>
      <c r="AD783" s="5">
        <f t="shared" si="130"/>
        <v>0.26955040913326739</v>
      </c>
    </row>
    <row r="784" spans="1:30" x14ac:dyDescent="0.25">
      <c r="A784">
        <v>48068</v>
      </c>
      <c r="B784" t="s">
        <v>1078</v>
      </c>
      <c r="C784" t="s">
        <v>1079</v>
      </c>
      <c r="D784">
        <v>11515</v>
      </c>
      <c r="E784">
        <v>4684.93</v>
      </c>
      <c r="F784">
        <v>6412.7943999999998</v>
      </c>
      <c r="G784">
        <f t="shared" si="121"/>
        <v>9.3514058122547858</v>
      </c>
      <c r="H784">
        <f t="shared" si="122"/>
        <v>8.4521062532588722</v>
      </c>
      <c r="I784">
        <f t="shared" si="123"/>
        <v>8.7660503987565619</v>
      </c>
      <c r="J784">
        <v>140</v>
      </c>
      <c r="K784">
        <v>141</v>
      </c>
      <c r="L784">
        <v>609086.30000000005</v>
      </c>
      <c r="M784">
        <v>6.07</v>
      </c>
      <c r="N784">
        <v>164.72</v>
      </c>
      <c r="O784">
        <v>161.76</v>
      </c>
      <c r="P784">
        <v>171.34</v>
      </c>
      <c r="Q784">
        <v>133032</v>
      </c>
      <c r="R784">
        <v>0.04</v>
      </c>
      <c r="S784">
        <v>0.18</v>
      </c>
      <c r="T784">
        <f>'Regression (power w accel)'!$B$17+'Regression (power w accel)'!$B$18*data_and_analysis!$I784</f>
        <v>9.2846385787973897</v>
      </c>
      <c r="U784">
        <f t="shared" si="124"/>
        <v>0.43247981321163137</v>
      </c>
      <c r="V784">
        <f t="shared" si="125"/>
        <v>5.2254781320346588E-4</v>
      </c>
      <c r="W784">
        <f>$T784-_xlfn.T.INV(0.975,'Regression (power w accel)'!$B$8-2)*SQRT('Regression (power w accel)'!$D$13*(1+1/'Regression (power w accel)'!$B$8+data_and_analysis!$V784))</f>
        <v>9.0459279151861303</v>
      </c>
      <c r="X784">
        <f>$T784+_xlfn.T.INV(0.975,'Regression (power w accel)'!$B$8-2)*SQRT('Regression (power w accel)'!$D$13*(1+1/'Regression (power w accel)'!$B$8+data_and_analysis!$V784))</f>
        <v>9.5233492424086492</v>
      </c>
      <c r="Y784">
        <f t="shared" si="126"/>
        <v>141.3986707757679</v>
      </c>
      <c r="Z784">
        <f t="shared" si="127"/>
        <v>227.92227693146572</v>
      </c>
      <c r="AA784">
        <f>EXP('Regression (power w accel)'!$B$17)*(data_and_analysis!$F784^'Regression (power w accel)'!$B$18)/60</f>
        <v>179.5213274190443</v>
      </c>
      <c r="AB784" t="str">
        <f t="shared" si="128"/>
        <v>N</v>
      </c>
      <c r="AC784" s="5">
        <f t="shared" si="129"/>
        <v>-0.21235725688619325</v>
      </c>
      <c r="AD784" s="5">
        <f t="shared" si="130"/>
        <v>0.2696111387336303</v>
      </c>
    </row>
    <row r="785" spans="1:30" x14ac:dyDescent="0.25">
      <c r="A785">
        <v>54926</v>
      </c>
      <c r="B785" t="s">
        <v>430</v>
      </c>
      <c r="C785" t="s">
        <v>1080</v>
      </c>
      <c r="D785">
        <v>2476</v>
      </c>
      <c r="E785">
        <v>1367.34</v>
      </c>
      <c r="F785">
        <v>1420.2463</v>
      </c>
      <c r="G785">
        <f t="shared" si="121"/>
        <v>7.814399633804487</v>
      </c>
      <c r="H785">
        <f t="shared" si="122"/>
        <v>7.2206225256227352</v>
      </c>
      <c r="I785">
        <f t="shared" si="123"/>
        <v>7.2585855862586977</v>
      </c>
      <c r="J785">
        <v>25</v>
      </c>
      <c r="K785">
        <v>27</v>
      </c>
      <c r="L785">
        <v>84850.98</v>
      </c>
      <c r="M785">
        <v>11.15</v>
      </c>
      <c r="N785">
        <v>114.22</v>
      </c>
      <c r="O785">
        <v>91.63</v>
      </c>
      <c r="P785">
        <v>141.99</v>
      </c>
      <c r="Q785">
        <v>22498</v>
      </c>
      <c r="R785">
        <v>0.08</v>
      </c>
      <c r="S785">
        <v>0.26</v>
      </c>
      <c r="T785">
        <f>'Regression (power w accel)'!$B$17+'Regression (power w accel)'!$B$18*data_and_analysis!$I785</f>
        <v>7.8353050289817272</v>
      </c>
      <c r="U785">
        <f t="shared" si="124"/>
        <v>0.72221585340937389</v>
      </c>
      <c r="V785">
        <f t="shared" si="125"/>
        <v>8.7262411638914703E-4</v>
      </c>
      <c r="W785">
        <f>$T785-_xlfn.T.INV(0.975,'Regression (power w accel)'!$B$8-2)*SQRT('Regression (power w accel)'!$D$13*(1+1/'Regression (power w accel)'!$B$8+data_and_analysis!$V785))</f>
        <v>7.596552649062871</v>
      </c>
      <c r="X785">
        <f>$T785+_xlfn.T.INV(0.975,'Regression (power w accel)'!$B$8-2)*SQRT('Regression (power w accel)'!$D$13*(1+1/'Regression (power w accel)'!$B$8+data_and_analysis!$V785))</f>
        <v>8.0740574089005843</v>
      </c>
      <c r="Y785">
        <f t="shared" si="126"/>
        <v>33.188654541475849</v>
      </c>
      <c r="Z785">
        <f t="shared" si="127"/>
        <v>53.501668839571707</v>
      </c>
      <c r="AA785">
        <f>EXP('Regression (power w accel)'!$B$17)*(data_and_analysis!$F785^'Regression (power w accel)'!$B$18)/60</f>
        <v>42.138443309037726</v>
      </c>
      <c r="AB785" t="str">
        <f t="shared" si="128"/>
        <v>N</v>
      </c>
      <c r="AC785" s="5">
        <f t="shared" si="129"/>
        <v>-0.21239011374780314</v>
      </c>
      <c r="AD785" s="5">
        <f t="shared" si="130"/>
        <v>0.26966410332715901</v>
      </c>
    </row>
    <row r="786" spans="1:30" x14ac:dyDescent="0.25">
      <c r="A786">
        <v>38977</v>
      </c>
      <c r="B786" t="s">
        <v>1081</v>
      </c>
      <c r="C786" t="s">
        <v>1082</v>
      </c>
      <c r="D786">
        <v>2181</v>
      </c>
      <c r="E786">
        <v>1304.3</v>
      </c>
      <c r="F786">
        <v>1412.9885999999999</v>
      </c>
      <c r="G786">
        <f t="shared" si="121"/>
        <v>7.6875387662016292</v>
      </c>
      <c r="H786">
        <f t="shared" si="122"/>
        <v>7.1734217773762374</v>
      </c>
      <c r="I786">
        <f t="shared" si="123"/>
        <v>7.2534623147114292</v>
      </c>
      <c r="J786">
        <v>55</v>
      </c>
      <c r="K786">
        <v>57</v>
      </c>
      <c r="L786">
        <v>79984.7</v>
      </c>
      <c r="M786">
        <v>9.08</v>
      </c>
      <c r="N786">
        <v>116.37</v>
      </c>
      <c r="O786">
        <v>85.29</v>
      </c>
      <c r="P786">
        <v>142.74</v>
      </c>
      <c r="Q786">
        <v>32946</v>
      </c>
      <c r="R786">
        <v>0.06</v>
      </c>
      <c r="S786">
        <v>0.19</v>
      </c>
      <c r="T786">
        <f>'Regression (power w accel)'!$B$17+'Regression (power w accel)'!$B$18*data_and_analysis!$I786</f>
        <v>7.8303793224068796</v>
      </c>
      <c r="U786">
        <f t="shared" si="124"/>
        <v>0.73094995012366271</v>
      </c>
      <c r="V786">
        <f t="shared" si="125"/>
        <v>8.8317717111895437E-4</v>
      </c>
      <c r="W786">
        <f>$T786-_xlfn.T.INV(0.975,'Regression (power w accel)'!$B$8-2)*SQRT('Regression (power w accel)'!$D$13*(1+1/'Regression (power w accel)'!$B$8+data_and_analysis!$V786))</f>
        <v>7.5916256850625601</v>
      </c>
      <c r="X786">
        <f>$T786+_xlfn.T.INV(0.975,'Regression (power w accel)'!$B$8-2)*SQRT('Regression (power w accel)'!$D$13*(1+1/'Regression (power w accel)'!$B$8+data_and_analysis!$V786))</f>
        <v>8.0691329597511992</v>
      </c>
      <c r="Y786">
        <f t="shared" si="126"/>
        <v>33.025537401441525</v>
      </c>
      <c r="Z786">
        <f t="shared" si="127"/>
        <v>53.238850241491605</v>
      </c>
      <c r="AA786">
        <f>EXP('Regression (power w accel)'!$B$17)*(data_and_analysis!$F786^'Regression (power w accel)'!$B$18)/60</f>
        <v>41.931392057265704</v>
      </c>
      <c r="AB786" t="str">
        <f t="shared" si="128"/>
        <v>N</v>
      </c>
      <c r="AC786" s="5">
        <f t="shared" si="129"/>
        <v>-0.21239110410790685</v>
      </c>
      <c r="AD786" s="5">
        <f t="shared" si="130"/>
        <v>0.26966569983613481</v>
      </c>
    </row>
    <row r="787" spans="1:30" x14ac:dyDescent="0.25">
      <c r="A787">
        <v>41798</v>
      </c>
      <c r="B787" t="s">
        <v>1083</v>
      </c>
      <c r="C787" t="s">
        <v>1084</v>
      </c>
      <c r="D787">
        <v>12611</v>
      </c>
      <c r="E787">
        <v>5472.93</v>
      </c>
      <c r="F787">
        <v>7941.1490000000003</v>
      </c>
      <c r="G787">
        <f t="shared" si="121"/>
        <v>9.4423247279558744</v>
      </c>
      <c r="H787">
        <f t="shared" si="122"/>
        <v>8.6075694010018289</v>
      </c>
      <c r="I787">
        <f t="shared" si="123"/>
        <v>8.979813254099108</v>
      </c>
      <c r="J787">
        <v>99</v>
      </c>
      <c r="K787">
        <v>100</v>
      </c>
      <c r="L787">
        <v>797961.06</v>
      </c>
      <c r="M787">
        <v>7.7</v>
      </c>
      <c r="N787">
        <v>177.55</v>
      </c>
      <c r="O787">
        <v>184.87</v>
      </c>
      <c r="P787">
        <v>151.63999999999999</v>
      </c>
      <c r="Q787">
        <v>129145</v>
      </c>
      <c r="R787">
        <v>0.05</v>
      </c>
      <c r="S787">
        <v>0.19</v>
      </c>
      <c r="T787">
        <f>'Regression (power w accel)'!$B$17+'Regression (power w accel)'!$B$18*data_and_analysis!$I787</f>
        <v>9.4901582535412281</v>
      </c>
      <c r="U787">
        <f t="shared" si="124"/>
        <v>0.75932894858437983</v>
      </c>
      <c r="V787">
        <f t="shared" si="125"/>
        <v>9.1746636366282829E-4</v>
      </c>
      <c r="W787">
        <f>$T787-_xlfn.T.INV(0.975,'Regression (power w accel)'!$B$8-2)*SQRT('Regression (power w accel)'!$D$13*(1+1/'Regression (power w accel)'!$B$8+data_and_analysis!$V787))</f>
        <v>9.2514005305911304</v>
      </c>
      <c r="X787">
        <f>$T787+_xlfn.T.INV(0.975,'Regression (power w accel)'!$B$8-2)*SQRT('Regression (power w accel)'!$D$13*(1+1/'Regression (power w accel)'!$B$8+data_and_analysis!$V787))</f>
        <v>9.7289159764913258</v>
      </c>
      <c r="Y787">
        <f t="shared" si="126"/>
        <v>173.6524639684049</v>
      </c>
      <c r="Z787">
        <f t="shared" si="127"/>
        <v>279.93891377240385</v>
      </c>
      <c r="AA787">
        <f>EXP('Regression (power w accel)'!$B$17)*(data_and_analysis!$F787^'Regression (power w accel)'!$B$18)/60</f>
        <v>220.48147799127429</v>
      </c>
      <c r="AB787" t="str">
        <f t="shared" si="128"/>
        <v>N</v>
      </c>
      <c r="AC787" s="5">
        <f t="shared" si="129"/>
        <v>-0.21239432196078928</v>
      </c>
      <c r="AD787" s="5">
        <f t="shared" si="130"/>
        <v>0.26967088720025106</v>
      </c>
    </row>
    <row r="788" spans="1:30" x14ac:dyDescent="0.25">
      <c r="A788">
        <v>36581</v>
      </c>
      <c r="B788" t="s">
        <v>16</v>
      </c>
      <c r="C788" t="s">
        <v>70</v>
      </c>
      <c r="D788">
        <v>4129</v>
      </c>
      <c r="E788">
        <v>2289.39</v>
      </c>
      <c r="F788">
        <v>2420.4167000000002</v>
      </c>
      <c r="G788">
        <f t="shared" si="121"/>
        <v>8.3257905258860898</v>
      </c>
      <c r="H788">
        <f t="shared" si="122"/>
        <v>7.7360406855181667</v>
      </c>
      <c r="I788">
        <f t="shared" si="123"/>
        <v>7.7916949944103662</v>
      </c>
      <c r="J788">
        <v>63</v>
      </c>
      <c r="K788">
        <v>64</v>
      </c>
      <c r="L788">
        <v>140978.98000000001</v>
      </c>
      <c r="M788">
        <v>6.04</v>
      </c>
      <c r="N788">
        <v>107.68</v>
      </c>
      <c r="O788">
        <v>81.34</v>
      </c>
      <c r="P788">
        <v>143.58000000000001</v>
      </c>
      <c r="Q788">
        <v>48575</v>
      </c>
      <c r="R788">
        <v>0.04</v>
      </c>
      <c r="S788">
        <v>0.28000000000000003</v>
      </c>
      <c r="T788">
        <f>'Regression (power w accel)'!$B$17+'Regression (power w accel)'!$B$18*data_and_analysis!$I788</f>
        <v>8.3478565290570756</v>
      </c>
      <c r="U788">
        <f t="shared" si="124"/>
        <v>0.10031373133772903</v>
      </c>
      <c r="V788">
        <f t="shared" si="125"/>
        <v>1.2120501198783007E-4</v>
      </c>
      <c r="W788">
        <f>$T788-_xlfn.T.INV(0.975,'Regression (power w accel)'!$B$8-2)*SQRT('Regression (power w accel)'!$D$13*(1+1/'Regression (power w accel)'!$B$8+data_and_analysis!$V788))</f>
        <v>8.1091936998188796</v>
      </c>
      <c r="X788">
        <f>$T788+_xlfn.T.INV(0.975,'Regression (power w accel)'!$B$8-2)*SQRT('Regression (power w accel)'!$D$13*(1+1/'Regression (power w accel)'!$B$8+data_and_analysis!$V788))</f>
        <v>8.5865193582952717</v>
      </c>
      <c r="Y788">
        <f t="shared" si="126"/>
        <v>55.414934741625565</v>
      </c>
      <c r="Z788">
        <f t="shared" si="127"/>
        <v>89.315477762603862</v>
      </c>
      <c r="AA788">
        <f>EXP('Regression (power w accel)'!$B$17)*(data_and_analysis!$F788^'Regression (power w accel)'!$B$18)/60</f>
        <v>70.352053073324029</v>
      </c>
      <c r="AB788" t="str">
        <f t="shared" si="128"/>
        <v>N</v>
      </c>
      <c r="AC788" s="5">
        <f t="shared" si="129"/>
        <v>-0.21231957958825079</v>
      </c>
      <c r="AD788" s="5">
        <f t="shared" si="130"/>
        <v>0.26955040913326739</v>
      </c>
    </row>
    <row r="789" spans="1:30" x14ac:dyDescent="0.25">
      <c r="A789">
        <v>33797</v>
      </c>
      <c r="B789" t="s">
        <v>1031</v>
      </c>
      <c r="C789" t="s">
        <v>1085</v>
      </c>
      <c r="D789">
        <v>3931</v>
      </c>
      <c r="E789">
        <v>2451.21</v>
      </c>
      <c r="F789">
        <v>2618.7890000000002</v>
      </c>
      <c r="G789">
        <f t="shared" si="121"/>
        <v>8.2766491254218604</v>
      </c>
      <c r="H789">
        <f t="shared" si="122"/>
        <v>7.8043370591724148</v>
      </c>
      <c r="I789">
        <f t="shared" si="123"/>
        <v>7.8704672761609862</v>
      </c>
      <c r="J789">
        <v>172</v>
      </c>
      <c r="K789">
        <v>173</v>
      </c>
      <c r="L789">
        <v>144770.5</v>
      </c>
      <c r="M789">
        <v>4.0199999999999996</v>
      </c>
      <c r="N789">
        <v>111.07</v>
      </c>
      <c r="O789">
        <v>52.28</v>
      </c>
      <c r="P789">
        <v>147.15</v>
      </c>
      <c r="Q789">
        <v>77777</v>
      </c>
      <c r="R789">
        <v>0.03</v>
      </c>
      <c r="S789">
        <v>0.2</v>
      </c>
      <c r="T789">
        <f>'Regression (power w accel)'!$B$17+'Regression (power w accel)'!$B$18*data_and_analysis!$I789</f>
        <v>8.4235911729374386</v>
      </c>
      <c r="U789">
        <f t="shared" si="124"/>
        <v>5.6620749123564032E-2</v>
      </c>
      <c r="V789">
        <f t="shared" si="125"/>
        <v>6.8412554141532148E-5</v>
      </c>
      <c r="W789">
        <f>$T789-_xlfn.T.INV(0.975,'Regression (power w accel)'!$B$8-2)*SQRT('Regression (power w accel)'!$D$13*(1+1/'Regression (power w accel)'!$B$8+data_and_analysis!$V789))</f>
        <v>8.1849346365254245</v>
      </c>
      <c r="X789">
        <f>$T789+_xlfn.T.INV(0.975,'Regression (power w accel)'!$B$8-2)*SQRT('Regression (power w accel)'!$D$13*(1+1/'Regression (power w accel)'!$B$8+data_and_analysis!$V789))</f>
        <v>8.6622477093494528</v>
      </c>
      <c r="Y789">
        <f t="shared" si="126"/>
        <v>59.775153081516379</v>
      </c>
      <c r="Z789">
        <f t="shared" si="127"/>
        <v>96.341883072844368</v>
      </c>
      <c r="AA789">
        <f>EXP('Regression (power w accel)'!$B$17)*(data_and_analysis!$F789^'Regression (power w accel)'!$B$18)/60</f>
        <v>75.887092504857719</v>
      </c>
      <c r="AB789" t="str">
        <f t="shared" si="128"/>
        <v>N</v>
      </c>
      <c r="AC789" s="5">
        <f t="shared" si="129"/>
        <v>-0.21231462283668301</v>
      </c>
      <c r="AD789" s="5">
        <f t="shared" si="130"/>
        <v>0.26954242009834922</v>
      </c>
    </row>
    <row r="790" spans="1:30" x14ac:dyDescent="0.25">
      <c r="A790">
        <v>33990</v>
      </c>
      <c r="B790" t="s">
        <v>978</v>
      </c>
      <c r="C790" t="s">
        <v>979</v>
      </c>
      <c r="D790">
        <v>1396</v>
      </c>
      <c r="E790">
        <v>744.02</v>
      </c>
      <c r="F790">
        <v>723.74739999999997</v>
      </c>
      <c r="G790">
        <f t="shared" si="121"/>
        <v>7.2413662833223178</v>
      </c>
      <c r="H790">
        <f t="shared" si="122"/>
        <v>6.6120679161922151</v>
      </c>
      <c r="I790">
        <f t="shared" si="123"/>
        <v>6.5844424364800611</v>
      </c>
      <c r="J790">
        <v>75</v>
      </c>
      <c r="K790">
        <v>76</v>
      </c>
      <c r="L790">
        <v>48513.4</v>
      </c>
      <c r="M790">
        <v>8</v>
      </c>
      <c r="N790">
        <v>138.09</v>
      </c>
      <c r="O790">
        <v>44.91</v>
      </c>
      <c r="P790">
        <v>169.47</v>
      </c>
      <c r="Q790">
        <v>4520</v>
      </c>
      <c r="R790">
        <v>0.06</v>
      </c>
      <c r="S790">
        <v>0.19</v>
      </c>
      <c r="T790">
        <f>'Regression (power w accel)'!$B$17+'Regression (power w accel)'!$B$18*data_and_analysis!$I790</f>
        <v>7.1871583682755302</v>
      </c>
      <c r="U790">
        <f t="shared" si="124"/>
        <v>2.3225028128792689</v>
      </c>
      <c r="V790">
        <f t="shared" si="125"/>
        <v>2.8061859281165646E-3</v>
      </c>
      <c r="W790">
        <f>$T790-_xlfn.T.INV(0.975,'Regression (power w accel)'!$B$8-2)*SQRT('Regression (power w accel)'!$D$13*(1+1/'Regression (power w accel)'!$B$8+data_and_analysis!$V790))</f>
        <v>6.948175709600986</v>
      </c>
      <c r="X790">
        <f>$T790+_xlfn.T.INV(0.975,'Regression (power w accel)'!$B$8-2)*SQRT('Regression (power w accel)'!$D$13*(1+1/'Regression (power w accel)'!$B$8+data_and_analysis!$V790))</f>
        <v>7.4261410269500745</v>
      </c>
      <c r="Y790">
        <f t="shared" si="126"/>
        <v>17.354140915183788</v>
      </c>
      <c r="Z790">
        <f t="shared" si="127"/>
        <v>27.988577058175753</v>
      </c>
      <c r="AA790">
        <f>EXP('Regression (power w accel)'!$B$17)*(data_and_analysis!$F790^'Regression (power w accel)'!$B$18)/60</f>
        <v>22.039004294274775</v>
      </c>
      <c r="AB790" t="str">
        <f t="shared" si="128"/>
        <v>N</v>
      </c>
      <c r="AC790" s="5">
        <f t="shared" si="129"/>
        <v>-0.212571462691171</v>
      </c>
      <c r="AD790" s="5">
        <f t="shared" si="130"/>
        <v>0.2699565136636658</v>
      </c>
    </row>
    <row r="791" spans="1:30" x14ac:dyDescent="0.25">
      <c r="A791">
        <v>55381</v>
      </c>
      <c r="B791" t="s">
        <v>620</v>
      </c>
      <c r="C791" t="s">
        <v>1086</v>
      </c>
      <c r="D791">
        <v>5595</v>
      </c>
      <c r="E791">
        <v>3053.99</v>
      </c>
      <c r="F791">
        <v>3385.1448</v>
      </c>
      <c r="G791">
        <f t="shared" si="121"/>
        <v>8.6296286207460255</v>
      </c>
      <c r="H791">
        <f t="shared" si="122"/>
        <v>8.0242042113789793</v>
      </c>
      <c r="I791">
        <f t="shared" si="123"/>
        <v>8.1271519613886323</v>
      </c>
      <c r="J791">
        <v>204</v>
      </c>
      <c r="K791">
        <v>205</v>
      </c>
      <c r="L791">
        <v>222953.05</v>
      </c>
      <c r="M791">
        <v>6.07</v>
      </c>
      <c r="N791">
        <v>122.26</v>
      </c>
      <c r="O791">
        <v>90.4</v>
      </c>
      <c r="P791">
        <v>144.44999999999999</v>
      </c>
      <c r="Q791">
        <v>25970</v>
      </c>
      <c r="R791">
        <v>0.04</v>
      </c>
      <c r="S791">
        <v>0.28999999999999998</v>
      </c>
      <c r="T791">
        <f>'Regression (power w accel)'!$B$17+'Regression (power w accel)'!$B$18*data_and_analysis!$I791</f>
        <v>8.6703775144427269</v>
      </c>
      <c r="U791">
        <f t="shared" si="124"/>
        <v>3.5094539430343378E-4</v>
      </c>
      <c r="V791">
        <f t="shared" si="125"/>
        <v>4.2403308257384187E-7</v>
      </c>
      <c r="W791">
        <f>$T791-_xlfn.T.INV(0.975,'Regression (power w accel)'!$B$8-2)*SQRT('Regression (power w accel)'!$D$13*(1+1/'Regression (power w accel)'!$B$8+data_and_analysis!$V791))</f>
        <v>8.4317290824620663</v>
      </c>
      <c r="X791">
        <f>$T791+_xlfn.T.INV(0.975,'Regression (power w accel)'!$B$8-2)*SQRT('Regression (power w accel)'!$D$13*(1+1/'Regression (power w accel)'!$B$8+data_and_analysis!$V791))</f>
        <v>8.9090259464233874</v>
      </c>
      <c r="Y791">
        <f t="shared" si="126"/>
        <v>76.507174461074968</v>
      </c>
      <c r="Z791">
        <f t="shared" si="127"/>
        <v>123.30751832722987</v>
      </c>
      <c r="AA791">
        <f>EXP('Regression (power w accel)'!$B$17)*(data_and_analysis!$F791^'Regression (power w accel)'!$B$18)/60</f>
        <v>97.128316247238402</v>
      </c>
      <c r="AB791" t="str">
        <f t="shared" si="128"/>
        <v>N</v>
      </c>
      <c r="AC791" s="5">
        <f t="shared" si="129"/>
        <v>-0.21230823906874577</v>
      </c>
      <c r="AD791" s="5">
        <f t="shared" si="130"/>
        <v>0.26953213122065017</v>
      </c>
    </row>
    <row r="792" spans="1:30" x14ac:dyDescent="0.25">
      <c r="A792">
        <v>42952</v>
      </c>
      <c r="B792" t="s">
        <v>430</v>
      </c>
      <c r="C792" t="s">
        <v>1087</v>
      </c>
      <c r="D792">
        <v>2439</v>
      </c>
      <c r="E792">
        <v>1392.97</v>
      </c>
      <c r="F792">
        <v>1470.9965999999999</v>
      </c>
      <c r="G792">
        <f t="shared" si="121"/>
        <v>7.7993433982159202</v>
      </c>
      <c r="H792">
        <f t="shared" si="122"/>
        <v>7.2391934372952056</v>
      </c>
      <c r="I792">
        <f t="shared" si="123"/>
        <v>7.2936954092459452</v>
      </c>
      <c r="J792">
        <v>25</v>
      </c>
      <c r="K792">
        <v>27</v>
      </c>
      <c r="L792">
        <v>90035.77</v>
      </c>
      <c r="M792">
        <v>13.34</v>
      </c>
      <c r="N792">
        <v>115.79</v>
      </c>
      <c r="O792">
        <v>96.72</v>
      </c>
      <c r="P792">
        <v>142.27000000000001</v>
      </c>
      <c r="Q792">
        <v>23901</v>
      </c>
      <c r="R792">
        <v>0.09</v>
      </c>
      <c r="S792">
        <v>0.26</v>
      </c>
      <c r="T792">
        <f>'Regression (power w accel)'!$B$17+'Regression (power w accel)'!$B$18*data_and_analysis!$I792</f>
        <v>7.86906093755195</v>
      </c>
      <c r="U792">
        <f t="shared" si="124"/>
        <v>0.66377359202192165</v>
      </c>
      <c r="V792">
        <f t="shared" si="125"/>
        <v>8.0201070287535951E-4</v>
      </c>
      <c r="W792">
        <f>$T792-_xlfn.T.INV(0.975,'Regression (power w accel)'!$B$8-2)*SQRT('Regression (power w accel)'!$D$13*(1+1/'Regression (power w accel)'!$B$8+data_and_analysis!$V792))</f>
        <v>7.6303169715857253</v>
      </c>
      <c r="X792">
        <f>$T792+_xlfn.T.INV(0.975,'Regression (power w accel)'!$B$8-2)*SQRT('Regression (power w accel)'!$D$13*(1+1/'Regression (power w accel)'!$B$8+data_and_analysis!$V792))</f>
        <v>8.1078049035181756</v>
      </c>
      <c r="Y792">
        <f t="shared" si="126"/>
        <v>34.328379727259048</v>
      </c>
      <c r="Z792">
        <f t="shared" si="127"/>
        <v>55.338028101442511</v>
      </c>
      <c r="AA792">
        <f>EXP('Regression (power w accel)'!$B$17)*(data_and_analysis!$F792^'Regression (power w accel)'!$B$18)/60</f>
        <v>43.585144740198444</v>
      </c>
      <c r="AB792" t="str">
        <f t="shared" si="128"/>
        <v>N</v>
      </c>
      <c r="AC792" s="5">
        <f t="shared" si="129"/>
        <v>-0.21238348680764874</v>
      </c>
      <c r="AD792" s="5">
        <f t="shared" si="130"/>
        <v>0.26965342047847829</v>
      </c>
    </row>
    <row r="793" spans="1:30" x14ac:dyDescent="0.25">
      <c r="A793">
        <v>41916</v>
      </c>
      <c r="B793" t="s">
        <v>16</v>
      </c>
      <c r="C793" t="s">
        <v>275</v>
      </c>
      <c r="D793">
        <v>4127</v>
      </c>
      <c r="E793">
        <v>2289.39</v>
      </c>
      <c r="F793">
        <v>2420.4167000000002</v>
      </c>
      <c r="G793">
        <f t="shared" si="121"/>
        <v>8.325306029752582</v>
      </c>
      <c r="H793">
        <f t="shared" si="122"/>
        <v>7.7360406855181667</v>
      </c>
      <c r="I793">
        <f t="shared" si="123"/>
        <v>7.7916949944103662</v>
      </c>
      <c r="J793">
        <v>63</v>
      </c>
      <c r="K793">
        <v>64</v>
      </c>
      <c r="L793">
        <v>140978.98000000001</v>
      </c>
      <c r="M793">
        <v>6.04</v>
      </c>
      <c r="N793">
        <v>107.68</v>
      </c>
      <c r="O793">
        <v>81.34</v>
      </c>
      <c r="P793">
        <v>143.58000000000001</v>
      </c>
      <c r="Q793">
        <v>48579</v>
      </c>
      <c r="R793">
        <v>0.04</v>
      </c>
      <c r="S793">
        <v>0.28000000000000003</v>
      </c>
      <c r="T793">
        <f>'Regression (power w accel)'!$B$17+'Regression (power w accel)'!$B$18*data_and_analysis!$I793</f>
        <v>8.3478565290570756</v>
      </c>
      <c r="U793">
        <f t="shared" si="124"/>
        <v>0.10031373133772903</v>
      </c>
      <c r="V793">
        <f t="shared" si="125"/>
        <v>1.2120501198783007E-4</v>
      </c>
      <c r="W793">
        <f>$T793-_xlfn.T.INV(0.975,'Regression (power w accel)'!$B$8-2)*SQRT('Regression (power w accel)'!$D$13*(1+1/'Regression (power w accel)'!$B$8+data_and_analysis!$V793))</f>
        <v>8.1091936998188796</v>
      </c>
      <c r="X793">
        <f>$T793+_xlfn.T.INV(0.975,'Regression (power w accel)'!$B$8-2)*SQRT('Regression (power w accel)'!$D$13*(1+1/'Regression (power w accel)'!$B$8+data_and_analysis!$V793))</f>
        <v>8.5865193582952717</v>
      </c>
      <c r="Y793">
        <f t="shared" si="126"/>
        <v>55.414934741625565</v>
      </c>
      <c r="Z793">
        <f t="shared" si="127"/>
        <v>89.315477762603862</v>
      </c>
      <c r="AA793">
        <f>EXP('Regression (power w accel)'!$B$17)*(data_and_analysis!$F793^'Regression (power w accel)'!$B$18)/60</f>
        <v>70.352053073324029</v>
      </c>
      <c r="AB793" t="str">
        <f t="shared" si="128"/>
        <v>N</v>
      </c>
      <c r="AC793" s="5">
        <f t="shared" si="129"/>
        <v>-0.21231957958825079</v>
      </c>
      <c r="AD793" s="5">
        <f t="shared" si="130"/>
        <v>0.26955040913326739</v>
      </c>
    </row>
    <row r="794" spans="1:30" x14ac:dyDescent="0.25">
      <c r="A794">
        <v>34831</v>
      </c>
      <c r="B794" t="s">
        <v>1088</v>
      </c>
      <c r="C794" t="s">
        <v>1089</v>
      </c>
      <c r="D794">
        <v>5912</v>
      </c>
      <c r="E794">
        <v>2837.22</v>
      </c>
      <c r="F794">
        <v>3490.8339999999998</v>
      </c>
      <c r="G794">
        <f t="shared" si="121"/>
        <v>8.6847394626280376</v>
      </c>
      <c r="H794">
        <f t="shared" si="122"/>
        <v>7.9505799785065259</v>
      </c>
      <c r="I794">
        <f t="shared" si="123"/>
        <v>8.1578959551294279</v>
      </c>
      <c r="J794">
        <v>130</v>
      </c>
      <c r="K794">
        <v>131</v>
      </c>
      <c r="L794">
        <v>245612.72</v>
      </c>
      <c r="M794">
        <v>4.1100000000000003</v>
      </c>
      <c r="N794">
        <v>117.45</v>
      </c>
      <c r="O794">
        <v>80.81</v>
      </c>
      <c r="P794">
        <v>149.36000000000001</v>
      </c>
      <c r="Q794">
        <v>90660</v>
      </c>
      <c r="R794">
        <v>0.03</v>
      </c>
      <c r="S794">
        <v>0.28999999999999998</v>
      </c>
      <c r="T794">
        <f>'Regression (power w accel)'!$B$17+'Regression (power w accel)'!$B$18*data_and_analysis!$I794</f>
        <v>8.6999359500456279</v>
      </c>
      <c r="U794">
        <f t="shared" si="124"/>
        <v>2.4480260106313234E-3</v>
      </c>
      <c r="V794">
        <f t="shared" si="125"/>
        <v>2.9578505156600884E-6</v>
      </c>
      <c r="W794">
        <f>$T794-_xlfn.T.INV(0.975,'Regression (power w accel)'!$B$8-2)*SQRT('Regression (power w accel)'!$D$13*(1+1/'Regression (power w accel)'!$B$8+data_and_analysis!$V794))</f>
        <v>8.4612872160215531</v>
      </c>
      <c r="X794">
        <f>$T794+_xlfn.T.INV(0.975,'Regression (power w accel)'!$B$8-2)*SQRT('Regression (power w accel)'!$D$13*(1+1/'Regression (power w accel)'!$B$8+data_and_analysis!$V794))</f>
        <v>8.9385846840697027</v>
      </c>
      <c r="Y794">
        <f t="shared" si="126"/>
        <v>78.80233700118076</v>
      </c>
      <c r="Z794">
        <f t="shared" si="127"/>
        <v>127.00673567301732</v>
      </c>
      <c r="AA794">
        <f>EXP('Regression (power w accel)'!$B$17)*(data_and_analysis!$F794^'Regression (power w accel)'!$B$18)/60</f>
        <v>100.04212905533836</v>
      </c>
      <c r="AB794" t="str">
        <f t="shared" si="128"/>
        <v>N</v>
      </c>
      <c r="AC794" s="5">
        <f t="shared" si="129"/>
        <v>-0.21230847698581864</v>
      </c>
      <c r="AD794" s="5">
        <f t="shared" si="130"/>
        <v>0.26953251467452743</v>
      </c>
    </row>
    <row r="795" spans="1:30" x14ac:dyDescent="0.25">
      <c r="A795">
        <v>42416</v>
      </c>
      <c r="B795" t="s">
        <v>1090</v>
      </c>
      <c r="C795" t="s">
        <v>1091</v>
      </c>
      <c r="D795">
        <v>4398</v>
      </c>
      <c r="E795">
        <v>1602.45</v>
      </c>
      <c r="F795">
        <v>1877.6729</v>
      </c>
      <c r="G795">
        <f t="shared" si="121"/>
        <v>8.3889051711147058</v>
      </c>
      <c r="H795">
        <f t="shared" si="122"/>
        <v>7.379288987060006</v>
      </c>
      <c r="I795">
        <f t="shared" si="123"/>
        <v>7.5377884699441546</v>
      </c>
      <c r="J795">
        <v>179</v>
      </c>
      <c r="K795">
        <v>180</v>
      </c>
      <c r="L795">
        <v>160243.57999999999</v>
      </c>
      <c r="M795">
        <v>6.13</v>
      </c>
      <c r="N795">
        <v>145.97</v>
      </c>
      <c r="O795">
        <v>97.46</v>
      </c>
      <c r="P795">
        <v>171.43</v>
      </c>
      <c r="Q795">
        <v>40855</v>
      </c>
      <c r="R795">
        <v>0.04</v>
      </c>
      <c r="S795">
        <v>0.16</v>
      </c>
      <c r="T795">
        <f>'Regression (power w accel)'!$B$17+'Regression (power w accel)'!$B$18*data_and_analysis!$I795</f>
        <v>8.1037412161323203</v>
      </c>
      <c r="U795">
        <f t="shared" si="124"/>
        <v>0.32561854534266393</v>
      </c>
      <c r="V795">
        <f t="shared" si="125"/>
        <v>3.9343167844932485E-4</v>
      </c>
      <c r="W795">
        <f>$T795-_xlfn.T.INV(0.975,'Regression (power w accel)'!$B$8-2)*SQRT('Regression (power w accel)'!$D$13*(1+1/'Regression (power w accel)'!$B$8+data_and_analysis!$V795))</f>
        <v>7.8650459402882733</v>
      </c>
      <c r="X795">
        <f>$T795+_xlfn.T.INV(0.975,'Regression (power w accel)'!$B$8-2)*SQRT('Regression (power w accel)'!$D$13*(1+1/'Regression (power w accel)'!$B$8+data_and_analysis!$V795))</f>
        <v>8.3424364919763683</v>
      </c>
      <c r="Y795">
        <f t="shared" si="126"/>
        <v>43.41050133433513</v>
      </c>
      <c r="Z795">
        <f t="shared" si="127"/>
        <v>69.971773831706571</v>
      </c>
      <c r="AA795">
        <f>EXP('Regression (power w accel)'!$B$17)*(data_and_analysis!$F795^'Regression (power w accel)'!$B$18)/60</f>
        <v>55.113607950188644</v>
      </c>
      <c r="AB795" t="str">
        <f t="shared" si="128"/>
        <v>Y</v>
      </c>
      <c r="AC795" s="5">
        <f t="shared" si="129"/>
        <v>-0.21234513672976579</v>
      </c>
      <c r="AD795" s="5">
        <f t="shared" si="130"/>
        <v>0.26959160240328761</v>
      </c>
    </row>
    <row r="796" spans="1:30" x14ac:dyDescent="0.25">
      <c r="A796">
        <v>45425</v>
      </c>
      <c r="B796" t="s">
        <v>1092</v>
      </c>
      <c r="C796" t="s">
        <v>1093</v>
      </c>
      <c r="D796">
        <v>5939</v>
      </c>
      <c r="E796">
        <v>1901.84</v>
      </c>
      <c r="F796">
        <v>2294.2917000000002</v>
      </c>
      <c r="G796">
        <f t="shared" si="121"/>
        <v>8.6892960480158603</v>
      </c>
      <c r="H796">
        <f t="shared" si="122"/>
        <v>7.5505771175900174</v>
      </c>
      <c r="I796">
        <f t="shared" si="123"/>
        <v>7.7381794474084122</v>
      </c>
      <c r="J796">
        <v>55</v>
      </c>
      <c r="K796">
        <v>57</v>
      </c>
      <c r="L796">
        <v>180047.19</v>
      </c>
      <c r="M796">
        <v>11.07</v>
      </c>
      <c r="N796">
        <v>139.07</v>
      </c>
      <c r="O796">
        <v>118.06</v>
      </c>
      <c r="P796">
        <v>160.34</v>
      </c>
      <c r="Q796">
        <v>134227</v>
      </c>
      <c r="R796">
        <v>0.08</v>
      </c>
      <c r="S796">
        <v>0.19</v>
      </c>
      <c r="T796">
        <f>'Regression (power w accel)'!$B$17+'Regression (power w accel)'!$B$18*data_and_analysis!$I796</f>
        <v>8.2964046629414412</v>
      </c>
      <c r="U796">
        <f t="shared" si="124"/>
        <v>0.13707690035653297</v>
      </c>
      <c r="V796">
        <f t="shared" si="125"/>
        <v>1.6562445768298638E-4</v>
      </c>
      <c r="W796">
        <f>$T796-_xlfn.T.INV(0.975,'Regression (power w accel)'!$B$8-2)*SQRT('Regression (power w accel)'!$D$13*(1+1/'Regression (power w accel)'!$B$8+data_and_analysis!$V796))</f>
        <v>8.0577365390631268</v>
      </c>
      <c r="X796">
        <f>$T796+_xlfn.T.INV(0.975,'Regression (power w accel)'!$B$8-2)*SQRT('Regression (power w accel)'!$D$13*(1+1/'Regression (power w accel)'!$B$8+data_and_analysis!$V796))</f>
        <v>8.5350727868197556</v>
      </c>
      <c r="Y796">
        <f t="shared" si="126"/>
        <v>52.635562099416205</v>
      </c>
      <c r="Z796">
        <f t="shared" si="127"/>
        <v>84.836699355621903</v>
      </c>
      <c r="AA796">
        <f>EXP('Regression (power w accel)'!$B$17)*(data_and_analysis!$F796^'Regression (power w accel)'!$B$18)/60</f>
        <v>66.823853205590794</v>
      </c>
      <c r="AB796" t="str">
        <f t="shared" si="128"/>
        <v>Y</v>
      </c>
      <c r="AC796" s="5">
        <f t="shared" si="129"/>
        <v>-0.21232375006156529</v>
      </c>
      <c r="AD796" s="5">
        <f t="shared" si="130"/>
        <v>0.26955713096358935</v>
      </c>
    </row>
    <row r="797" spans="1:30" x14ac:dyDescent="0.25">
      <c r="A797">
        <v>49955</v>
      </c>
      <c r="B797" t="s">
        <v>1094</v>
      </c>
      <c r="C797" t="s">
        <v>1095</v>
      </c>
      <c r="D797">
        <v>38617</v>
      </c>
      <c r="E797">
        <v>18376.580000000002</v>
      </c>
      <c r="F797">
        <v>23692.33</v>
      </c>
      <c r="G797">
        <f t="shared" si="121"/>
        <v>10.56144787300669</v>
      </c>
      <c r="H797">
        <f t="shared" si="122"/>
        <v>9.8188323067789778</v>
      </c>
      <c r="I797">
        <f t="shared" si="123"/>
        <v>10.072906646052173</v>
      </c>
      <c r="J797">
        <v>321</v>
      </c>
      <c r="K797">
        <v>322</v>
      </c>
      <c r="L797">
        <v>1837475.6</v>
      </c>
      <c r="M797">
        <v>6.02</v>
      </c>
      <c r="N797">
        <v>128.55000000000001</v>
      </c>
      <c r="O797">
        <v>123.77</v>
      </c>
      <c r="P797">
        <v>134.84</v>
      </c>
      <c r="Q797">
        <v>608318</v>
      </c>
      <c r="R797">
        <v>0.04</v>
      </c>
      <c r="S797">
        <v>0.2</v>
      </c>
      <c r="T797">
        <f>'Regression (power w accel)'!$B$17+'Regression (power w accel)'!$B$18*data_and_analysis!$I797</f>
        <v>10.541099484742686</v>
      </c>
      <c r="U797">
        <f t="shared" si="124"/>
        <v>3.8592139715628773</v>
      </c>
      <c r="V797">
        <f t="shared" si="125"/>
        <v>4.6629316789350847E-3</v>
      </c>
      <c r="W797">
        <f>$T797-_xlfn.T.INV(0.975,'Regression (power w accel)'!$B$8-2)*SQRT('Regression (power w accel)'!$D$13*(1+1/'Regression (power w accel)'!$B$8+data_and_analysis!$V797))</f>
        <v>10.301895904420457</v>
      </c>
      <c r="X797">
        <f>$T797+_xlfn.T.INV(0.975,'Regression (power w accel)'!$B$8-2)*SQRT('Regression (power w accel)'!$D$13*(1+1/'Regression (power w accel)'!$B$8+data_and_analysis!$V797))</f>
        <v>10.780303065064915</v>
      </c>
      <c r="Y797">
        <f t="shared" si="126"/>
        <v>496.48404210752341</v>
      </c>
      <c r="Z797">
        <f t="shared" si="127"/>
        <v>801.07814598707284</v>
      </c>
      <c r="AA797">
        <f>EXP('Regression (power w accel)'!$B$17)*(data_and_analysis!$F797^'Regression (power w accel)'!$B$18)/60</f>
        <v>630.65245259466224</v>
      </c>
      <c r="AB797" t="str">
        <f t="shared" si="128"/>
        <v>N</v>
      </c>
      <c r="AC797" s="5">
        <f t="shared" si="129"/>
        <v>-0.21274540348671658</v>
      </c>
      <c r="AD797" s="5">
        <f t="shared" si="130"/>
        <v>0.27023710554242136</v>
      </c>
    </row>
    <row r="798" spans="1:30" x14ac:dyDescent="0.25">
      <c r="A798">
        <v>54869</v>
      </c>
      <c r="B798" t="s">
        <v>106</v>
      </c>
      <c r="C798" t="s">
        <v>107</v>
      </c>
      <c r="D798">
        <v>6748</v>
      </c>
      <c r="E798">
        <v>2627.89</v>
      </c>
      <c r="F798">
        <v>3256.3314999999998</v>
      </c>
      <c r="G798">
        <f t="shared" si="121"/>
        <v>8.817001443665859</v>
      </c>
      <c r="H798">
        <f t="shared" si="122"/>
        <v>7.8739365218030573</v>
      </c>
      <c r="I798">
        <f t="shared" si="123"/>
        <v>8.0883565339792494</v>
      </c>
      <c r="J798">
        <v>125</v>
      </c>
      <c r="K798">
        <v>127</v>
      </c>
      <c r="L798">
        <v>270395.7</v>
      </c>
      <c r="M798">
        <v>9.0399999999999991</v>
      </c>
      <c r="N798">
        <v>154.36000000000001</v>
      </c>
      <c r="O798">
        <v>139.99</v>
      </c>
      <c r="P798">
        <v>170.42</v>
      </c>
      <c r="Q798">
        <v>76432</v>
      </c>
      <c r="R798">
        <v>0.06</v>
      </c>
      <c r="S798">
        <v>0.19</v>
      </c>
      <c r="T798">
        <f>'Regression (power w accel)'!$B$17+'Regression (power w accel)'!$B$18*data_and_analysis!$I798</f>
        <v>8.6330781267172583</v>
      </c>
      <c r="U798">
        <f t="shared" si="124"/>
        <v>4.0247946203382577E-4</v>
      </c>
      <c r="V798">
        <f t="shared" si="125"/>
        <v>4.8629960594754225E-7</v>
      </c>
      <c r="W798">
        <f>$T798-_xlfn.T.INV(0.975,'Regression (power w accel)'!$B$8-2)*SQRT('Regression (power w accel)'!$D$13*(1+1/'Regression (power w accel)'!$B$8+data_and_analysis!$V798))</f>
        <v>8.3944296873141209</v>
      </c>
      <c r="X798">
        <f>$T798+_xlfn.T.INV(0.975,'Regression (power w accel)'!$B$8-2)*SQRT('Regression (power w accel)'!$D$13*(1+1/'Regression (power w accel)'!$B$8+data_and_analysis!$V798))</f>
        <v>8.8717265661203957</v>
      </c>
      <c r="Y798">
        <f t="shared" si="126"/>
        <v>73.706067668348638</v>
      </c>
      <c r="Z798">
        <f t="shared" si="127"/>
        <v>118.79294312960816</v>
      </c>
      <c r="AA798">
        <f>EXP('Regression (power w accel)'!$B$17)*(data_and_analysis!$F798^'Regression (power w accel)'!$B$18)/60</f>
        <v>93.57222186542964</v>
      </c>
      <c r="AB798" t="str">
        <f t="shared" si="128"/>
        <v>N</v>
      </c>
      <c r="AC798" s="5">
        <f t="shared" si="129"/>
        <v>-0.21230824491537029</v>
      </c>
      <c r="AD798" s="5">
        <f t="shared" si="130"/>
        <v>0.26953214064372177</v>
      </c>
    </row>
    <row r="799" spans="1:30" x14ac:dyDescent="0.25">
      <c r="A799">
        <v>57149</v>
      </c>
      <c r="B799" t="s">
        <v>1096</v>
      </c>
      <c r="C799" t="s">
        <v>1097</v>
      </c>
      <c r="D799">
        <v>8586</v>
      </c>
      <c r="E799">
        <v>3843.61</v>
      </c>
      <c r="F799">
        <v>4927.2416999999996</v>
      </c>
      <c r="G799">
        <f t="shared" si="121"/>
        <v>9.057888248784506</v>
      </c>
      <c r="H799">
        <f t="shared" si="122"/>
        <v>8.2541673081272755</v>
      </c>
      <c r="I799">
        <f t="shared" si="123"/>
        <v>8.5025346175615706</v>
      </c>
      <c r="J799">
        <v>124</v>
      </c>
      <c r="K799">
        <v>126</v>
      </c>
      <c r="L799">
        <v>386131.7</v>
      </c>
      <c r="M799">
        <v>8.61</v>
      </c>
      <c r="N799">
        <v>126.94</v>
      </c>
      <c r="O799">
        <v>111.3</v>
      </c>
      <c r="P799">
        <v>151.37</v>
      </c>
      <c r="Q799">
        <v>127886</v>
      </c>
      <c r="R799">
        <v>0.06</v>
      </c>
      <c r="S799">
        <v>0.19</v>
      </c>
      <c r="T799">
        <f>'Regression (power w accel)'!$B$17+'Regression (power w accel)'!$B$18*data_and_analysis!$I799</f>
        <v>9.0312845638808223</v>
      </c>
      <c r="U799">
        <f t="shared" si="124"/>
        <v>0.15532757342182252</v>
      </c>
      <c r="V799">
        <f t="shared" si="125"/>
        <v>1.876760055435374E-4</v>
      </c>
      <c r="W799">
        <f>$T799-_xlfn.T.INV(0.975,'Regression (power w accel)'!$B$8-2)*SQRT('Regression (power w accel)'!$D$13*(1+1/'Regression (power w accel)'!$B$8+data_and_analysis!$V799))</f>
        <v>8.7926138115799723</v>
      </c>
      <c r="X799">
        <f>$T799+_xlfn.T.INV(0.975,'Regression (power w accel)'!$B$8-2)*SQRT('Regression (power w accel)'!$D$13*(1+1/'Regression (power w accel)'!$B$8+data_and_analysis!$V799))</f>
        <v>9.2699553161816723</v>
      </c>
      <c r="Y799">
        <f t="shared" si="126"/>
        <v>109.75704589109588</v>
      </c>
      <c r="Z799">
        <f t="shared" si="127"/>
        <v>176.90462648972644</v>
      </c>
      <c r="AA799">
        <f>EXP('Regression (power w accel)'!$B$17)*(data_and_analysis!$F799^'Regression (power w accel)'!$B$18)/60</f>
        <v>139.34320653688172</v>
      </c>
      <c r="AB799" t="str">
        <f t="shared" si="128"/>
        <v>N</v>
      </c>
      <c r="AC799" s="5">
        <f t="shared" si="129"/>
        <v>-0.21232582040484979</v>
      </c>
      <c r="AD799" s="5">
        <f t="shared" si="130"/>
        <v>0.26956046790054927</v>
      </c>
    </row>
    <row r="800" spans="1:30" x14ac:dyDescent="0.25">
      <c r="A800">
        <v>34678</v>
      </c>
      <c r="B800" t="s">
        <v>690</v>
      </c>
      <c r="C800" t="s">
        <v>691</v>
      </c>
      <c r="D800">
        <v>3098</v>
      </c>
      <c r="E800">
        <v>1734.97</v>
      </c>
      <c r="F800">
        <v>2026.8026</v>
      </c>
      <c r="G800">
        <f t="shared" si="121"/>
        <v>8.0385120209768139</v>
      </c>
      <c r="H800">
        <f t="shared" si="122"/>
        <v>7.458745401165185</v>
      </c>
      <c r="I800">
        <f t="shared" si="123"/>
        <v>7.6142147564112737</v>
      </c>
      <c r="J800">
        <v>48</v>
      </c>
      <c r="K800">
        <v>50</v>
      </c>
      <c r="L800">
        <v>128976.82</v>
      </c>
      <c r="M800">
        <v>9.15</v>
      </c>
      <c r="N800">
        <v>105.06</v>
      </c>
      <c r="O800">
        <v>83.59</v>
      </c>
      <c r="P800">
        <v>129.54</v>
      </c>
      <c r="Q800">
        <v>40618</v>
      </c>
      <c r="R800">
        <v>0.06</v>
      </c>
      <c r="S800">
        <v>0.28000000000000003</v>
      </c>
      <c r="T800">
        <f>'Regression (power w accel)'!$B$17+'Regression (power w accel)'!$B$18*data_and_analysis!$I800</f>
        <v>8.1772203316289396</v>
      </c>
      <c r="U800">
        <f t="shared" si="124"/>
        <v>0.24423726581759173</v>
      </c>
      <c r="V800">
        <f t="shared" si="125"/>
        <v>2.9510197992368102E-4</v>
      </c>
      <c r="W800">
        <f>$T800-_xlfn.T.INV(0.975,'Regression (power w accel)'!$B$8-2)*SQRT('Regression (power w accel)'!$D$13*(1+1/'Regression (power w accel)'!$B$8+data_and_analysis!$V800))</f>
        <v>7.9385367751600979</v>
      </c>
      <c r="X800">
        <f>$T800+_xlfn.T.INV(0.975,'Regression (power w accel)'!$B$8-2)*SQRT('Regression (power w accel)'!$D$13*(1+1/'Regression (power w accel)'!$B$8+data_and_analysis!$V800))</f>
        <v>8.4159038880977803</v>
      </c>
      <c r="Y800">
        <f t="shared" si="126"/>
        <v>46.720928542037242</v>
      </c>
      <c r="Z800">
        <f t="shared" si="127"/>
        <v>75.30596332367621</v>
      </c>
      <c r="AA800">
        <f>EXP('Regression (power w accel)'!$B$17)*(data_and_analysis!$F800^'Regression (power w accel)'!$B$18)/60</f>
        <v>59.315803385225735</v>
      </c>
      <c r="AB800" t="str">
        <f t="shared" si="128"/>
        <v>N</v>
      </c>
      <c r="AC800" s="5">
        <f t="shared" si="129"/>
        <v>-0.2123359058528001</v>
      </c>
      <c r="AD800" s="5">
        <f t="shared" si="130"/>
        <v>0.2695767236701252</v>
      </c>
    </row>
    <row r="801" spans="1:30" x14ac:dyDescent="0.25">
      <c r="A801">
        <v>50681</v>
      </c>
      <c r="B801" t="s">
        <v>348</v>
      </c>
      <c r="C801" t="s">
        <v>1098</v>
      </c>
      <c r="D801">
        <v>2815</v>
      </c>
      <c r="E801">
        <v>1531.24</v>
      </c>
      <c r="F801">
        <v>1686.7935</v>
      </c>
      <c r="G801">
        <f t="shared" si="121"/>
        <v>7.9427175405737911</v>
      </c>
      <c r="H801">
        <f t="shared" si="122"/>
        <v>7.3338331436594677</v>
      </c>
      <c r="I801">
        <f t="shared" si="123"/>
        <v>7.4305846684146601</v>
      </c>
      <c r="J801">
        <v>92</v>
      </c>
      <c r="K801">
        <v>93</v>
      </c>
      <c r="L801">
        <v>107083.38</v>
      </c>
      <c r="M801">
        <v>6.05</v>
      </c>
      <c r="N801">
        <v>124.91</v>
      </c>
      <c r="O801">
        <v>89.26</v>
      </c>
      <c r="P801">
        <v>150.87</v>
      </c>
      <c r="Q801">
        <v>19774</v>
      </c>
      <c r="R801">
        <v>0.04</v>
      </c>
      <c r="S801">
        <v>0.28999999999999998</v>
      </c>
      <c r="T801">
        <f>'Regression (power w accel)'!$B$17+'Regression (power w accel)'!$B$18*data_and_analysis!$I801</f>
        <v>8.0006714363694229</v>
      </c>
      <c r="U801">
        <f t="shared" si="124"/>
        <v>0.45945860125255422</v>
      </c>
      <c r="V801">
        <f t="shared" si="125"/>
        <v>5.5514518830167747E-4</v>
      </c>
      <c r="W801">
        <f>$T801-_xlfn.T.INV(0.975,'Regression (power w accel)'!$B$8-2)*SQRT('Regression (power w accel)'!$D$13*(1+1/'Regression (power w accel)'!$B$8+data_and_analysis!$V801))</f>
        <v>7.7619568880339793</v>
      </c>
      <c r="X801">
        <f>$T801+_xlfn.T.INV(0.975,'Regression (power w accel)'!$B$8-2)*SQRT('Regression (power w accel)'!$D$13*(1+1/'Regression (power w accel)'!$B$8+data_and_analysis!$V801))</f>
        <v>8.2393859847048674</v>
      </c>
      <c r="Y801">
        <f t="shared" si="126"/>
        <v>39.158296896172956</v>
      </c>
      <c r="Z801">
        <f t="shared" si="127"/>
        <v>63.120236444500591</v>
      </c>
      <c r="AA801">
        <f>EXP('Regression (power w accel)'!$B$17)*(data_and_analysis!$F801^'Regression (power w accel)'!$B$18)/60</f>
        <v>49.716003045803909</v>
      </c>
      <c r="AB801" t="str">
        <f t="shared" si="128"/>
        <v>N</v>
      </c>
      <c r="AC801" s="5">
        <f t="shared" si="129"/>
        <v>-0.21236031665506216</v>
      </c>
      <c r="AD801" s="5">
        <f t="shared" si="130"/>
        <v>0.26961607083230749</v>
      </c>
    </row>
    <row r="802" spans="1:30" x14ac:dyDescent="0.25">
      <c r="A802">
        <v>41498</v>
      </c>
      <c r="B802" t="s">
        <v>16</v>
      </c>
      <c r="C802" t="s">
        <v>17</v>
      </c>
      <c r="D802">
        <v>4149</v>
      </c>
      <c r="E802">
        <v>2289.39</v>
      </c>
      <c r="F802">
        <v>2420.4167000000002</v>
      </c>
      <c r="G802">
        <f t="shared" si="121"/>
        <v>8.3306226203328677</v>
      </c>
      <c r="H802">
        <f t="shared" si="122"/>
        <v>7.7360406855181667</v>
      </c>
      <c r="I802">
        <f t="shared" si="123"/>
        <v>7.7916949944103662</v>
      </c>
      <c r="J802">
        <v>63</v>
      </c>
      <c r="K802">
        <v>64</v>
      </c>
      <c r="L802">
        <v>140978.98000000001</v>
      </c>
      <c r="M802">
        <v>6.04</v>
      </c>
      <c r="N802">
        <v>107.68</v>
      </c>
      <c r="O802">
        <v>81.34</v>
      </c>
      <c r="P802">
        <v>143.58000000000001</v>
      </c>
      <c r="Q802">
        <v>48579</v>
      </c>
      <c r="R802">
        <v>0.04</v>
      </c>
      <c r="S802">
        <v>0.28000000000000003</v>
      </c>
      <c r="T802">
        <f>'Regression (power w accel)'!$B$17+'Regression (power w accel)'!$B$18*data_and_analysis!$I802</f>
        <v>8.3478565290570756</v>
      </c>
      <c r="U802">
        <f t="shared" si="124"/>
        <v>0.10031373133772903</v>
      </c>
      <c r="V802">
        <f t="shared" si="125"/>
        <v>1.2120501198783007E-4</v>
      </c>
      <c r="W802">
        <f>$T802-_xlfn.T.INV(0.975,'Regression (power w accel)'!$B$8-2)*SQRT('Regression (power w accel)'!$D$13*(1+1/'Regression (power w accel)'!$B$8+data_and_analysis!$V802))</f>
        <v>8.1091936998188796</v>
      </c>
      <c r="X802">
        <f>$T802+_xlfn.T.INV(0.975,'Regression (power w accel)'!$B$8-2)*SQRT('Regression (power w accel)'!$D$13*(1+1/'Regression (power w accel)'!$B$8+data_and_analysis!$V802))</f>
        <v>8.5865193582952717</v>
      </c>
      <c r="Y802">
        <f t="shared" si="126"/>
        <v>55.414934741625565</v>
      </c>
      <c r="Z802">
        <f t="shared" si="127"/>
        <v>89.315477762603862</v>
      </c>
      <c r="AA802">
        <f>EXP('Regression (power w accel)'!$B$17)*(data_and_analysis!$F802^'Regression (power w accel)'!$B$18)/60</f>
        <v>70.352053073324029</v>
      </c>
      <c r="AB802" t="str">
        <f t="shared" si="128"/>
        <v>N</v>
      </c>
      <c r="AC802" s="5">
        <f t="shared" si="129"/>
        <v>-0.21231957958825079</v>
      </c>
      <c r="AD802" s="5">
        <f t="shared" si="130"/>
        <v>0.26955040913326739</v>
      </c>
    </row>
    <row r="803" spans="1:30" x14ac:dyDescent="0.25">
      <c r="A803">
        <v>57040</v>
      </c>
      <c r="B803" t="s">
        <v>243</v>
      </c>
      <c r="C803" t="s">
        <v>1099</v>
      </c>
      <c r="D803">
        <v>2603</v>
      </c>
      <c r="E803">
        <v>1512.89</v>
      </c>
      <c r="F803">
        <v>1668.5083</v>
      </c>
      <c r="G803">
        <f t="shared" si="121"/>
        <v>7.8644199049945653</v>
      </c>
      <c r="H803">
        <f t="shared" si="122"/>
        <v>7.321777007906749</v>
      </c>
      <c r="I803">
        <f t="shared" si="123"/>
        <v>7.419685272707075</v>
      </c>
      <c r="J803">
        <v>71</v>
      </c>
      <c r="K803">
        <v>72</v>
      </c>
      <c r="L803">
        <v>101693.74</v>
      </c>
      <c r="M803">
        <v>6.02</v>
      </c>
      <c r="N803">
        <v>119.98</v>
      </c>
      <c r="O803">
        <v>79.42</v>
      </c>
      <c r="P803">
        <v>170.71</v>
      </c>
      <c r="Q803">
        <v>14723</v>
      </c>
      <c r="R803">
        <v>0.04</v>
      </c>
      <c r="S803">
        <v>0.28000000000000003</v>
      </c>
      <c r="T803">
        <f>'Regression (power w accel)'!$B$17+'Regression (power w accel)'!$B$18*data_and_analysis!$I803</f>
        <v>7.9901923460843589</v>
      </c>
      <c r="U803">
        <f t="shared" si="124"/>
        <v>0.47435335474826018</v>
      </c>
      <c r="V803">
        <f t="shared" si="125"/>
        <v>5.7314191469125622E-4</v>
      </c>
      <c r="W803">
        <f>$T803-_xlfn.T.INV(0.975,'Regression (power w accel)'!$B$8-2)*SQRT('Regression (power w accel)'!$D$13*(1+1/'Regression (power w accel)'!$B$8+data_and_analysis!$V803))</f>
        <v>7.7514756530536708</v>
      </c>
      <c r="X803">
        <f>$T803+_xlfn.T.INV(0.975,'Regression (power w accel)'!$B$8-2)*SQRT('Regression (power w accel)'!$D$13*(1+1/'Regression (power w accel)'!$B$8+data_and_analysis!$V803))</f>
        <v>8.228909039115047</v>
      </c>
      <c r="Y803">
        <f t="shared" si="126"/>
        <v>38.750012982500472</v>
      </c>
      <c r="Z803">
        <f t="shared" si="127"/>
        <v>62.462381335268304</v>
      </c>
      <c r="AA803">
        <f>EXP('Regression (power w accel)'!$B$17)*(data_and_analysis!$F803^'Regression (power w accel)'!$B$18)/60</f>
        <v>49.197744741599095</v>
      </c>
      <c r="AB803" t="str">
        <f t="shared" si="128"/>
        <v>N</v>
      </c>
      <c r="AC803" s="5">
        <f t="shared" si="129"/>
        <v>-0.21236200590033461</v>
      </c>
      <c r="AD803" s="5">
        <f t="shared" si="130"/>
        <v>0.2696187937747746</v>
      </c>
    </row>
    <row r="804" spans="1:30" x14ac:dyDescent="0.25">
      <c r="A804">
        <v>38315</v>
      </c>
      <c r="B804" t="s">
        <v>1100</v>
      </c>
      <c r="C804" t="s">
        <v>1101</v>
      </c>
      <c r="D804">
        <v>6662</v>
      </c>
      <c r="E804">
        <v>3587.76</v>
      </c>
      <c r="F804">
        <v>4388.6310000000003</v>
      </c>
      <c r="G804">
        <f t="shared" si="121"/>
        <v>8.8041750187536252</v>
      </c>
      <c r="H804">
        <f t="shared" si="122"/>
        <v>8.1852833313093694</v>
      </c>
      <c r="I804">
        <f t="shared" si="123"/>
        <v>8.3867726123329156</v>
      </c>
      <c r="J804">
        <v>108</v>
      </c>
      <c r="K804">
        <v>109</v>
      </c>
      <c r="L804">
        <v>325208.28000000003</v>
      </c>
      <c r="M804">
        <v>4.8</v>
      </c>
      <c r="N804">
        <v>115.66</v>
      </c>
      <c r="O804">
        <v>102.92</v>
      </c>
      <c r="P804">
        <v>131.28</v>
      </c>
      <c r="Q804">
        <v>41306</v>
      </c>
      <c r="R804">
        <v>0.03</v>
      </c>
      <c r="S804">
        <v>0.19</v>
      </c>
      <c r="T804">
        <f>'Regression (power w accel)'!$B$17+'Regression (power w accel)'!$B$18*data_and_analysis!$I804</f>
        <v>8.9199866041667129</v>
      </c>
      <c r="U804">
        <f t="shared" si="124"/>
        <v>7.7481053734729022E-2</v>
      </c>
      <c r="V804">
        <f t="shared" si="125"/>
        <v>9.3617213929868539E-5</v>
      </c>
      <c r="W804">
        <f>$T804-_xlfn.T.INV(0.975,'Regression (power w accel)'!$B$8-2)*SQRT('Regression (power w accel)'!$D$13*(1+1/'Regression (power w accel)'!$B$8+data_and_analysis!$V804))</f>
        <v>8.6813270633551642</v>
      </c>
      <c r="X804">
        <f>$T804+_xlfn.T.INV(0.975,'Regression (power w accel)'!$B$8-2)*SQRT('Regression (power w accel)'!$D$13*(1+1/'Regression (power w accel)'!$B$8+data_and_analysis!$V804))</f>
        <v>9.1586461449782615</v>
      </c>
      <c r="Y804">
        <f t="shared" si="126"/>
        <v>98.197671290485459</v>
      </c>
      <c r="Z804">
        <f t="shared" si="127"/>
        <v>158.2698650607916</v>
      </c>
      <c r="AA804">
        <f>EXP('Regression (power w accel)'!$B$17)*(data_and_analysis!$F804^'Regression (power w accel)'!$B$18)/60</f>
        <v>124.66648380550845</v>
      </c>
      <c r="AB804" t="str">
        <f t="shared" si="128"/>
        <v>N</v>
      </c>
      <c r="AC804" s="5">
        <f t="shared" si="129"/>
        <v>-0.2123169893547078</v>
      </c>
      <c r="AD804" s="5">
        <f t="shared" si="130"/>
        <v>0.26954623431673597</v>
      </c>
    </row>
    <row r="805" spans="1:30" x14ac:dyDescent="0.25">
      <c r="A805">
        <v>37175</v>
      </c>
      <c r="B805" t="s">
        <v>353</v>
      </c>
      <c r="C805" t="s">
        <v>1102</v>
      </c>
      <c r="D805">
        <v>976</v>
      </c>
      <c r="E805">
        <v>564.46</v>
      </c>
      <c r="F805">
        <v>519.60749999999996</v>
      </c>
      <c r="G805">
        <f t="shared" si="121"/>
        <v>6.8834625864130921</v>
      </c>
      <c r="H805">
        <f t="shared" si="122"/>
        <v>6.3358695219116825</v>
      </c>
      <c r="I805">
        <f t="shared" si="123"/>
        <v>6.253073718872411</v>
      </c>
      <c r="J805">
        <v>22</v>
      </c>
      <c r="K805">
        <v>24</v>
      </c>
      <c r="L805">
        <v>27159.62</v>
      </c>
      <c r="M805">
        <v>9.48</v>
      </c>
      <c r="N805">
        <v>125.14</v>
      </c>
      <c r="O805">
        <v>41.96</v>
      </c>
      <c r="P805">
        <v>147.46</v>
      </c>
      <c r="Q805">
        <v>5202</v>
      </c>
      <c r="R805">
        <v>7.0000000000000007E-2</v>
      </c>
      <c r="S805">
        <v>0.19</v>
      </c>
      <c r="T805">
        <f>'Regression (power w accel)'!$B$17+'Regression (power w accel)'!$B$18*data_and_analysis!$I805</f>
        <v>6.8685679800910373</v>
      </c>
      <c r="U805">
        <f t="shared" si="124"/>
        <v>3.4423039776960906</v>
      </c>
      <c r="V805">
        <f t="shared" si="125"/>
        <v>4.1591962468002361E-3</v>
      </c>
      <c r="W805">
        <f>$T805-_xlfn.T.INV(0.975,'Regression (power w accel)'!$B$8-2)*SQRT('Regression (power w accel)'!$D$13*(1+1/'Regression (power w accel)'!$B$8+data_and_analysis!$V805))</f>
        <v>6.6294243156749628</v>
      </c>
      <c r="X805">
        <f>$T805+_xlfn.T.INV(0.975,'Regression (power w accel)'!$B$8-2)*SQRT('Regression (power w accel)'!$D$13*(1+1/'Regression (power w accel)'!$B$8+data_and_analysis!$V805))</f>
        <v>7.1077116445071118</v>
      </c>
      <c r="Y805">
        <f t="shared" si="126"/>
        <v>12.617437092085014</v>
      </c>
      <c r="Z805">
        <f t="shared" si="127"/>
        <v>20.355824400912695</v>
      </c>
      <c r="AA805">
        <f>EXP('Regression (power w accel)'!$B$17)*(data_and_analysis!$F805^'Regression (power w accel)'!$B$18)/60</f>
        <v>16.026176519558401</v>
      </c>
      <c r="AB805" t="str">
        <f t="shared" si="128"/>
        <v>N</v>
      </c>
      <c r="AC805" s="5">
        <f t="shared" si="129"/>
        <v>-0.21269823300107482</v>
      </c>
      <c r="AD805" s="5">
        <f t="shared" si="130"/>
        <v>0.27016100041518804</v>
      </c>
    </row>
    <row r="806" spans="1:30" x14ac:dyDescent="0.25">
      <c r="A806">
        <v>47572</v>
      </c>
      <c r="B806" t="s">
        <v>16</v>
      </c>
      <c r="C806" t="s">
        <v>1103</v>
      </c>
      <c r="D806">
        <v>5672</v>
      </c>
      <c r="E806">
        <v>2501.7399999999998</v>
      </c>
      <c r="F806">
        <v>3104.4209999999998</v>
      </c>
      <c r="G806">
        <f t="shared" si="121"/>
        <v>8.6432970682119628</v>
      </c>
      <c r="H806">
        <f t="shared" si="122"/>
        <v>7.8247417687606182</v>
      </c>
      <c r="I806">
        <f t="shared" si="123"/>
        <v>8.0405825035492953</v>
      </c>
      <c r="J806">
        <v>116</v>
      </c>
      <c r="K806">
        <v>117</v>
      </c>
      <c r="L806">
        <v>260926.16</v>
      </c>
      <c r="M806">
        <v>6.05</v>
      </c>
      <c r="N806">
        <v>142.84</v>
      </c>
      <c r="O806">
        <v>126.58</v>
      </c>
      <c r="P806">
        <v>163.84</v>
      </c>
      <c r="Q806">
        <v>85542</v>
      </c>
      <c r="R806">
        <v>0.04</v>
      </c>
      <c r="S806">
        <v>0.15</v>
      </c>
      <c r="T806">
        <f>'Regression (power w accel)'!$B$17+'Regression (power w accel)'!$B$18*data_and_analysis!$I806</f>
        <v>8.5871463712706309</v>
      </c>
      <c r="U806">
        <f t="shared" si="124"/>
        <v>4.6017122076378843E-3</v>
      </c>
      <c r="V806">
        <f t="shared" si="125"/>
        <v>5.5600621754712655E-6</v>
      </c>
      <c r="W806">
        <f>$T806-_xlfn.T.INV(0.975,'Regression (power w accel)'!$B$8-2)*SQRT('Regression (power w accel)'!$D$13*(1+1/'Regression (power w accel)'!$B$8+data_and_analysis!$V806))</f>
        <v>8.3484973270506107</v>
      </c>
      <c r="X806">
        <f>$T806+_xlfn.T.INV(0.975,'Regression (power w accel)'!$B$8-2)*SQRT('Regression (power w accel)'!$D$13*(1+1/'Regression (power w accel)'!$B$8+data_and_analysis!$V806))</f>
        <v>8.8257954154906511</v>
      </c>
      <c r="Y806">
        <f t="shared" si="126"/>
        <v>70.397148974913009</v>
      </c>
      <c r="Z806">
        <f t="shared" si="127"/>
        <v>113.46005688546913</v>
      </c>
      <c r="AA806">
        <f>EXP('Regression (power w accel)'!$B$17)*(data_and_analysis!$F806^'Regression (power w accel)'!$B$18)/60</f>
        <v>89.371497286710422</v>
      </c>
      <c r="AB806" t="str">
        <f t="shared" si="128"/>
        <v>N</v>
      </c>
      <c r="AC806" s="5">
        <f t="shared" si="129"/>
        <v>-0.21230872132449891</v>
      </c>
      <c r="AD806" s="5">
        <f t="shared" si="130"/>
        <v>0.26953290847842476</v>
      </c>
    </row>
    <row r="807" spans="1:30" x14ac:dyDescent="0.25">
      <c r="A807">
        <v>50759</v>
      </c>
      <c r="B807" t="s">
        <v>1104</v>
      </c>
      <c r="C807" t="s">
        <v>1105</v>
      </c>
      <c r="D807">
        <v>29537</v>
      </c>
      <c r="E807">
        <v>17016.849999999999</v>
      </c>
      <c r="F807">
        <v>20906.817999999999</v>
      </c>
      <c r="G807">
        <f t="shared" si="121"/>
        <v>10.293398993717526</v>
      </c>
      <c r="H807">
        <f t="shared" si="122"/>
        <v>9.7419593086178899</v>
      </c>
      <c r="I807">
        <f t="shared" si="123"/>
        <v>9.9478306048503899</v>
      </c>
      <c r="J807">
        <v>369</v>
      </c>
      <c r="K807">
        <v>370</v>
      </c>
      <c r="L807">
        <v>1601566.8</v>
      </c>
      <c r="M807">
        <v>4.24</v>
      </c>
      <c r="N807">
        <v>113.64</v>
      </c>
      <c r="O807">
        <v>100.19</v>
      </c>
      <c r="P807">
        <v>142.41</v>
      </c>
      <c r="Q807">
        <v>183259</v>
      </c>
      <c r="R807">
        <v>0.03</v>
      </c>
      <c r="S807">
        <v>0.15</v>
      </c>
      <c r="T807">
        <f>'Regression (power w accel)'!$B$17+'Regression (power w accel)'!$B$18*data_and_analysis!$I807</f>
        <v>10.420846659410401</v>
      </c>
      <c r="U807">
        <f t="shared" si="124"/>
        <v>3.3834371682341606</v>
      </c>
      <c r="V807">
        <f t="shared" si="125"/>
        <v>4.088069869071378E-3</v>
      </c>
      <c r="W807">
        <f>$T807-_xlfn.T.INV(0.975,'Regression (power w accel)'!$B$8-2)*SQRT('Regression (power w accel)'!$D$13*(1+1/'Regression (power w accel)'!$B$8+data_and_analysis!$V807))</f>
        <v>10.18171145620305</v>
      </c>
      <c r="X807">
        <f>$T807+_xlfn.T.INV(0.975,'Regression (power w accel)'!$B$8-2)*SQRT('Regression (power w accel)'!$D$13*(1+1/'Regression (power w accel)'!$B$8+data_and_analysis!$V807))</f>
        <v>10.659981862617752</v>
      </c>
      <c r="Y807">
        <f t="shared" si="126"/>
        <v>440.26063067103701</v>
      </c>
      <c r="Z807">
        <f t="shared" si="127"/>
        <v>710.26440377552774</v>
      </c>
      <c r="AA807">
        <f>EXP('Regression (power w accel)'!$B$17)*(data_and_analysis!$F807^'Regression (power w accel)'!$B$18)/60</f>
        <v>559.19715159271141</v>
      </c>
      <c r="AB807" t="str">
        <f t="shared" si="128"/>
        <v>N</v>
      </c>
      <c r="AC807" s="5">
        <f t="shared" si="129"/>
        <v>-0.21269157144831319</v>
      </c>
      <c r="AD807" s="5">
        <f t="shared" si="130"/>
        <v>0.27015025336331727</v>
      </c>
    </row>
    <row r="808" spans="1:30" x14ac:dyDescent="0.25">
      <c r="A808">
        <v>54060</v>
      </c>
      <c r="B808" t="s">
        <v>1106</v>
      </c>
      <c r="C808" t="s">
        <v>1107</v>
      </c>
      <c r="D808">
        <v>6896</v>
      </c>
      <c r="E808">
        <v>2767.14</v>
      </c>
      <c r="F808">
        <v>3520.7640000000001</v>
      </c>
      <c r="G808">
        <f t="shared" si="121"/>
        <v>8.8386968123435299</v>
      </c>
      <c r="H808">
        <f t="shared" si="122"/>
        <v>7.9255695748206723</v>
      </c>
      <c r="I808">
        <f t="shared" si="123"/>
        <v>8.166433290495732</v>
      </c>
      <c r="J808">
        <v>194</v>
      </c>
      <c r="K808">
        <v>195</v>
      </c>
      <c r="L808">
        <v>323792.8</v>
      </c>
      <c r="M808">
        <v>6.12</v>
      </c>
      <c r="N808">
        <v>157.81</v>
      </c>
      <c r="O808">
        <v>141.69999999999999</v>
      </c>
      <c r="P808">
        <v>172.24</v>
      </c>
      <c r="Q808">
        <v>113215</v>
      </c>
      <c r="R808">
        <v>0.04</v>
      </c>
      <c r="S808">
        <v>0.17</v>
      </c>
      <c r="T808">
        <f>'Regression (power w accel)'!$B$17+'Regression (power w accel)'!$B$18*data_and_analysis!$I808</f>
        <v>8.7081440663942331</v>
      </c>
      <c r="U808">
        <f t="shared" si="124"/>
        <v>3.365724645366087E-3</v>
      </c>
      <c r="V808">
        <f t="shared" si="125"/>
        <v>4.0666685462621232E-6</v>
      </c>
      <c r="W808">
        <f>$T808-_xlfn.T.INV(0.975,'Regression (power w accel)'!$B$8-2)*SQRT('Regression (power w accel)'!$D$13*(1+1/'Regression (power w accel)'!$B$8+data_and_analysis!$V808))</f>
        <v>8.4694952001937516</v>
      </c>
      <c r="X808">
        <f>$T808+_xlfn.T.INV(0.975,'Regression (power w accel)'!$B$8-2)*SQRT('Regression (power w accel)'!$D$13*(1+1/'Regression (power w accel)'!$B$8+data_and_analysis!$V808))</f>
        <v>8.9467929325947146</v>
      </c>
      <c r="Y808">
        <f t="shared" si="126"/>
        <v>79.451807109921432</v>
      </c>
      <c r="Z808">
        <f t="shared" si="127"/>
        <v>128.05352881557539</v>
      </c>
      <c r="AA808">
        <f>EXP('Regression (power w accel)'!$B$17)*(data_and_analysis!$F808^'Regression (power w accel)'!$B$18)/60</f>
        <v>100.86666580788651</v>
      </c>
      <c r="AB808" t="str">
        <f t="shared" si="128"/>
        <v>N</v>
      </c>
      <c r="AC808" s="5">
        <f t="shared" si="129"/>
        <v>-0.21230858110004763</v>
      </c>
      <c r="AD808" s="5">
        <f t="shared" si="130"/>
        <v>0.26953268247678325</v>
      </c>
    </row>
    <row r="809" spans="1:30" x14ac:dyDescent="0.25">
      <c r="A809">
        <v>47785</v>
      </c>
      <c r="B809" t="s">
        <v>16</v>
      </c>
      <c r="C809" t="s">
        <v>81</v>
      </c>
      <c r="D809">
        <v>4129</v>
      </c>
      <c r="E809">
        <v>2289.39</v>
      </c>
      <c r="F809">
        <v>2420.4167000000002</v>
      </c>
      <c r="G809">
        <f t="shared" si="121"/>
        <v>8.3257905258860898</v>
      </c>
      <c r="H809">
        <f t="shared" si="122"/>
        <v>7.7360406855181667</v>
      </c>
      <c r="I809">
        <f t="shared" si="123"/>
        <v>7.7916949944103662</v>
      </c>
      <c r="J809">
        <v>63</v>
      </c>
      <c r="K809">
        <v>64</v>
      </c>
      <c r="L809">
        <v>140978.98000000001</v>
      </c>
      <c r="M809">
        <v>6.04</v>
      </c>
      <c r="N809">
        <v>107.68</v>
      </c>
      <c r="O809">
        <v>81.34</v>
      </c>
      <c r="P809">
        <v>143.58000000000001</v>
      </c>
      <c r="Q809">
        <v>48579</v>
      </c>
      <c r="R809">
        <v>0.04</v>
      </c>
      <c r="S809">
        <v>0.28000000000000003</v>
      </c>
      <c r="T809">
        <f>'Regression (power w accel)'!$B$17+'Regression (power w accel)'!$B$18*data_and_analysis!$I809</f>
        <v>8.3478565290570756</v>
      </c>
      <c r="U809">
        <f t="shared" si="124"/>
        <v>0.10031373133772903</v>
      </c>
      <c r="V809">
        <f t="shared" si="125"/>
        <v>1.2120501198783007E-4</v>
      </c>
      <c r="W809">
        <f>$T809-_xlfn.T.INV(0.975,'Regression (power w accel)'!$B$8-2)*SQRT('Regression (power w accel)'!$D$13*(1+1/'Regression (power w accel)'!$B$8+data_and_analysis!$V809))</f>
        <v>8.1091936998188796</v>
      </c>
      <c r="X809">
        <f>$T809+_xlfn.T.INV(0.975,'Regression (power w accel)'!$B$8-2)*SQRT('Regression (power w accel)'!$D$13*(1+1/'Regression (power w accel)'!$B$8+data_and_analysis!$V809))</f>
        <v>8.5865193582952717</v>
      </c>
      <c r="Y809">
        <f t="shared" si="126"/>
        <v>55.414934741625565</v>
      </c>
      <c r="Z809">
        <f t="shared" si="127"/>
        <v>89.315477762603862</v>
      </c>
      <c r="AA809">
        <f>EXP('Regression (power w accel)'!$B$17)*(data_and_analysis!$F809^'Regression (power w accel)'!$B$18)/60</f>
        <v>70.352053073324029</v>
      </c>
      <c r="AB809" t="str">
        <f t="shared" si="128"/>
        <v>N</v>
      </c>
      <c r="AC809" s="5">
        <f t="shared" si="129"/>
        <v>-0.21231957958825079</v>
      </c>
      <c r="AD809" s="5">
        <f t="shared" si="130"/>
        <v>0.26955040913326739</v>
      </c>
    </row>
    <row r="810" spans="1:30" x14ac:dyDescent="0.25">
      <c r="A810">
        <v>56822</v>
      </c>
      <c r="B810" t="s">
        <v>1108</v>
      </c>
      <c r="C810" t="s">
        <v>1109</v>
      </c>
      <c r="D810">
        <v>8921</v>
      </c>
      <c r="E810">
        <v>4452.0200000000004</v>
      </c>
      <c r="F810">
        <v>5735.0946999999996</v>
      </c>
      <c r="G810">
        <f t="shared" si="121"/>
        <v>9.0961633269137838</v>
      </c>
      <c r="H810">
        <f t="shared" si="122"/>
        <v>8.4011132047483272</v>
      </c>
      <c r="I810">
        <f t="shared" si="123"/>
        <v>8.6543595420688124</v>
      </c>
      <c r="J810">
        <v>579</v>
      </c>
      <c r="K810">
        <v>580</v>
      </c>
      <c r="L810">
        <v>509897.53</v>
      </c>
      <c r="M810">
        <v>6.12</v>
      </c>
      <c r="N810">
        <v>145.08000000000001</v>
      </c>
      <c r="O810">
        <v>111.67</v>
      </c>
      <c r="P810">
        <v>173.83</v>
      </c>
      <c r="Q810">
        <v>101731</v>
      </c>
      <c r="R810">
        <v>0.04</v>
      </c>
      <c r="S810">
        <v>0.15</v>
      </c>
      <c r="T810">
        <f>'Regression (power w accel)'!$B$17+'Regression (power w accel)'!$B$18*data_and_analysis!$I810</f>
        <v>9.1772547749015096</v>
      </c>
      <c r="U810">
        <f t="shared" si="124"/>
        <v>0.29805170355927657</v>
      </c>
      <c r="V810">
        <f t="shared" si="125"/>
        <v>3.6012378187060988E-4</v>
      </c>
      <c r="W810">
        <f>$T810-_xlfn.T.INV(0.975,'Regression (power w accel)'!$B$8-2)*SQRT('Regression (power w accel)'!$D$13*(1+1/'Regression (power w accel)'!$B$8+data_and_analysis!$V810))</f>
        <v>8.9385634687777653</v>
      </c>
      <c r="X810">
        <f>$T810+_xlfn.T.INV(0.975,'Regression (power w accel)'!$B$8-2)*SQRT('Regression (power w accel)'!$D$13*(1+1/'Regression (power w accel)'!$B$8+data_and_analysis!$V810))</f>
        <v>9.415946081025254</v>
      </c>
      <c r="Y810">
        <f t="shared" si="126"/>
        <v>127.00404121662392</v>
      </c>
      <c r="Z810">
        <f t="shared" si="127"/>
        <v>204.71146887129592</v>
      </c>
      <c r="AA810">
        <f>EXP('Regression (power w accel)'!$B$17)*(data_and_analysis!$F810^'Regression (power w accel)'!$B$18)/60</f>
        <v>161.24262411051768</v>
      </c>
      <c r="AB810" t="str">
        <f t="shared" si="128"/>
        <v>N</v>
      </c>
      <c r="AC810" s="5">
        <f t="shared" si="129"/>
        <v>-0.21234200995405667</v>
      </c>
      <c r="AD810" s="5">
        <f t="shared" si="130"/>
        <v>0.26958656248973073</v>
      </c>
    </row>
    <row r="811" spans="1:30" x14ac:dyDescent="0.25">
      <c r="A811">
        <v>45235</v>
      </c>
      <c r="B811" t="s">
        <v>1110</v>
      </c>
      <c r="C811" t="s">
        <v>1111</v>
      </c>
      <c r="D811">
        <v>2806</v>
      </c>
      <c r="E811">
        <v>1225.81</v>
      </c>
      <c r="F811">
        <v>1411.7937999999999</v>
      </c>
      <c r="G811">
        <f t="shared" si="121"/>
        <v>7.9395152606624064</v>
      </c>
      <c r="H811">
        <f t="shared" si="122"/>
        <v>7.1113571289560289</v>
      </c>
      <c r="I811">
        <f t="shared" si="123"/>
        <v>7.2526163733948508</v>
      </c>
      <c r="J811">
        <v>30</v>
      </c>
      <c r="K811">
        <v>32</v>
      </c>
      <c r="L811">
        <v>104075.72</v>
      </c>
      <c r="M811">
        <v>11.11</v>
      </c>
      <c r="N811">
        <v>141.02000000000001</v>
      </c>
      <c r="O811">
        <v>128.24</v>
      </c>
      <c r="P811">
        <v>150.83000000000001</v>
      </c>
      <c r="Q811">
        <v>60300</v>
      </c>
      <c r="R811">
        <v>0.08</v>
      </c>
      <c r="S811">
        <v>0.18</v>
      </c>
      <c r="T811">
        <f>'Regression (power w accel)'!$B$17+'Regression (power w accel)'!$B$18*data_and_analysis!$I811</f>
        <v>7.8295660025063896</v>
      </c>
      <c r="U811">
        <f t="shared" si="124"/>
        <v>0.73239715113509052</v>
      </c>
      <c r="V811">
        <f t="shared" si="125"/>
        <v>8.8492576539014498E-4</v>
      </c>
      <c r="W811">
        <f>$T811-_xlfn.T.INV(0.975,'Regression (power w accel)'!$B$8-2)*SQRT('Regression (power w accel)'!$D$13*(1+1/'Regression (power w accel)'!$B$8+data_and_analysis!$V811))</f>
        <v>7.5908121568128974</v>
      </c>
      <c r="X811">
        <f>$T811+_xlfn.T.INV(0.975,'Regression (power w accel)'!$B$8-2)*SQRT('Regression (power w accel)'!$D$13*(1+1/'Regression (power w accel)'!$B$8+data_and_analysis!$V811))</f>
        <v>8.0683198481998808</v>
      </c>
      <c r="Y811">
        <f t="shared" si="126"/>
        <v>32.998681119458389</v>
      </c>
      <c r="Z811">
        <f t="shared" si="127"/>
        <v>53.195578712055635</v>
      </c>
      <c r="AA811">
        <f>EXP('Regression (power w accel)'!$B$17)*(data_and_analysis!$F811^'Regression (power w accel)'!$B$18)/60</f>
        <v>41.897302286473945</v>
      </c>
      <c r="AB811" t="str">
        <f t="shared" si="128"/>
        <v>N</v>
      </c>
      <c r="AC811" s="5">
        <f t="shared" si="129"/>
        <v>-0.21239126820555154</v>
      </c>
      <c r="AD811" s="5">
        <f t="shared" si="130"/>
        <v>0.26966596436995915</v>
      </c>
    </row>
    <row r="812" spans="1:30" x14ac:dyDescent="0.25">
      <c r="A812">
        <v>41723</v>
      </c>
      <c r="B812" t="s">
        <v>137</v>
      </c>
      <c r="C812" t="s">
        <v>1112</v>
      </c>
      <c r="D812">
        <v>15080</v>
      </c>
      <c r="E812">
        <v>6478.4</v>
      </c>
      <c r="F812">
        <v>8321.1190000000006</v>
      </c>
      <c r="G812">
        <f t="shared" si="121"/>
        <v>9.6211246415619467</v>
      </c>
      <c r="H812">
        <f t="shared" si="122"/>
        <v>8.7762288452778972</v>
      </c>
      <c r="I812">
        <f t="shared" si="123"/>
        <v>9.0265520199638942</v>
      </c>
      <c r="J812">
        <v>720</v>
      </c>
      <c r="K812">
        <v>721</v>
      </c>
      <c r="L812">
        <v>723925.75</v>
      </c>
      <c r="M812">
        <v>6.11</v>
      </c>
      <c r="N812">
        <v>143.18</v>
      </c>
      <c r="O812">
        <v>122.43</v>
      </c>
      <c r="P812">
        <v>166.25</v>
      </c>
      <c r="Q812">
        <v>214882</v>
      </c>
      <c r="R812">
        <v>0.04</v>
      </c>
      <c r="S812">
        <v>0.2</v>
      </c>
      <c r="T812">
        <f>'Regression (power w accel)'!$B$17+'Regression (power w accel)'!$B$18*data_and_analysis!$I812</f>
        <v>9.5350946665727001</v>
      </c>
      <c r="U812">
        <f t="shared" si="124"/>
        <v>0.84296929862669434</v>
      </c>
      <c r="V812">
        <f t="shared" si="125"/>
        <v>1.0185256054471299E-3</v>
      </c>
      <c r="W812">
        <f>$T812-_xlfn.T.INV(0.975,'Regression (power w accel)'!$B$8-2)*SQRT('Regression (power w accel)'!$D$13*(1+1/'Regression (power w accel)'!$B$8+data_and_analysis!$V812))</f>
        <v>9.2963249026776875</v>
      </c>
      <c r="X812">
        <f>$T812+_xlfn.T.INV(0.975,'Regression (power w accel)'!$B$8-2)*SQRT('Regression (power w accel)'!$D$13*(1+1/'Regression (power w accel)'!$B$8+data_and_analysis!$V812))</f>
        <v>9.7738644304677127</v>
      </c>
      <c r="Y812">
        <f t="shared" si="126"/>
        <v>181.63157831602138</v>
      </c>
      <c r="Z812">
        <f t="shared" si="127"/>
        <v>292.80880935971504</v>
      </c>
      <c r="AA812">
        <f>EXP('Regression (power w accel)'!$B$17)*(data_and_analysis!$F812^'Regression (power w accel)'!$B$18)/60</f>
        <v>230.61510399113075</v>
      </c>
      <c r="AB812" t="str">
        <f t="shared" si="128"/>
        <v>N</v>
      </c>
      <c r="AC812" s="5">
        <f t="shared" si="129"/>
        <v>-0.21240380542027829</v>
      </c>
      <c r="AD812" s="5">
        <f t="shared" si="130"/>
        <v>0.26968617532950573</v>
      </c>
    </row>
    <row r="813" spans="1:30" x14ac:dyDescent="0.25">
      <c r="A813">
        <v>48438</v>
      </c>
      <c r="B813" t="s">
        <v>102</v>
      </c>
      <c r="C813" t="s">
        <v>1113</v>
      </c>
      <c r="D813">
        <v>2954</v>
      </c>
      <c r="E813">
        <v>1731.3</v>
      </c>
      <c r="F813">
        <v>1838.6423</v>
      </c>
      <c r="G813">
        <f t="shared" si="121"/>
        <v>7.9909154630913255</v>
      </c>
      <c r="H813">
        <f t="shared" si="122"/>
        <v>7.4566278503850301</v>
      </c>
      <c r="I813">
        <f t="shared" si="123"/>
        <v>7.5167826978004895</v>
      </c>
      <c r="J813">
        <v>84</v>
      </c>
      <c r="K813">
        <v>85</v>
      </c>
      <c r="L813">
        <v>107802.5</v>
      </c>
      <c r="M813">
        <v>6.02</v>
      </c>
      <c r="N813">
        <v>116.23</v>
      </c>
      <c r="O813">
        <v>72.92</v>
      </c>
      <c r="P813">
        <v>144.66999999999999</v>
      </c>
      <c r="Q813">
        <v>34609</v>
      </c>
      <c r="R813">
        <v>0.04</v>
      </c>
      <c r="S813">
        <v>0.28999999999999998</v>
      </c>
      <c r="T813">
        <f>'Regression (power w accel)'!$B$17+'Regression (power w accel)'!$B$18*data_and_analysis!$I813</f>
        <v>8.0835454742117179</v>
      </c>
      <c r="U813">
        <f t="shared" si="124"/>
        <v>0.35003283342478952</v>
      </c>
      <c r="V813">
        <f t="shared" si="125"/>
        <v>4.2293047228549242E-4</v>
      </c>
      <c r="W813">
        <f>$T813-_xlfn.T.INV(0.975,'Regression (power w accel)'!$B$8-2)*SQRT('Regression (power w accel)'!$D$13*(1+1/'Regression (power w accel)'!$B$8+data_and_analysis!$V813))</f>
        <v>7.8448466826811005</v>
      </c>
      <c r="X813">
        <f>$T813+_xlfn.T.INV(0.975,'Regression (power w accel)'!$B$8-2)*SQRT('Regression (power w accel)'!$D$13*(1+1/'Regression (power w accel)'!$B$8+data_and_analysis!$V813))</f>
        <v>8.3222442657423343</v>
      </c>
      <c r="Y813">
        <f t="shared" si="126"/>
        <v>42.54243806648406</v>
      </c>
      <c r="Z813">
        <f t="shared" si="127"/>
        <v>68.57305707124199</v>
      </c>
      <c r="AA813">
        <f>EXP('Regression (power w accel)'!$B$17)*(data_and_analysis!$F813^'Regression (power w accel)'!$B$18)/60</f>
        <v>54.011712002886902</v>
      </c>
      <c r="AB813" t="str">
        <f t="shared" si="128"/>
        <v>N</v>
      </c>
      <c r="AC813" s="5">
        <f t="shared" si="129"/>
        <v>-0.21234790587252289</v>
      </c>
      <c r="AD813" s="5">
        <f t="shared" si="130"/>
        <v>0.2695960658972778</v>
      </c>
    </row>
    <row r="814" spans="1:30" x14ac:dyDescent="0.25">
      <c r="A814">
        <v>56361</v>
      </c>
      <c r="B814" t="s">
        <v>16</v>
      </c>
      <c r="C814" t="s">
        <v>869</v>
      </c>
      <c r="D814">
        <v>3889</v>
      </c>
      <c r="E814">
        <v>2198.61</v>
      </c>
      <c r="F814">
        <v>2288.1794</v>
      </c>
      <c r="G814">
        <f t="shared" si="121"/>
        <v>8.265907334155747</v>
      </c>
      <c r="H814">
        <f t="shared" si="122"/>
        <v>7.6955806214833693</v>
      </c>
      <c r="I814">
        <f t="shared" si="123"/>
        <v>7.7355117585167656</v>
      </c>
      <c r="J814">
        <v>63</v>
      </c>
      <c r="K814">
        <v>64</v>
      </c>
      <c r="L814">
        <v>128985.49</v>
      </c>
      <c r="M814">
        <v>6.04</v>
      </c>
      <c r="N814">
        <v>105.45</v>
      </c>
      <c r="O814">
        <v>72.650000000000006</v>
      </c>
      <c r="P814">
        <v>144.46</v>
      </c>
      <c r="Q814">
        <v>43669</v>
      </c>
      <c r="R814">
        <v>0.04</v>
      </c>
      <c r="S814">
        <v>0.28000000000000003</v>
      </c>
      <c r="T814">
        <f>'Regression (power w accel)'!$B$17+'Regression (power w accel)'!$B$18*data_and_analysis!$I814</f>
        <v>8.293839846184806</v>
      </c>
      <c r="U814">
        <f t="shared" si="124"/>
        <v>0.13905938173487098</v>
      </c>
      <c r="V814">
        <f t="shared" si="125"/>
        <v>1.6801980950594E-4</v>
      </c>
      <c r="W814">
        <f>$T814-_xlfn.T.INV(0.975,'Regression (power w accel)'!$B$8-2)*SQRT('Regression (power w accel)'!$D$13*(1+1/'Regression (power w accel)'!$B$8+data_and_analysis!$V814))</f>
        <v>8.055171436792401</v>
      </c>
      <c r="X814">
        <f>$T814+_xlfn.T.INV(0.975,'Regression (power w accel)'!$B$8-2)*SQRT('Regression (power w accel)'!$D$13*(1+1/'Regression (power w accel)'!$B$8+data_and_analysis!$V814))</f>
        <v>8.5325082555772109</v>
      </c>
      <c r="Y814">
        <f t="shared" si="126"/>
        <v>52.500719515998384</v>
      </c>
      <c r="Z814">
        <f t="shared" si="127"/>
        <v>84.619411729151849</v>
      </c>
      <c r="AA814">
        <f>EXP('Regression (power w accel)'!$B$17)*(data_and_analysis!$F814^'Regression (power w accel)'!$B$18)/60</f>
        <v>66.652681872532213</v>
      </c>
      <c r="AB814" t="str">
        <f t="shared" si="128"/>
        <v>N</v>
      </c>
      <c r="AC814" s="5">
        <f t="shared" si="129"/>
        <v>-0.21232397495420058</v>
      </c>
      <c r="AD814" s="5">
        <f t="shared" si="130"/>
        <v>0.26955749344009194</v>
      </c>
    </row>
    <row r="815" spans="1:30" x14ac:dyDescent="0.25">
      <c r="A815">
        <v>38216</v>
      </c>
      <c r="B815" t="s">
        <v>16</v>
      </c>
      <c r="C815" t="s">
        <v>713</v>
      </c>
      <c r="D815">
        <v>4186</v>
      </c>
      <c r="E815">
        <v>2289.39</v>
      </c>
      <c r="F815">
        <v>2420.4167000000002</v>
      </c>
      <c r="G815">
        <f t="shared" si="121"/>
        <v>8.3395009030059448</v>
      </c>
      <c r="H815">
        <f t="shared" si="122"/>
        <v>7.7360406855181667</v>
      </c>
      <c r="I815">
        <f t="shared" si="123"/>
        <v>7.7916949944103662</v>
      </c>
      <c r="J815">
        <v>63</v>
      </c>
      <c r="K815">
        <v>64</v>
      </c>
      <c r="L815">
        <v>140978.98000000001</v>
      </c>
      <c r="M815">
        <v>6.04</v>
      </c>
      <c r="N815">
        <v>107.68</v>
      </c>
      <c r="O815">
        <v>81.34</v>
      </c>
      <c r="P815">
        <v>143.58000000000001</v>
      </c>
      <c r="Q815">
        <v>48579</v>
      </c>
      <c r="R815">
        <v>0.04</v>
      </c>
      <c r="S815">
        <v>0.28000000000000003</v>
      </c>
      <c r="T815">
        <f>'Regression (power w accel)'!$B$17+'Regression (power w accel)'!$B$18*data_and_analysis!$I815</f>
        <v>8.3478565290570756</v>
      </c>
      <c r="U815">
        <f t="shared" si="124"/>
        <v>0.10031373133772903</v>
      </c>
      <c r="V815">
        <f t="shared" si="125"/>
        <v>1.2120501198783007E-4</v>
      </c>
      <c r="W815">
        <f>$T815-_xlfn.T.INV(0.975,'Regression (power w accel)'!$B$8-2)*SQRT('Regression (power w accel)'!$D$13*(1+1/'Regression (power w accel)'!$B$8+data_and_analysis!$V815))</f>
        <v>8.1091936998188796</v>
      </c>
      <c r="X815">
        <f>$T815+_xlfn.T.INV(0.975,'Regression (power w accel)'!$B$8-2)*SQRT('Regression (power w accel)'!$D$13*(1+1/'Regression (power w accel)'!$B$8+data_and_analysis!$V815))</f>
        <v>8.5865193582952717</v>
      </c>
      <c r="Y815">
        <f t="shared" si="126"/>
        <v>55.414934741625565</v>
      </c>
      <c r="Z815">
        <f t="shared" si="127"/>
        <v>89.315477762603862</v>
      </c>
      <c r="AA815">
        <f>EXP('Regression (power w accel)'!$B$17)*(data_and_analysis!$F815^'Regression (power w accel)'!$B$18)/60</f>
        <v>70.352053073324029</v>
      </c>
      <c r="AB815" t="str">
        <f t="shared" si="128"/>
        <v>N</v>
      </c>
      <c r="AC815" s="5">
        <f t="shared" si="129"/>
        <v>-0.21231957958825079</v>
      </c>
      <c r="AD815" s="5">
        <f t="shared" si="130"/>
        <v>0.26955040913326739</v>
      </c>
    </row>
    <row r="816" spans="1:30" x14ac:dyDescent="0.25">
      <c r="A816">
        <v>41956</v>
      </c>
      <c r="B816" t="s">
        <v>16</v>
      </c>
      <c r="C816" t="s">
        <v>136</v>
      </c>
      <c r="D816">
        <v>4109</v>
      </c>
      <c r="E816">
        <v>2289.39</v>
      </c>
      <c r="F816">
        <v>2420.4167000000002</v>
      </c>
      <c r="G816">
        <f t="shared" si="121"/>
        <v>8.3209349688834102</v>
      </c>
      <c r="H816">
        <f t="shared" si="122"/>
        <v>7.7360406855181667</v>
      </c>
      <c r="I816">
        <f t="shared" si="123"/>
        <v>7.7916949944103662</v>
      </c>
      <c r="J816">
        <v>63</v>
      </c>
      <c r="K816">
        <v>64</v>
      </c>
      <c r="L816">
        <v>140978.98000000001</v>
      </c>
      <c r="M816">
        <v>6.04</v>
      </c>
      <c r="N816">
        <v>107.68</v>
      </c>
      <c r="O816">
        <v>81.34</v>
      </c>
      <c r="P816">
        <v>143.58000000000001</v>
      </c>
      <c r="Q816">
        <v>48579</v>
      </c>
      <c r="R816">
        <v>0.04</v>
      </c>
      <c r="S816">
        <v>0.28000000000000003</v>
      </c>
      <c r="T816">
        <f>'Regression (power w accel)'!$B$17+'Regression (power w accel)'!$B$18*data_and_analysis!$I816</f>
        <v>8.3478565290570756</v>
      </c>
      <c r="U816">
        <f t="shared" si="124"/>
        <v>0.10031373133772903</v>
      </c>
      <c r="V816">
        <f t="shared" si="125"/>
        <v>1.2120501198783007E-4</v>
      </c>
      <c r="W816">
        <f>$T816-_xlfn.T.INV(0.975,'Regression (power w accel)'!$B$8-2)*SQRT('Regression (power w accel)'!$D$13*(1+1/'Regression (power w accel)'!$B$8+data_and_analysis!$V816))</f>
        <v>8.1091936998188796</v>
      </c>
      <c r="X816">
        <f>$T816+_xlfn.T.INV(0.975,'Regression (power w accel)'!$B$8-2)*SQRT('Regression (power w accel)'!$D$13*(1+1/'Regression (power w accel)'!$B$8+data_and_analysis!$V816))</f>
        <v>8.5865193582952717</v>
      </c>
      <c r="Y816">
        <f t="shared" si="126"/>
        <v>55.414934741625565</v>
      </c>
      <c r="Z816">
        <f t="shared" si="127"/>
        <v>89.315477762603862</v>
      </c>
      <c r="AA816">
        <f>EXP('Regression (power w accel)'!$B$17)*(data_and_analysis!$F816^'Regression (power w accel)'!$B$18)/60</f>
        <v>70.352053073324029</v>
      </c>
      <c r="AB816" t="str">
        <f t="shared" si="128"/>
        <v>N</v>
      </c>
      <c r="AC816" s="5">
        <f t="shared" si="129"/>
        <v>-0.21231957958825079</v>
      </c>
      <c r="AD816" s="5">
        <f t="shared" si="130"/>
        <v>0.26955040913326739</v>
      </c>
    </row>
    <row r="817" spans="1:30" x14ac:dyDescent="0.25">
      <c r="A817">
        <v>51909</v>
      </c>
      <c r="B817" t="s">
        <v>730</v>
      </c>
      <c r="C817" t="s">
        <v>1114</v>
      </c>
      <c r="D817">
        <v>2297</v>
      </c>
      <c r="E817">
        <v>1299.8599999999999</v>
      </c>
      <c r="F817">
        <v>1329.9780000000001</v>
      </c>
      <c r="G817">
        <f t="shared" si="121"/>
        <v>7.7393592026890978</v>
      </c>
      <c r="H817">
        <f t="shared" si="122"/>
        <v>7.1700118453427031</v>
      </c>
      <c r="I817">
        <f t="shared" si="123"/>
        <v>7.192917679725606</v>
      </c>
      <c r="J817">
        <v>62</v>
      </c>
      <c r="K817">
        <v>63</v>
      </c>
      <c r="L817">
        <v>77920.210000000006</v>
      </c>
      <c r="M817">
        <v>6.08</v>
      </c>
      <c r="N817">
        <v>115.98</v>
      </c>
      <c r="O817">
        <v>74.010000000000005</v>
      </c>
      <c r="P817">
        <v>150.76</v>
      </c>
      <c r="Q817">
        <v>23167</v>
      </c>
      <c r="R817">
        <v>0.04</v>
      </c>
      <c r="S817">
        <v>0.28000000000000003</v>
      </c>
      <c r="T817">
        <f>'Regression (power w accel)'!$B$17+'Regression (power w accel)'!$B$18*data_and_analysis!$I817</f>
        <v>7.7721694258847203</v>
      </c>
      <c r="U817">
        <f t="shared" si="124"/>
        <v>0.83814161417382038</v>
      </c>
      <c r="V817">
        <f t="shared" si="125"/>
        <v>1.0126925101751174E-3</v>
      </c>
      <c r="W817">
        <f>$T817-_xlfn.T.INV(0.975,'Regression (power w accel)'!$B$8-2)*SQRT('Regression (power w accel)'!$D$13*(1+1/'Regression (power w accel)'!$B$8+data_and_analysis!$V817))</f>
        <v>7.5334003569712733</v>
      </c>
      <c r="X817">
        <f>$T817+_xlfn.T.INV(0.975,'Regression (power w accel)'!$B$8-2)*SQRT('Regression (power w accel)'!$D$13*(1+1/'Regression (power w accel)'!$B$8+data_and_analysis!$V817))</f>
        <v>8.0109384947981663</v>
      </c>
      <c r="Y817">
        <f t="shared" si="126"/>
        <v>31.157525176229129</v>
      </c>
      <c r="Z817">
        <f t="shared" si="127"/>
        <v>50.229069488531842</v>
      </c>
      <c r="AA817">
        <f>EXP('Regression (power w accel)'!$B$17)*(data_and_analysis!$F817^'Regression (power w accel)'!$B$18)/60</f>
        <v>39.560251480084077</v>
      </c>
      <c r="AB817" t="str">
        <f t="shared" si="128"/>
        <v>N</v>
      </c>
      <c r="AC817" s="5">
        <f t="shared" si="129"/>
        <v>-0.21240325805525162</v>
      </c>
      <c r="AD817" s="5">
        <f t="shared" si="130"/>
        <v>0.26968529292132526</v>
      </c>
    </row>
    <row r="818" spans="1:30" x14ac:dyDescent="0.25">
      <c r="A818">
        <v>49970</v>
      </c>
      <c r="B818" t="s">
        <v>1115</v>
      </c>
      <c r="C818" t="s">
        <v>1116</v>
      </c>
      <c r="D818">
        <v>3261</v>
      </c>
      <c r="E818">
        <v>1920.06</v>
      </c>
      <c r="F818">
        <v>2120.7941999999998</v>
      </c>
      <c r="G818">
        <f t="shared" si="121"/>
        <v>8.0897891757893188</v>
      </c>
      <c r="H818">
        <f t="shared" si="122"/>
        <v>7.5601117145335559</v>
      </c>
      <c r="I818">
        <f t="shared" si="123"/>
        <v>7.6595459201540255</v>
      </c>
      <c r="J818">
        <v>213</v>
      </c>
      <c r="K818">
        <v>214</v>
      </c>
      <c r="L818">
        <v>143594.25</v>
      </c>
      <c r="M818">
        <v>6.05</v>
      </c>
      <c r="N818">
        <v>123.47</v>
      </c>
      <c r="O818">
        <v>61.69</v>
      </c>
      <c r="P818">
        <v>158.16</v>
      </c>
      <c r="Q818">
        <v>64885</v>
      </c>
      <c r="R818">
        <v>0.04</v>
      </c>
      <c r="S818">
        <v>0.2</v>
      </c>
      <c r="T818">
        <f>'Regression (power w accel)'!$B$17+'Regression (power w accel)'!$B$18*data_and_analysis!$I818</f>
        <v>8.2208034228691886</v>
      </c>
      <c r="U818">
        <f t="shared" si="124"/>
        <v>0.20148652539873735</v>
      </c>
      <c r="V818">
        <f t="shared" si="125"/>
        <v>2.434479946132273E-4</v>
      </c>
      <c r="W818">
        <f>$T818-_xlfn.T.INV(0.975,'Regression (power w accel)'!$B$8-2)*SQRT('Regression (power w accel)'!$D$13*(1+1/'Regression (power w accel)'!$B$8+data_and_analysis!$V818))</f>
        <v>7.9821260229849065</v>
      </c>
      <c r="X818">
        <f>$T818+_xlfn.T.INV(0.975,'Regression (power w accel)'!$B$8-2)*SQRT('Regression (power w accel)'!$D$13*(1+1/'Regression (power w accel)'!$B$8+data_and_analysis!$V818))</f>
        <v>8.4594808227534717</v>
      </c>
      <c r="Y818">
        <f t="shared" si="126"/>
        <v>48.80249608153489</v>
      </c>
      <c r="Z818">
        <f t="shared" si="127"/>
        <v>78.660117480977206</v>
      </c>
      <c r="AA818">
        <f>EXP('Regression (power w accel)'!$B$17)*(data_and_analysis!$F818^'Regression (power w accel)'!$B$18)/60</f>
        <v>61.958131630468436</v>
      </c>
      <c r="AB818" t="str">
        <f t="shared" si="128"/>
        <v>N</v>
      </c>
      <c r="AC818" s="5">
        <f t="shared" si="129"/>
        <v>-0.21233105651727158</v>
      </c>
      <c r="AD818" s="5">
        <f t="shared" si="130"/>
        <v>0.26956890743773537</v>
      </c>
    </row>
    <row r="819" spans="1:30" x14ac:dyDescent="0.25">
      <c r="A819">
        <v>38209</v>
      </c>
      <c r="B819" t="s">
        <v>16</v>
      </c>
      <c r="C819" t="s">
        <v>713</v>
      </c>
      <c r="D819">
        <v>4179</v>
      </c>
      <c r="E819">
        <v>2289.39</v>
      </c>
      <c r="F819">
        <v>2420.4167000000002</v>
      </c>
      <c r="G819">
        <f t="shared" si="121"/>
        <v>8.3378272624479148</v>
      </c>
      <c r="H819">
        <f t="shared" si="122"/>
        <v>7.7360406855181667</v>
      </c>
      <c r="I819">
        <f t="shared" si="123"/>
        <v>7.7916949944103662</v>
      </c>
      <c r="J819">
        <v>63</v>
      </c>
      <c r="K819">
        <v>64</v>
      </c>
      <c r="L819">
        <v>140978.98000000001</v>
      </c>
      <c r="M819">
        <v>6.04</v>
      </c>
      <c r="N819">
        <v>107.68</v>
      </c>
      <c r="O819">
        <v>81.34</v>
      </c>
      <c r="P819">
        <v>143.58000000000001</v>
      </c>
      <c r="Q819">
        <v>48579</v>
      </c>
      <c r="R819">
        <v>0.04</v>
      </c>
      <c r="S819">
        <v>0.28000000000000003</v>
      </c>
      <c r="T819">
        <f>'Regression (power w accel)'!$B$17+'Regression (power w accel)'!$B$18*data_and_analysis!$I819</f>
        <v>8.3478565290570756</v>
      </c>
      <c r="U819">
        <f t="shared" si="124"/>
        <v>0.10031373133772903</v>
      </c>
      <c r="V819">
        <f t="shared" si="125"/>
        <v>1.2120501198783007E-4</v>
      </c>
      <c r="W819">
        <f>$T819-_xlfn.T.INV(0.975,'Regression (power w accel)'!$B$8-2)*SQRT('Regression (power w accel)'!$D$13*(1+1/'Regression (power w accel)'!$B$8+data_and_analysis!$V819))</f>
        <v>8.1091936998188796</v>
      </c>
      <c r="X819">
        <f>$T819+_xlfn.T.INV(0.975,'Regression (power w accel)'!$B$8-2)*SQRT('Regression (power w accel)'!$D$13*(1+1/'Regression (power w accel)'!$B$8+data_and_analysis!$V819))</f>
        <v>8.5865193582952717</v>
      </c>
      <c r="Y819">
        <f t="shared" si="126"/>
        <v>55.414934741625565</v>
      </c>
      <c r="Z819">
        <f t="shared" si="127"/>
        <v>89.315477762603862</v>
      </c>
      <c r="AA819">
        <f>EXP('Regression (power w accel)'!$B$17)*(data_and_analysis!$F819^'Regression (power w accel)'!$B$18)/60</f>
        <v>70.352053073324029</v>
      </c>
      <c r="AB819" t="str">
        <f t="shared" si="128"/>
        <v>N</v>
      </c>
      <c r="AC819" s="5">
        <f t="shared" si="129"/>
        <v>-0.21231957958825079</v>
      </c>
      <c r="AD819" s="5">
        <f t="shared" si="130"/>
        <v>0.26955040913326739</v>
      </c>
    </row>
    <row r="820" spans="1:30" x14ac:dyDescent="0.25">
      <c r="A820">
        <v>50810</v>
      </c>
      <c r="B820" t="s">
        <v>1117</v>
      </c>
      <c r="C820" t="s">
        <v>1118</v>
      </c>
      <c r="D820">
        <v>9003</v>
      </c>
      <c r="E820">
        <v>4374.66</v>
      </c>
      <c r="F820">
        <v>5455.8936000000003</v>
      </c>
      <c r="G820">
        <f t="shared" si="121"/>
        <v>9.1053131341084761</v>
      </c>
      <c r="H820">
        <f t="shared" si="122"/>
        <v>8.3835840814860898</v>
      </c>
      <c r="I820">
        <f t="shared" si="123"/>
        <v>8.6044516978668657</v>
      </c>
      <c r="J820">
        <v>226</v>
      </c>
      <c r="K820">
        <v>227</v>
      </c>
      <c r="L820">
        <v>401590.7</v>
      </c>
      <c r="M820">
        <v>4.26</v>
      </c>
      <c r="N820">
        <v>124.79</v>
      </c>
      <c r="O820">
        <v>97.22</v>
      </c>
      <c r="P820">
        <v>150.69999999999999</v>
      </c>
      <c r="Q820">
        <v>179517</v>
      </c>
      <c r="R820">
        <v>0.03</v>
      </c>
      <c r="S820">
        <v>0.18</v>
      </c>
      <c r="T820">
        <f>'Regression (power w accel)'!$B$17+'Regression (power w accel)'!$B$18*data_and_analysis!$I820</f>
        <v>9.1292714903822532</v>
      </c>
      <c r="U820">
        <f t="shared" si="124"/>
        <v>0.24604900802082605</v>
      </c>
      <c r="V820">
        <f t="shared" si="125"/>
        <v>2.9729103452800598E-4</v>
      </c>
      <c r="W820">
        <f>$T820-_xlfn.T.INV(0.975,'Regression (power w accel)'!$B$8-2)*SQRT('Regression (power w accel)'!$D$13*(1+1/'Regression (power w accel)'!$B$8+data_and_analysis!$V820))</f>
        <v>8.890587673005788</v>
      </c>
      <c r="X820">
        <f>$T820+_xlfn.T.INV(0.975,'Regression (power w accel)'!$B$8-2)*SQRT('Regression (power w accel)'!$D$13*(1+1/'Regression (power w accel)'!$B$8+data_and_analysis!$V820))</f>
        <v>9.3679553077587183</v>
      </c>
      <c r="Y820">
        <f t="shared" si="126"/>
        <v>121.05477278081253</v>
      </c>
      <c r="Z820">
        <f t="shared" si="127"/>
        <v>195.11921788820877</v>
      </c>
      <c r="AA820">
        <f>EXP('Regression (power w accel)'!$B$17)*(data_and_analysis!$F820^'Regression (power w accel)'!$B$18)/60</f>
        <v>153.68836191015558</v>
      </c>
      <c r="AB820" t="str">
        <f t="shared" si="128"/>
        <v>N</v>
      </c>
      <c r="AC820" s="5">
        <f t="shared" si="129"/>
        <v>-0.21233611136034014</v>
      </c>
      <c r="AD820" s="5">
        <f t="shared" si="130"/>
        <v>0.26957705491241546</v>
      </c>
    </row>
    <row r="821" spans="1:30" x14ac:dyDescent="0.25">
      <c r="A821">
        <v>53492</v>
      </c>
      <c r="B821" t="s">
        <v>1119</v>
      </c>
      <c r="C821" t="s">
        <v>1120</v>
      </c>
      <c r="D821">
        <v>4641</v>
      </c>
      <c r="E821">
        <v>2621.96</v>
      </c>
      <c r="F821">
        <v>3045.3</v>
      </c>
      <c r="G821">
        <f t="shared" si="121"/>
        <v>8.4426851392411759</v>
      </c>
      <c r="H821">
        <f t="shared" si="122"/>
        <v>7.871677408677149</v>
      </c>
      <c r="I821">
        <f t="shared" si="123"/>
        <v>8.0213546974584951</v>
      </c>
      <c r="J821">
        <v>180</v>
      </c>
      <c r="K821">
        <v>181</v>
      </c>
      <c r="L821">
        <v>191713.64</v>
      </c>
      <c r="M821">
        <v>7.02</v>
      </c>
      <c r="N821">
        <v>107.31</v>
      </c>
      <c r="O821">
        <v>68.55</v>
      </c>
      <c r="P821">
        <v>153.22999999999999</v>
      </c>
      <c r="Q821">
        <v>32276</v>
      </c>
      <c r="R821">
        <v>0.05</v>
      </c>
      <c r="S821">
        <v>0.28999999999999998</v>
      </c>
      <c r="T821">
        <f>'Regression (power w accel)'!$B$17+'Regression (power w accel)'!$B$18*data_and_analysis!$I821</f>
        <v>8.5686600329987819</v>
      </c>
      <c r="U821">
        <f t="shared" si="124"/>
        <v>7.5800926130848894E-3</v>
      </c>
      <c r="V821">
        <f t="shared" si="125"/>
        <v>9.158718390652334E-6</v>
      </c>
      <c r="W821">
        <f>$T821-_xlfn.T.INV(0.975,'Regression (power w accel)'!$B$8-2)*SQRT('Regression (power w accel)'!$D$13*(1+1/'Regression (power w accel)'!$B$8+data_and_analysis!$V821))</f>
        <v>8.3300105598025773</v>
      </c>
      <c r="X821">
        <f>$T821+_xlfn.T.INV(0.975,'Regression (power w accel)'!$B$8-2)*SQRT('Regression (power w accel)'!$D$13*(1+1/'Regression (power w accel)'!$B$8+data_and_analysis!$V821))</f>
        <v>8.8073095061949864</v>
      </c>
      <c r="Y821">
        <f t="shared" si="126"/>
        <v>69.107688964108803</v>
      </c>
      <c r="Z821">
        <f t="shared" si="127"/>
        <v>111.38191194447963</v>
      </c>
      <c r="AA821">
        <f>EXP('Regression (power w accel)'!$B$17)*(data_and_analysis!$F821^'Regression (power w accel)'!$B$18)/60</f>
        <v>87.734523004840327</v>
      </c>
      <c r="AB821" t="str">
        <f t="shared" si="128"/>
        <v>N</v>
      </c>
      <c r="AC821" s="5">
        <f t="shared" si="129"/>
        <v>-0.21230905922522517</v>
      </c>
      <c r="AD821" s="5">
        <f t="shared" si="130"/>
        <v>0.26953345307792542</v>
      </c>
    </row>
    <row r="822" spans="1:30" x14ac:dyDescent="0.25">
      <c r="A822">
        <v>42739</v>
      </c>
      <c r="B822" t="s">
        <v>16</v>
      </c>
      <c r="C822" t="s">
        <v>595</v>
      </c>
      <c r="D822">
        <v>4143</v>
      </c>
      <c r="E822">
        <v>2289.39</v>
      </c>
      <c r="F822">
        <v>2420.4167000000002</v>
      </c>
      <c r="G822">
        <f t="shared" si="121"/>
        <v>8.3291754420774016</v>
      </c>
      <c r="H822">
        <f t="shared" si="122"/>
        <v>7.7360406855181667</v>
      </c>
      <c r="I822">
        <f t="shared" si="123"/>
        <v>7.7916949944103662</v>
      </c>
      <c r="J822">
        <v>63</v>
      </c>
      <c r="K822">
        <v>64</v>
      </c>
      <c r="L822">
        <v>140978.98000000001</v>
      </c>
      <c r="M822">
        <v>6.04</v>
      </c>
      <c r="N822">
        <v>107.68</v>
      </c>
      <c r="O822">
        <v>81.34</v>
      </c>
      <c r="P822">
        <v>143.58000000000001</v>
      </c>
      <c r="Q822">
        <v>48579</v>
      </c>
      <c r="R822">
        <v>0.04</v>
      </c>
      <c r="S822">
        <v>0.28000000000000003</v>
      </c>
      <c r="T822">
        <f>'Regression (power w accel)'!$B$17+'Regression (power w accel)'!$B$18*data_and_analysis!$I822</f>
        <v>8.3478565290570756</v>
      </c>
      <c r="U822">
        <f t="shared" si="124"/>
        <v>0.10031373133772903</v>
      </c>
      <c r="V822">
        <f t="shared" si="125"/>
        <v>1.2120501198783007E-4</v>
      </c>
      <c r="W822">
        <f>$T822-_xlfn.T.INV(0.975,'Regression (power w accel)'!$B$8-2)*SQRT('Regression (power w accel)'!$D$13*(1+1/'Regression (power w accel)'!$B$8+data_and_analysis!$V822))</f>
        <v>8.1091936998188796</v>
      </c>
      <c r="X822">
        <f>$T822+_xlfn.T.INV(0.975,'Regression (power w accel)'!$B$8-2)*SQRT('Regression (power w accel)'!$D$13*(1+1/'Regression (power w accel)'!$B$8+data_and_analysis!$V822))</f>
        <v>8.5865193582952717</v>
      </c>
      <c r="Y822">
        <f t="shared" si="126"/>
        <v>55.414934741625565</v>
      </c>
      <c r="Z822">
        <f t="shared" si="127"/>
        <v>89.315477762603862</v>
      </c>
      <c r="AA822">
        <f>EXP('Regression (power w accel)'!$B$17)*(data_and_analysis!$F822^'Regression (power w accel)'!$B$18)/60</f>
        <v>70.352053073324029</v>
      </c>
      <c r="AB822" t="str">
        <f t="shared" si="128"/>
        <v>N</v>
      </c>
      <c r="AC822" s="5">
        <f t="shared" si="129"/>
        <v>-0.21231957958825079</v>
      </c>
      <c r="AD822" s="5">
        <f t="shared" si="130"/>
        <v>0.26955040913326739</v>
      </c>
    </row>
    <row r="823" spans="1:30" x14ac:dyDescent="0.25">
      <c r="A823">
        <v>47344</v>
      </c>
      <c r="B823" t="s">
        <v>859</v>
      </c>
      <c r="C823" t="s">
        <v>1121</v>
      </c>
      <c r="D823">
        <v>54754</v>
      </c>
      <c r="E823">
        <v>25069.01</v>
      </c>
      <c r="F823">
        <v>33990.495999999999</v>
      </c>
      <c r="G823">
        <f t="shared" si="121"/>
        <v>10.910605704370774</v>
      </c>
      <c r="H823">
        <f t="shared" si="122"/>
        <v>10.129387700943013</v>
      </c>
      <c r="I823">
        <f t="shared" si="123"/>
        <v>10.433836235110906</v>
      </c>
      <c r="J823">
        <v>473</v>
      </c>
      <c r="K823">
        <v>474</v>
      </c>
      <c r="L823">
        <v>2842010</v>
      </c>
      <c r="M823">
        <v>10.210000000000001</v>
      </c>
      <c r="N823">
        <v>145.88</v>
      </c>
      <c r="O823">
        <v>135.18</v>
      </c>
      <c r="P823">
        <v>169.78</v>
      </c>
      <c r="Q823">
        <v>714692</v>
      </c>
      <c r="R823">
        <v>7.0000000000000007E-2</v>
      </c>
      <c r="S823">
        <v>0.2</v>
      </c>
      <c r="T823">
        <f>'Regression (power w accel)'!$B$17+'Regression (power w accel)'!$B$18*data_and_analysis!$I823</f>
        <v>10.888110810119638</v>
      </c>
      <c r="U823">
        <f t="shared" si="124"/>
        <v>5.4075679926583655</v>
      </c>
      <c r="V823">
        <f t="shared" si="125"/>
        <v>6.533745028071262E-3</v>
      </c>
      <c r="W823">
        <f>$T823-_xlfn.T.INV(0.975,'Regression (power w accel)'!$B$8-2)*SQRT('Regression (power w accel)'!$D$13*(1+1/'Regression (power w accel)'!$B$8+data_and_analysis!$V823))</f>
        <v>10.648684840511013</v>
      </c>
      <c r="X823">
        <f>$T823+_xlfn.T.INV(0.975,'Regression (power w accel)'!$B$8-2)*SQRT('Regression (power w accel)'!$D$13*(1+1/'Regression (power w accel)'!$B$8+data_and_analysis!$V823))</f>
        <v>11.127536779728263</v>
      </c>
      <c r="Y823">
        <f t="shared" si="126"/>
        <v>702.28568384745836</v>
      </c>
      <c r="Z823">
        <f t="shared" si="127"/>
        <v>1133.6436774628407</v>
      </c>
      <c r="AA823">
        <f>EXP('Regression (power w accel)'!$B$17)*(data_and_analysis!$F823^'Regression (power w accel)'!$B$18)/60</f>
        <v>892.26774303811897</v>
      </c>
      <c r="AB823" t="str">
        <f t="shared" si="128"/>
        <v>N</v>
      </c>
      <c r="AC823" s="5">
        <f t="shared" si="129"/>
        <v>-0.21292046100846693</v>
      </c>
      <c r="AD823" s="5">
        <f t="shared" si="130"/>
        <v>0.27051962407926006</v>
      </c>
    </row>
    <row r="824" spans="1:30" x14ac:dyDescent="0.25">
      <c r="A824">
        <v>39451</v>
      </c>
      <c r="B824" t="s">
        <v>16</v>
      </c>
      <c r="C824" t="s">
        <v>765</v>
      </c>
      <c r="D824">
        <v>4142</v>
      </c>
      <c r="E824">
        <v>2289.39</v>
      </c>
      <c r="F824">
        <v>2420.4167000000002</v>
      </c>
      <c r="G824">
        <f t="shared" si="121"/>
        <v>8.3289340419555291</v>
      </c>
      <c r="H824">
        <f t="shared" si="122"/>
        <v>7.7360406855181667</v>
      </c>
      <c r="I824">
        <f t="shared" si="123"/>
        <v>7.7916949944103662</v>
      </c>
      <c r="J824">
        <v>63</v>
      </c>
      <c r="K824">
        <v>64</v>
      </c>
      <c r="L824">
        <v>140978.98000000001</v>
      </c>
      <c r="M824">
        <v>6.04</v>
      </c>
      <c r="N824">
        <v>107.68</v>
      </c>
      <c r="O824">
        <v>81.34</v>
      </c>
      <c r="P824">
        <v>143.58000000000001</v>
      </c>
      <c r="Q824">
        <v>48579</v>
      </c>
      <c r="R824">
        <v>0.04</v>
      </c>
      <c r="S824">
        <v>0.28000000000000003</v>
      </c>
      <c r="T824">
        <f>'Regression (power w accel)'!$B$17+'Regression (power w accel)'!$B$18*data_and_analysis!$I824</f>
        <v>8.3478565290570756</v>
      </c>
      <c r="U824">
        <f t="shared" si="124"/>
        <v>0.10031373133772903</v>
      </c>
      <c r="V824">
        <f t="shared" si="125"/>
        <v>1.2120501198783007E-4</v>
      </c>
      <c r="W824">
        <f>$T824-_xlfn.T.INV(0.975,'Regression (power w accel)'!$B$8-2)*SQRT('Regression (power w accel)'!$D$13*(1+1/'Regression (power w accel)'!$B$8+data_and_analysis!$V824))</f>
        <v>8.1091936998188796</v>
      </c>
      <c r="X824">
        <f>$T824+_xlfn.T.INV(0.975,'Regression (power w accel)'!$B$8-2)*SQRT('Regression (power w accel)'!$D$13*(1+1/'Regression (power w accel)'!$B$8+data_and_analysis!$V824))</f>
        <v>8.5865193582952717</v>
      </c>
      <c r="Y824">
        <f t="shared" si="126"/>
        <v>55.414934741625565</v>
      </c>
      <c r="Z824">
        <f t="shared" si="127"/>
        <v>89.315477762603862</v>
      </c>
      <c r="AA824">
        <f>EXP('Regression (power w accel)'!$B$17)*(data_and_analysis!$F824^'Regression (power w accel)'!$B$18)/60</f>
        <v>70.352053073324029</v>
      </c>
      <c r="AB824" t="str">
        <f t="shared" si="128"/>
        <v>N</v>
      </c>
      <c r="AC824" s="5">
        <f t="shared" si="129"/>
        <v>-0.21231957958825079</v>
      </c>
      <c r="AD824" s="5">
        <f t="shared" si="130"/>
        <v>0.26955040913326739</v>
      </c>
    </row>
    <row r="825" spans="1:30" x14ac:dyDescent="0.25">
      <c r="A825">
        <v>56089</v>
      </c>
      <c r="B825" t="s">
        <v>1122</v>
      </c>
      <c r="C825" t="s">
        <v>1123</v>
      </c>
      <c r="D825">
        <v>2756</v>
      </c>
      <c r="E825">
        <v>1534.1</v>
      </c>
      <c r="F825">
        <v>1631.4777999999999</v>
      </c>
      <c r="G825">
        <f t="shared" si="121"/>
        <v>7.9215356321335495</v>
      </c>
      <c r="H825">
        <f t="shared" si="122"/>
        <v>7.335699168850728</v>
      </c>
      <c r="I825">
        <f t="shared" si="123"/>
        <v>7.3972415088307759</v>
      </c>
      <c r="J825">
        <v>250</v>
      </c>
      <c r="K825">
        <v>251</v>
      </c>
      <c r="L825">
        <v>136253.28</v>
      </c>
      <c r="M825">
        <v>6.18</v>
      </c>
      <c r="N825">
        <v>150.28</v>
      </c>
      <c r="O825">
        <v>48.62</v>
      </c>
      <c r="P825">
        <v>176.95</v>
      </c>
      <c r="Q825">
        <v>34293</v>
      </c>
      <c r="R825">
        <v>0.04</v>
      </c>
      <c r="S825">
        <v>0.15</v>
      </c>
      <c r="T825">
        <f>'Regression (power w accel)'!$B$17+'Regression (power w accel)'!$B$18*data_and_analysis!$I825</f>
        <v>7.9686140646542531</v>
      </c>
      <c r="U825">
        <f t="shared" si="124"/>
        <v>0.50577260576248018</v>
      </c>
      <c r="V825">
        <f t="shared" si="125"/>
        <v>6.1110452105674073E-4</v>
      </c>
      <c r="W825">
        <f>$T825-_xlfn.T.INV(0.975,'Regression (power w accel)'!$B$8-2)*SQRT('Regression (power w accel)'!$D$13*(1+1/'Regression (power w accel)'!$B$8+data_and_analysis!$V825))</f>
        <v>7.7298928476294604</v>
      </c>
      <c r="X825">
        <f>$T825+_xlfn.T.INV(0.975,'Regression (power w accel)'!$B$8-2)*SQRT('Regression (power w accel)'!$D$13*(1+1/'Regression (power w accel)'!$B$8+data_and_analysis!$V825))</f>
        <v>8.2073352816790468</v>
      </c>
      <c r="Y825">
        <f t="shared" si="126"/>
        <v>37.922639628007396</v>
      </c>
      <c r="Z825">
        <f t="shared" si="127"/>
        <v>61.129264941618551</v>
      </c>
      <c r="AA825">
        <f>EXP('Regression (power w accel)'!$B$17)*(data_and_analysis!$F825^'Regression (power w accel)'!$B$18)/60</f>
        <v>48.147513799842088</v>
      </c>
      <c r="AB825" t="str">
        <f t="shared" si="128"/>
        <v>N</v>
      </c>
      <c r="AC825" s="5">
        <f t="shared" si="129"/>
        <v>-0.21236556916191646</v>
      </c>
      <c r="AD825" s="5">
        <f t="shared" si="130"/>
        <v>0.26962453753570637</v>
      </c>
    </row>
    <row r="826" spans="1:30" x14ac:dyDescent="0.25">
      <c r="A826">
        <v>50226</v>
      </c>
      <c r="B826" t="s">
        <v>1124</v>
      </c>
      <c r="C826" t="s">
        <v>1125</v>
      </c>
      <c r="D826">
        <v>9088</v>
      </c>
      <c r="E826">
        <v>5153.6000000000004</v>
      </c>
      <c r="F826">
        <v>5789.7950000000001</v>
      </c>
      <c r="G826">
        <f t="shared" si="121"/>
        <v>9.1147101409609323</v>
      </c>
      <c r="H826">
        <f t="shared" si="122"/>
        <v>8.547450778576934</v>
      </c>
      <c r="I826">
        <f t="shared" si="123"/>
        <v>8.6638521640680448</v>
      </c>
      <c r="J826">
        <v>172</v>
      </c>
      <c r="K826">
        <v>173</v>
      </c>
      <c r="L826">
        <v>362732.56</v>
      </c>
      <c r="M826">
        <v>6.06</v>
      </c>
      <c r="N826">
        <v>112.95</v>
      </c>
      <c r="O826">
        <v>92.47</v>
      </c>
      <c r="P826">
        <v>127.74</v>
      </c>
      <c r="Q826">
        <v>76194</v>
      </c>
      <c r="R826">
        <v>0.04</v>
      </c>
      <c r="S826">
        <v>0.28999999999999998</v>
      </c>
      <c r="T826">
        <f>'Regression (power w accel)'!$B$17+'Regression (power w accel)'!$B$18*data_and_analysis!$I826</f>
        <v>9.1863813398635195</v>
      </c>
      <c r="U826">
        <f t="shared" si="124"/>
        <v>0.30850663875244067</v>
      </c>
      <c r="V826">
        <f t="shared" si="125"/>
        <v>3.7275605592243586E-4</v>
      </c>
      <c r="W826">
        <f>$T826-_xlfn.T.INV(0.975,'Regression (power w accel)'!$B$8-2)*SQRT('Regression (power w accel)'!$D$13*(1+1/'Regression (power w accel)'!$B$8+data_and_analysis!$V826))</f>
        <v>8.9476885281852745</v>
      </c>
      <c r="X826">
        <f>$T826+_xlfn.T.INV(0.975,'Regression (power w accel)'!$B$8-2)*SQRT('Regression (power w accel)'!$D$13*(1+1/'Regression (power w accel)'!$B$8+data_and_analysis!$V826))</f>
        <v>9.4250741515417644</v>
      </c>
      <c r="Y826">
        <f t="shared" si="126"/>
        <v>128.16826436199395</v>
      </c>
      <c r="Z826">
        <f t="shared" si="127"/>
        <v>206.5886440543164</v>
      </c>
      <c r="AA826">
        <f>EXP('Regression (power w accel)'!$B$17)*(data_and_analysis!$F826^'Regression (power w accel)'!$B$18)/60</f>
        <v>162.72095115669489</v>
      </c>
      <c r="AB826" t="str">
        <f t="shared" si="128"/>
        <v>N</v>
      </c>
      <c r="AC826" s="5">
        <f t="shared" si="129"/>
        <v>-0.21234319581519562</v>
      </c>
      <c r="AD826" s="5">
        <f t="shared" si="130"/>
        <v>0.26958847392293306</v>
      </c>
    </row>
    <row r="827" spans="1:30" x14ac:dyDescent="0.25">
      <c r="A827">
        <v>57448</v>
      </c>
      <c r="B827" t="s">
        <v>16</v>
      </c>
      <c r="C827" t="s">
        <v>998</v>
      </c>
      <c r="D827">
        <v>4161</v>
      </c>
      <c r="E827">
        <v>2312.1799999999998</v>
      </c>
      <c r="F827">
        <v>2444.1587</v>
      </c>
      <c r="G827">
        <f t="shared" si="121"/>
        <v>8.3335107089829421</v>
      </c>
      <c r="H827">
        <f t="shared" si="122"/>
        <v>7.745946081433031</v>
      </c>
      <c r="I827">
        <f t="shared" si="123"/>
        <v>7.801456252716882</v>
      </c>
      <c r="J827">
        <v>64</v>
      </c>
      <c r="K827">
        <v>65</v>
      </c>
      <c r="L827">
        <v>149864.44</v>
      </c>
      <c r="M827">
        <v>6.04</v>
      </c>
      <c r="N827">
        <v>116.63</v>
      </c>
      <c r="O827">
        <v>74.760000000000005</v>
      </c>
      <c r="P827">
        <v>155.41</v>
      </c>
      <c r="Q827">
        <v>46338</v>
      </c>
      <c r="R827">
        <v>0.04</v>
      </c>
      <c r="S827">
        <v>0.28000000000000003</v>
      </c>
      <c r="T827">
        <f>'Regression (power w accel)'!$B$17+'Regression (power w accel)'!$B$18*data_and_analysis!$I827</f>
        <v>8.3572413711009901</v>
      </c>
      <c r="U827">
        <f t="shared" si="124"/>
        <v>9.4225775070555406E-2</v>
      </c>
      <c r="V827">
        <f t="shared" si="125"/>
        <v>1.1384918141006114E-4</v>
      </c>
      <c r="W827">
        <f>$T827-_xlfn.T.INV(0.975,'Regression (power w accel)'!$B$8-2)*SQRT('Regression (power w accel)'!$D$13*(1+1/'Regression (power w accel)'!$B$8+data_and_analysis!$V827))</f>
        <v>8.1185794186630016</v>
      </c>
      <c r="X827">
        <f>$T827+_xlfn.T.INV(0.975,'Regression (power w accel)'!$B$8-2)*SQRT('Regression (power w accel)'!$D$13*(1+1/'Regression (power w accel)'!$B$8+data_and_analysis!$V827))</f>
        <v>8.5959033235389786</v>
      </c>
      <c r="Y827">
        <f t="shared" si="126"/>
        <v>55.937492191451483</v>
      </c>
      <c r="Z827">
        <f t="shared" si="127"/>
        <v>90.157555938463261</v>
      </c>
      <c r="AA827">
        <f>EXP('Regression (power w accel)'!$B$17)*(data_and_analysis!$F827^'Regression (power w accel)'!$B$18)/60</f>
        <v>71.015403831197986</v>
      </c>
      <c r="AB827" t="str">
        <f t="shared" si="128"/>
        <v>N</v>
      </c>
      <c r="AC827" s="5">
        <f t="shared" si="129"/>
        <v>-0.21231888894959125</v>
      </c>
      <c r="AD827" s="5">
        <f t="shared" si="130"/>
        <v>0.26954929599169414</v>
      </c>
    </row>
    <row r="828" spans="1:30" x14ac:dyDescent="0.25">
      <c r="A828">
        <v>35751</v>
      </c>
      <c r="B828" t="s">
        <v>615</v>
      </c>
      <c r="C828" t="s">
        <v>616</v>
      </c>
      <c r="D828">
        <v>1621</v>
      </c>
      <c r="E828">
        <v>894.2</v>
      </c>
      <c r="F828">
        <v>902.06744000000003</v>
      </c>
      <c r="G828">
        <f t="shared" si="121"/>
        <v>7.3907985217356762</v>
      </c>
      <c r="H828">
        <f t="shared" si="122"/>
        <v>6.7959294637998804</v>
      </c>
      <c r="I828">
        <f t="shared" si="123"/>
        <v>6.8046892844517322</v>
      </c>
      <c r="J828">
        <v>10</v>
      </c>
      <c r="K828">
        <v>12</v>
      </c>
      <c r="L828">
        <v>50283.91</v>
      </c>
      <c r="M828">
        <v>11.13</v>
      </c>
      <c r="N828">
        <v>112.99</v>
      </c>
      <c r="O828">
        <v>79.55</v>
      </c>
      <c r="P828">
        <v>147.74</v>
      </c>
      <c r="Q828">
        <v>11179</v>
      </c>
      <c r="R828">
        <v>0.08</v>
      </c>
      <c r="S828">
        <v>0.18</v>
      </c>
      <c r="T828">
        <f>'Regression (power w accel)'!$B$17+'Regression (power w accel)'!$B$18*data_and_analysis!$I828</f>
        <v>7.3989119981845173</v>
      </c>
      <c r="U828">
        <f t="shared" si="124"/>
        <v>1.6997096713107089</v>
      </c>
      <c r="V828">
        <f t="shared" si="125"/>
        <v>2.0536902410045379E-3</v>
      </c>
      <c r="W828">
        <f>$T828-_xlfn.T.INV(0.975,'Regression (power w accel)'!$B$8-2)*SQRT('Regression (power w accel)'!$D$13*(1+1/'Regression (power w accel)'!$B$8+data_and_analysis!$V828))</f>
        <v>7.1600189320716634</v>
      </c>
      <c r="X828">
        <f>$T828+_xlfn.T.INV(0.975,'Regression (power w accel)'!$B$8-2)*SQRT('Regression (power w accel)'!$D$13*(1+1/'Regression (power w accel)'!$B$8+data_and_analysis!$V828))</f>
        <v>7.6378050642973712</v>
      </c>
      <c r="Y828">
        <f t="shared" si="126"/>
        <v>21.448921617108624</v>
      </c>
      <c r="Z828">
        <f t="shared" si="127"/>
        <v>34.586398646466314</v>
      </c>
      <c r="AA828">
        <f>EXP('Regression (power w accel)'!$B$17)*(data_and_analysis!$F828^'Regression (power w accel)'!$B$18)/60</f>
        <v>27.236757398525395</v>
      </c>
      <c r="AB828" t="str">
        <f t="shared" si="128"/>
        <v>N</v>
      </c>
      <c r="AC828" s="5">
        <f t="shared" si="129"/>
        <v>-0.21250091179099484</v>
      </c>
      <c r="AD828" s="5">
        <f t="shared" si="130"/>
        <v>0.26984274010307963</v>
      </c>
    </row>
    <row r="829" spans="1:30" x14ac:dyDescent="0.25">
      <c r="A829">
        <v>46054</v>
      </c>
      <c r="B829" t="s">
        <v>16</v>
      </c>
      <c r="C829" t="s">
        <v>206</v>
      </c>
      <c r="D829">
        <v>4122</v>
      </c>
      <c r="E829">
        <v>2289.39</v>
      </c>
      <c r="F829">
        <v>2420.4167000000002</v>
      </c>
      <c r="G829">
        <f t="shared" si="121"/>
        <v>8.3240937614504045</v>
      </c>
      <c r="H829">
        <f t="shared" si="122"/>
        <v>7.7360406855181667</v>
      </c>
      <c r="I829">
        <f t="shared" si="123"/>
        <v>7.7916949944103662</v>
      </c>
      <c r="J829">
        <v>63</v>
      </c>
      <c r="K829">
        <v>64</v>
      </c>
      <c r="L829">
        <v>140978.98000000001</v>
      </c>
      <c r="M829">
        <v>6.04</v>
      </c>
      <c r="N829">
        <v>107.68</v>
      </c>
      <c r="O829">
        <v>81.34</v>
      </c>
      <c r="P829">
        <v>143.58000000000001</v>
      </c>
      <c r="Q829">
        <v>48579</v>
      </c>
      <c r="R829">
        <v>0.04</v>
      </c>
      <c r="S829">
        <v>0.28000000000000003</v>
      </c>
      <c r="T829">
        <f>'Regression (power w accel)'!$B$17+'Regression (power w accel)'!$B$18*data_and_analysis!$I829</f>
        <v>8.3478565290570756</v>
      </c>
      <c r="U829">
        <f t="shared" si="124"/>
        <v>0.10031373133772903</v>
      </c>
      <c r="V829">
        <f t="shared" si="125"/>
        <v>1.2120501198783007E-4</v>
      </c>
      <c r="W829">
        <f>$T829-_xlfn.T.INV(0.975,'Regression (power w accel)'!$B$8-2)*SQRT('Regression (power w accel)'!$D$13*(1+1/'Regression (power w accel)'!$B$8+data_and_analysis!$V829))</f>
        <v>8.1091936998188796</v>
      </c>
      <c r="X829">
        <f>$T829+_xlfn.T.INV(0.975,'Regression (power w accel)'!$B$8-2)*SQRT('Regression (power w accel)'!$D$13*(1+1/'Regression (power w accel)'!$B$8+data_and_analysis!$V829))</f>
        <v>8.5865193582952717</v>
      </c>
      <c r="Y829">
        <f t="shared" si="126"/>
        <v>55.414934741625565</v>
      </c>
      <c r="Z829">
        <f t="shared" si="127"/>
        <v>89.315477762603862</v>
      </c>
      <c r="AA829">
        <f>EXP('Regression (power w accel)'!$B$17)*(data_and_analysis!$F829^'Regression (power w accel)'!$B$18)/60</f>
        <v>70.352053073324029</v>
      </c>
      <c r="AB829" t="str">
        <f t="shared" si="128"/>
        <v>N</v>
      </c>
      <c r="AC829" s="5">
        <f t="shared" si="129"/>
        <v>-0.21231957958825079</v>
      </c>
      <c r="AD829" s="5">
        <f t="shared" si="130"/>
        <v>0.26955040913326739</v>
      </c>
    </row>
    <row r="830" spans="1:30" x14ac:dyDescent="0.25">
      <c r="A830">
        <v>51097</v>
      </c>
      <c r="B830" t="s">
        <v>1126</v>
      </c>
      <c r="C830" t="s">
        <v>1127</v>
      </c>
      <c r="D830">
        <v>973</v>
      </c>
      <c r="E830">
        <v>531.20000000000005</v>
      </c>
      <c r="F830">
        <v>510.82240000000002</v>
      </c>
      <c r="G830">
        <f t="shared" si="121"/>
        <v>6.8803840821860049</v>
      </c>
      <c r="H830">
        <f t="shared" si="122"/>
        <v>6.2751385981622239</v>
      </c>
      <c r="I830">
        <f t="shared" si="123"/>
        <v>6.2360219759768318</v>
      </c>
      <c r="J830">
        <v>43</v>
      </c>
      <c r="K830">
        <v>45</v>
      </c>
      <c r="L830">
        <v>32913.629999999997</v>
      </c>
      <c r="M830">
        <v>11.12</v>
      </c>
      <c r="N830">
        <v>143.56</v>
      </c>
      <c r="O830">
        <v>71.540000000000006</v>
      </c>
      <c r="P830">
        <v>158.94999999999999</v>
      </c>
      <c r="Q830">
        <v>8939</v>
      </c>
      <c r="R830">
        <v>0.08</v>
      </c>
      <c r="S830">
        <v>0.18</v>
      </c>
      <c r="T830">
        <f>'Regression (power w accel)'!$B$17+'Regression (power w accel)'!$B$18*data_and_analysis!$I830</f>
        <v>6.8521737910814489</v>
      </c>
      <c r="U830">
        <f t="shared" si="124"/>
        <v>3.5058684614470907</v>
      </c>
      <c r="V830">
        <f t="shared" si="125"/>
        <v>4.2359986337945129E-3</v>
      </c>
      <c r="W830">
        <f>$T830-_xlfn.T.INV(0.975,'Regression (power w accel)'!$B$8-2)*SQRT('Regression (power w accel)'!$D$13*(1+1/'Regression (power w accel)'!$B$8+data_and_analysis!$V830))</f>
        <v>6.6130209905735491</v>
      </c>
      <c r="X830">
        <f>$T830+_xlfn.T.INV(0.975,'Regression (power w accel)'!$B$8-2)*SQRT('Regression (power w accel)'!$D$13*(1+1/'Regression (power w accel)'!$B$8+data_and_analysis!$V830))</f>
        <v>7.0913265915893486</v>
      </c>
      <c r="Y830">
        <f t="shared" si="126"/>
        <v>12.412157407069182</v>
      </c>
      <c r="Z830">
        <f t="shared" si="127"/>
        <v>20.0250107416697</v>
      </c>
      <c r="AA830">
        <f>EXP('Regression (power w accel)'!$B$17)*(data_and_analysis!$F830^'Regression (power w accel)'!$B$18)/60</f>
        <v>15.765582304623432</v>
      </c>
      <c r="AB830" t="str">
        <f t="shared" si="128"/>
        <v>N</v>
      </c>
      <c r="AC830" s="5">
        <f t="shared" si="129"/>
        <v>-0.21270542582945515</v>
      </c>
      <c r="AD830" s="5">
        <f t="shared" si="130"/>
        <v>0.27017260477572991</v>
      </c>
    </row>
    <row r="831" spans="1:30" x14ac:dyDescent="0.25">
      <c r="A831">
        <v>48303</v>
      </c>
      <c r="B831" t="s">
        <v>1128</v>
      </c>
      <c r="C831" t="s">
        <v>1129</v>
      </c>
      <c r="D831">
        <v>3073</v>
      </c>
      <c r="E831">
        <v>1237.23</v>
      </c>
      <c r="F831">
        <v>1366.7261000000001</v>
      </c>
      <c r="G831">
        <f t="shared" si="121"/>
        <v>8.030409562130485</v>
      </c>
      <c r="H831">
        <f t="shared" si="122"/>
        <v>7.1206302888195481</v>
      </c>
      <c r="I831">
        <f t="shared" si="123"/>
        <v>7.2201734508836006</v>
      </c>
      <c r="J831">
        <v>106</v>
      </c>
      <c r="K831">
        <v>107</v>
      </c>
      <c r="L831">
        <v>118018.83</v>
      </c>
      <c r="M831">
        <v>6.03</v>
      </c>
      <c r="N831">
        <v>150.93</v>
      </c>
      <c r="O831">
        <v>79.02</v>
      </c>
      <c r="P831">
        <v>173.66</v>
      </c>
      <c r="Q831">
        <v>57516</v>
      </c>
      <c r="R831">
        <v>0.04</v>
      </c>
      <c r="S831">
        <v>0.19</v>
      </c>
      <c r="T831">
        <f>'Regression (power w accel)'!$B$17+'Regression (power w accel)'!$B$18*data_and_analysis!$I831</f>
        <v>7.7983741526802488</v>
      </c>
      <c r="U831">
        <f t="shared" si="124"/>
        <v>0.78897913363152017</v>
      </c>
      <c r="V831">
        <f t="shared" si="125"/>
        <v>9.5329147938881845E-4</v>
      </c>
      <c r="W831">
        <f>$T831-_xlfn.T.INV(0.975,'Regression (power w accel)'!$B$8-2)*SQRT('Regression (power w accel)'!$D$13*(1+1/'Regression (power w accel)'!$B$8+data_and_analysis!$V831))</f>
        <v>7.559612161191632</v>
      </c>
      <c r="X831">
        <f>$T831+_xlfn.T.INV(0.975,'Regression (power w accel)'!$B$8-2)*SQRT('Regression (power w accel)'!$D$13*(1+1/'Regression (power w accel)'!$B$8+data_and_analysis!$V831))</f>
        <v>8.0371361441688656</v>
      </c>
      <c r="Y831">
        <f t="shared" si="126"/>
        <v>31.985017785821707</v>
      </c>
      <c r="Z831">
        <f t="shared" si="127"/>
        <v>51.56234107698171</v>
      </c>
      <c r="AA831">
        <f>EXP('Regression (power w accel)'!$B$17)*(data_and_analysis!$F831^'Regression (power w accel)'!$B$18)/60</f>
        <v>40.61061925686267</v>
      </c>
      <c r="AB831" t="str">
        <f t="shared" si="128"/>
        <v>N</v>
      </c>
      <c r="AC831" s="5">
        <f t="shared" si="129"/>
        <v>-0.2123976838787886</v>
      </c>
      <c r="AD831" s="5">
        <f t="shared" si="130"/>
        <v>0.26967630685090677</v>
      </c>
    </row>
    <row r="832" spans="1:30" x14ac:dyDescent="0.25">
      <c r="A832">
        <v>53619</v>
      </c>
      <c r="B832" t="s">
        <v>1130</v>
      </c>
      <c r="C832" t="s">
        <v>1131</v>
      </c>
      <c r="D832">
        <v>8091</v>
      </c>
      <c r="E832">
        <v>2646.38</v>
      </c>
      <c r="F832">
        <v>3325.7556</v>
      </c>
      <c r="G832">
        <f t="shared" si="121"/>
        <v>8.99850761180784</v>
      </c>
      <c r="H832">
        <f t="shared" si="122"/>
        <v>7.8809479473642972</v>
      </c>
      <c r="I832">
        <f t="shared" si="123"/>
        <v>8.1094521753933115</v>
      </c>
      <c r="J832">
        <v>94</v>
      </c>
      <c r="K832">
        <v>96</v>
      </c>
      <c r="L832">
        <v>307061.5</v>
      </c>
      <c r="M832">
        <v>9.06</v>
      </c>
      <c r="N832">
        <v>159.87</v>
      </c>
      <c r="O832">
        <v>137.43</v>
      </c>
      <c r="P832">
        <v>176.23</v>
      </c>
      <c r="Q832">
        <v>238130</v>
      </c>
      <c r="R832">
        <v>0.06</v>
      </c>
      <c r="S832">
        <v>0.19</v>
      </c>
      <c r="T832">
        <f>'Regression (power w accel)'!$B$17+'Regression (power w accel)'!$B$18*data_and_analysis!$I832</f>
        <v>8.6533602723453349</v>
      </c>
      <c r="U832">
        <f t="shared" si="124"/>
        <v>1.0686403546070851E-6</v>
      </c>
      <c r="V832">
        <f t="shared" si="125"/>
        <v>1.2911947872296441E-9</v>
      </c>
      <c r="W832">
        <f>$T832-_xlfn.T.INV(0.975,'Regression (power w accel)'!$B$8-2)*SQRT('Regression (power w accel)'!$D$13*(1+1/'Regression (power w accel)'!$B$8+data_and_analysis!$V832))</f>
        <v>8.4147118907576104</v>
      </c>
      <c r="X832">
        <f>$T832+_xlfn.T.INV(0.975,'Regression (power w accel)'!$B$8-2)*SQRT('Regression (power w accel)'!$D$13*(1+1/'Regression (power w accel)'!$B$8+data_and_analysis!$V832))</f>
        <v>8.8920086539330594</v>
      </c>
      <c r="Y832">
        <f t="shared" si="126"/>
        <v>75.216252293972062</v>
      </c>
      <c r="Z832">
        <f t="shared" si="127"/>
        <v>121.2269115780981</v>
      </c>
      <c r="AA832">
        <f>EXP('Regression (power w accel)'!$B$17)*(data_and_analysis!$F832^'Regression (power w accel)'!$B$18)/60</f>
        <v>95.489444265202707</v>
      </c>
      <c r="AB832" t="str">
        <f t="shared" si="128"/>
        <v>Y</v>
      </c>
      <c r="AC832" s="5">
        <f t="shared" si="129"/>
        <v>-0.21230819937464435</v>
      </c>
      <c r="AD832" s="5">
        <f t="shared" si="130"/>
        <v>0.26953206724519996</v>
      </c>
    </row>
    <row r="833" spans="1:30" x14ac:dyDescent="0.25">
      <c r="A833">
        <v>54455</v>
      </c>
      <c r="B833" t="s">
        <v>1132</v>
      </c>
      <c r="C833" t="s">
        <v>1133</v>
      </c>
      <c r="D833">
        <v>2704</v>
      </c>
      <c r="E833">
        <v>1199.29</v>
      </c>
      <c r="F833">
        <v>1522.8212000000001</v>
      </c>
      <c r="G833">
        <f t="shared" si="121"/>
        <v>7.9024874371628551</v>
      </c>
      <c r="H833">
        <f t="shared" si="122"/>
        <v>7.0894849940056304</v>
      </c>
      <c r="I833">
        <f t="shared" si="123"/>
        <v>7.3283199461345774</v>
      </c>
      <c r="J833">
        <v>60</v>
      </c>
      <c r="K833">
        <v>62</v>
      </c>
      <c r="L833">
        <v>137114.07999999999</v>
      </c>
      <c r="M833">
        <v>11.1</v>
      </c>
      <c r="N833">
        <v>165.46</v>
      </c>
      <c r="O833">
        <v>162.91</v>
      </c>
      <c r="P833">
        <v>171.69</v>
      </c>
      <c r="Q833">
        <v>17893</v>
      </c>
      <c r="R833">
        <v>0.08</v>
      </c>
      <c r="S833">
        <v>0.18</v>
      </c>
      <c r="T833">
        <f>'Regression (power w accel)'!$B$17+'Regression (power w accel)'!$B$18*data_and_analysis!$I833</f>
        <v>7.9023502737563378</v>
      </c>
      <c r="U833">
        <f t="shared" si="124"/>
        <v>0.60855363636672755</v>
      </c>
      <c r="V833">
        <f t="shared" si="125"/>
        <v>7.3529067065343013E-4</v>
      </c>
      <c r="W833">
        <f>$T833-_xlfn.T.INV(0.975,'Regression (power w accel)'!$B$8-2)*SQRT('Regression (power w accel)'!$D$13*(1+1/'Regression (power w accel)'!$B$8+data_and_analysis!$V833))</f>
        <v>7.6636142580987361</v>
      </c>
      <c r="X833">
        <f>$T833+_xlfn.T.INV(0.975,'Regression (power w accel)'!$B$8-2)*SQRT('Regression (power w accel)'!$D$13*(1+1/'Regression (power w accel)'!$B$8+data_and_analysis!$V833))</f>
        <v>8.1410862894139395</v>
      </c>
      <c r="Y833">
        <f t="shared" si="126"/>
        <v>35.490664706179686</v>
      </c>
      <c r="Z833">
        <f t="shared" si="127"/>
        <v>57.210744816769619</v>
      </c>
      <c r="AA833">
        <f>EXP('Regression (power w accel)'!$B$17)*(data_and_analysis!$F833^'Regression (power w accel)'!$B$18)/60</f>
        <v>45.060485593064541</v>
      </c>
      <c r="AB833" t="str">
        <f t="shared" si="128"/>
        <v>N</v>
      </c>
      <c r="AC833" s="5">
        <f t="shared" si="129"/>
        <v>-0.21237722498840067</v>
      </c>
      <c r="AD833" s="5">
        <f t="shared" si="130"/>
        <v>0.26964332638206584</v>
      </c>
    </row>
    <row r="834" spans="1:30" x14ac:dyDescent="0.25">
      <c r="A834">
        <v>41454</v>
      </c>
      <c r="B834" t="s">
        <v>16</v>
      </c>
      <c r="C834" t="s">
        <v>240</v>
      </c>
      <c r="D834">
        <v>4124</v>
      </c>
      <c r="E834">
        <v>2289.39</v>
      </c>
      <c r="F834">
        <v>2420.4167000000002</v>
      </c>
      <c r="G834">
        <f t="shared" si="121"/>
        <v>8.3245788451368501</v>
      </c>
      <c r="H834">
        <f t="shared" si="122"/>
        <v>7.7360406855181667</v>
      </c>
      <c r="I834">
        <f t="shared" si="123"/>
        <v>7.7916949944103662</v>
      </c>
      <c r="J834">
        <v>63</v>
      </c>
      <c r="K834">
        <v>64</v>
      </c>
      <c r="L834">
        <v>140978.98000000001</v>
      </c>
      <c r="M834">
        <v>6.04</v>
      </c>
      <c r="N834">
        <v>107.68</v>
      </c>
      <c r="O834">
        <v>81.34</v>
      </c>
      <c r="P834">
        <v>143.58000000000001</v>
      </c>
      <c r="Q834">
        <v>48579</v>
      </c>
      <c r="R834">
        <v>0.04</v>
      </c>
      <c r="S834">
        <v>0.28000000000000003</v>
      </c>
      <c r="T834">
        <f>'Regression (power w accel)'!$B$17+'Regression (power w accel)'!$B$18*data_and_analysis!$I834</f>
        <v>8.3478565290570756</v>
      </c>
      <c r="U834">
        <f t="shared" si="124"/>
        <v>0.10031373133772903</v>
      </c>
      <c r="V834">
        <f t="shared" si="125"/>
        <v>1.2120501198783007E-4</v>
      </c>
      <c r="W834">
        <f>$T834-_xlfn.T.INV(0.975,'Regression (power w accel)'!$B$8-2)*SQRT('Regression (power w accel)'!$D$13*(1+1/'Regression (power w accel)'!$B$8+data_and_analysis!$V834))</f>
        <v>8.1091936998188796</v>
      </c>
      <c r="X834">
        <f>$T834+_xlfn.T.INV(0.975,'Regression (power w accel)'!$B$8-2)*SQRT('Regression (power w accel)'!$D$13*(1+1/'Regression (power w accel)'!$B$8+data_and_analysis!$V834))</f>
        <v>8.5865193582952717</v>
      </c>
      <c r="Y834">
        <f t="shared" si="126"/>
        <v>55.414934741625565</v>
      </c>
      <c r="Z834">
        <f t="shared" si="127"/>
        <v>89.315477762603862</v>
      </c>
      <c r="AA834">
        <f>EXP('Regression (power w accel)'!$B$17)*(data_and_analysis!$F834^'Regression (power w accel)'!$B$18)/60</f>
        <v>70.352053073324029</v>
      </c>
      <c r="AB834" t="str">
        <f t="shared" si="128"/>
        <v>N</v>
      </c>
      <c r="AC834" s="5">
        <f t="shared" si="129"/>
        <v>-0.21231957958825079</v>
      </c>
      <c r="AD834" s="5">
        <f t="shared" si="130"/>
        <v>0.26955040913326739</v>
      </c>
    </row>
    <row r="835" spans="1:30" x14ac:dyDescent="0.25">
      <c r="A835">
        <v>48437</v>
      </c>
      <c r="B835" t="s">
        <v>102</v>
      </c>
      <c r="C835" t="s">
        <v>1113</v>
      </c>
      <c r="D835">
        <v>2925</v>
      </c>
      <c r="E835">
        <v>1731.3</v>
      </c>
      <c r="F835">
        <v>1838.6423</v>
      </c>
      <c r="G835">
        <f t="shared" ref="G835:G898" si="131">LN(D835)</f>
        <v>7.9810497596659573</v>
      </c>
      <c r="H835">
        <f t="shared" ref="H835:H898" si="132">LN(E835)</f>
        <v>7.4566278503850301</v>
      </c>
      <c r="I835">
        <f t="shared" ref="I835:I898" si="133">LN(F835)</f>
        <v>7.5167826978004895</v>
      </c>
      <c r="J835">
        <v>84</v>
      </c>
      <c r="K835">
        <v>85</v>
      </c>
      <c r="L835">
        <v>107802.5</v>
      </c>
      <c r="M835">
        <v>6.02</v>
      </c>
      <c r="N835">
        <v>116.23</v>
      </c>
      <c r="O835">
        <v>72.92</v>
      </c>
      <c r="P835">
        <v>144.66999999999999</v>
      </c>
      <c r="Q835">
        <v>34609</v>
      </c>
      <c r="R835">
        <v>0.04</v>
      </c>
      <c r="S835">
        <v>0.28999999999999998</v>
      </c>
      <c r="T835">
        <f>'Regression (power w accel)'!$B$17+'Regression (power w accel)'!$B$18*data_and_analysis!$I835</f>
        <v>8.0835454742117179</v>
      </c>
      <c r="U835">
        <f t="shared" ref="U835:U898" si="134">($I835-AVERAGE($I$2:$I$1001))^2</f>
        <v>0.35003283342478952</v>
      </c>
      <c r="V835">
        <f t="shared" ref="V835:V898" si="135">$U835/SUM($U$2:$U$1001)</f>
        <v>4.2293047228549242E-4</v>
      </c>
      <c r="W835">
        <f>$T835-_xlfn.T.INV(0.975,'Regression (power w accel)'!$B$8-2)*SQRT('Regression (power w accel)'!$D$13*(1+1/'Regression (power w accel)'!$B$8+data_and_analysis!$V835))</f>
        <v>7.8448466826811005</v>
      </c>
      <c r="X835">
        <f>$T835+_xlfn.T.INV(0.975,'Regression (power w accel)'!$B$8-2)*SQRT('Regression (power w accel)'!$D$13*(1+1/'Regression (power w accel)'!$B$8+data_and_analysis!$V835))</f>
        <v>8.3222442657423343</v>
      </c>
      <c r="Y835">
        <f t="shared" ref="Y835:Y898" si="136">EXP(W835)/60</f>
        <v>42.54243806648406</v>
      </c>
      <c r="Z835">
        <f t="shared" ref="Z835:Z898" si="137">EXP(X835)/60</f>
        <v>68.57305707124199</v>
      </c>
      <c r="AA835">
        <f>EXP('Regression (power w accel)'!$B$17)*(data_and_analysis!$F835^'Regression (power w accel)'!$B$18)/60</f>
        <v>54.011712002886902</v>
      </c>
      <c r="AB835" t="str">
        <f t="shared" ref="AB835:AB898" si="138">IF(OR(D835/60&lt;Y835,D835/60&gt;Z835),"Y","N")</f>
        <v>N</v>
      </c>
      <c r="AC835" s="5">
        <f t="shared" ref="AC835:AC898" si="139">(Y835-$AA835)/$AA835</f>
        <v>-0.21234790587252289</v>
      </c>
      <c r="AD835" s="5">
        <f t="shared" ref="AD835:AD898" si="140">(Z835-$AA835)/$AA835</f>
        <v>0.2695960658972778</v>
      </c>
    </row>
    <row r="836" spans="1:30" x14ac:dyDescent="0.25">
      <c r="A836">
        <v>39551</v>
      </c>
      <c r="B836" t="s">
        <v>1134</v>
      </c>
      <c r="C836" t="s">
        <v>1135</v>
      </c>
      <c r="D836">
        <v>6309</v>
      </c>
      <c r="E836">
        <v>3166.82</v>
      </c>
      <c r="F836">
        <v>3943.1033000000002</v>
      </c>
      <c r="G836">
        <f t="shared" si="131"/>
        <v>8.7497324643708101</v>
      </c>
      <c r="H836">
        <f t="shared" si="132"/>
        <v>8.0604832088008926</v>
      </c>
      <c r="I836">
        <f t="shared" si="133"/>
        <v>8.2797233318606054</v>
      </c>
      <c r="J836">
        <v>122</v>
      </c>
      <c r="K836">
        <v>123</v>
      </c>
      <c r="L836">
        <v>288879.25</v>
      </c>
      <c r="M836">
        <v>4.24</v>
      </c>
      <c r="N836">
        <v>125.12</v>
      </c>
      <c r="O836">
        <v>94.61</v>
      </c>
      <c r="P836">
        <v>151.66999999999999</v>
      </c>
      <c r="Q836">
        <v>108129</v>
      </c>
      <c r="R836">
        <v>0.03</v>
      </c>
      <c r="S836">
        <v>0.19</v>
      </c>
      <c r="T836">
        <f>'Regression (power w accel)'!$B$17+'Regression (power w accel)'!$B$18*data_and_analysis!$I836</f>
        <v>8.817065386778518</v>
      </c>
      <c r="U836">
        <f t="shared" si="134"/>
        <v>2.9345371193886038E-2</v>
      </c>
      <c r="V836">
        <f t="shared" si="135"/>
        <v>3.5456821512973954E-5</v>
      </c>
      <c r="W836">
        <f>$T836-_xlfn.T.INV(0.975,'Regression (power w accel)'!$B$8-2)*SQRT('Regression (power w accel)'!$D$13*(1+1/'Regression (power w accel)'!$B$8+data_and_analysis!$V836))</f>
        <v>8.5784127787522362</v>
      </c>
      <c r="X836">
        <f>$T836+_xlfn.T.INV(0.975,'Regression (power w accel)'!$B$8-2)*SQRT('Regression (power w accel)'!$D$13*(1+1/'Regression (power w accel)'!$B$8+data_and_analysis!$V836))</f>
        <v>9.0557179948047999</v>
      </c>
      <c r="Y836">
        <f t="shared" si="136"/>
        <v>88.594361579651775</v>
      </c>
      <c r="Z836">
        <f t="shared" si="137"/>
        <v>142.78977341251112</v>
      </c>
      <c r="AA836">
        <f>EXP('Regression (power w accel)'!$B$17)*(data_and_analysis!$F836^'Regression (power w accel)'!$B$18)/60</f>
        <v>112.47385836533108</v>
      </c>
      <c r="AB836" t="str">
        <f t="shared" si="138"/>
        <v>N</v>
      </c>
      <c r="AC836" s="5">
        <f t="shared" si="139"/>
        <v>-0.21231152849860727</v>
      </c>
      <c r="AD836" s="5">
        <f t="shared" si="140"/>
        <v>0.26953743285581649</v>
      </c>
    </row>
    <row r="837" spans="1:30" x14ac:dyDescent="0.25">
      <c r="A837">
        <v>45900</v>
      </c>
      <c r="B837" t="s">
        <v>16</v>
      </c>
      <c r="C837" t="s">
        <v>377</v>
      </c>
      <c r="D837">
        <v>4125</v>
      </c>
      <c r="E837">
        <v>2289.39</v>
      </c>
      <c r="F837">
        <v>2420.4167000000002</v>
      </c>
      <c r="G837">
        <f t="shared" si="131"/>
        <v>8.3248212987687822</v>
      </c>
      <c r="H837">
        <f t="shared" si="132"/>
        <v>7.7360406855181667</v>
      </c>
      <c r="I837">
        <f t="shared" si="133"/>
        <v>7.7916949944103662</v>
      </c>
      <c r="J837">
        <v>63</v>
      </c>
      <c r="K837">
        <v>64</v>
      </c>
      <c r="L837">
        <v>140978.98000000001</v>
      </c>
      <c r="M837">
        <v>6.04</v>
      </c>
      <c r="N837">
        <v>107.68</v>
      </c>
      <c r="O837">
        <v>81.34</v>
      </c>
      <c r="P837">
        <v>143.58000000000001</v>
      </c>
      <c r="Q837">
        <v>48579</v>
      </c>
      <c r="R837">
        <v>0.04</v>
      </c>
      <c r="S837">
        <v>0.28000000000000003</v>
      </c>
      <c r="T837">
        <f>'Regression (power w accel)'!$B$17+'Regression (power w accel)'!$B$18*data_and_analysis!$I837</f>
        <v>8.3478565290570756</v>
      </c>
      <c r="U837">
        <f t="shared" si="134"/>
        <v>0.10031373133772903</v>
      </c>
      <c r="V837">
        <f t="shared" si="135"/>
        <v>1.2120501198783007E-4</v>
      </c>
      <c r="W837">
        <f>$T837-_xlfn.T.INV(0.975,'Regression (power w accel)'!$B$8-2)*SQRT('Regression (power w accel)'!$D$13*(1+1/'Regression (power w accel)'!$B$8+data_and_analysis!$V837))</f>
        <v>8.1091936998188796</v>
      </c>
      <c r="X837">
        <f>$T837+_xlfn.T.INV(0.975,'Regression (power w accel)'!$B$8-2)*SQRT('Regression (power w accel)'!$D$13*(1+1/'Regression (power w accel)'!$B$8+data_and_analysis!$V837))</f>
        <v>8.5865193582952717</v>
      </c>
      <c r="Y837">
        <f t="shared" si="136"/>
        <v>55.414934741625565</v>
      </c>
      <c r="Z837">
        <f t="shared" si="137"/>
        <v>89.315477762603862</v>
      </c>
      <c r="AA837">
        <f>EXP('Regression (power w accel)'!$B$17)*(data_and_analysis!$F837^'Regression (power w accel)'!$B$18)/60</f>
        <v>70.352053073324029</v>
      </c>
      <c r="AB837" t="str">
        <f t="shared" si="138"/>
        <v>N</v>
      </c>
      <c r="AC837" s="5">
        <f t="shared" si="139"/>
        <v>-0.21231957958825079</v>
      </c>
      <c r="AD837" s="5">
        <f t="shared" si="140"/>
        <v>0.26955040913326739</v>
      </c>
    </row>
    <row r="838" spans="1:30" x14ac:dyDescent="0.25">
      <c r="A838">
        <v>56418</v>
      </c>
      <c r="B838" t="s">
        <v>981</v>
      </c>
      <c r="C838" t="s">
        <v>982</v>
      </c>
      <c r="D838">
        <v>5277</v>
      </c>
      <c r="E838">
        <v>2199.73</v>
      </c>
      <c r="F838">
        <v>2665.7073</v>
      </c>
      <c r="G838">
        <f t="shared" si="131"/>
        <v>8.571113033405668</v>
      </c>
      <c r="H838">
        <f t="shared" si="132"/>
        <v>7.6960899045420721</v>
      </c>
      <c r="I838">
        <f t="shared" si="133"/>
        <v>7.8882247047638101</v>
      </c>
      <c r="J838">
        <v>68</v>
      </c>
      <c r="K838">
        <v>70</v>
      </c>
      <c r="L838">
        <v>198217.4</v>
      </c>
      <c r="M838">
        <v>11.13</v>
      </c>
      <c r="N838">
        <v>130.22999999999999</v>
      </c>
      <c r="O838">
        <v>112.72</v>
      </c>
      <c r="P838">
        <v>156.57</v>
      </c>
      <c r="Q838">
        <v>44955</v>
      </c>
      <c r="R838">
        <v>0.08</v>
      </c>
      <c r="S838">
        <v>0.19</v>
      </c>
      <c r="T838">
        <f>'Regression (power w accel)'!$B$17+'Regression (power w accel)'!$B$18*data_and_analysis!$I838</f>
        <v>8.4406638348126339</v>
      </c>
      <c r="U838">
        <f t="shared" si="134"/>
        <v>4.8485274329437986E-2</v>
      </c>
      <c r="V838">
        <f t="shared" si="135"/>
        <v>5.8582789992604816E-5</v>
      </c>
      <c r="W838">
        <f>$T838-_xlfn.T.INV(0.975,'Regression (power w accel)'!$B$8-2)*SQRT('Regression (power w accel)'!$D$13*(1+1/'Regression (power w accel)'!$B$8+data_and_analysis!$V838))</f>
        <v>8.2020084701203526</v>
      </c>
      <c r="X838">
        <f>$T838+_xlfn.T.INV(0.975,'Regression (power w accel)'!$B$8-2)*SQRT('Regression (power w accel)'!$D$13*(1+1/'Regression (power w accel)'!$B$8+data_and_analysis!$V838))</f>
        <v>8.6793191995049153</v>
      </c>
      <c r="Y838">
        <f t="shared" si="136"/>
        <v>60.804506597718763</v>
      </c>
      <c r="Z838">
        <f t="shared" si="137"/>
        <v>98.000701546510825</v>
      </c>
      <c r="AA838">
        <f>EXP('Regression (power w accel)'!$B$17)*(data_and_analysis!$F838^'Regression (power w accel)'!$B$18)/60</f>
        <v>77.193810009390546</v>
      </c>
      <c r="AB838" t="str">
        <f t="shared" si="138"/>
        <v>N</v>
      </c>
      <c r="AC838" s="5">
        <f t="shared" si="139"/>
        <v>-0.21231369988964194</v>
      </c>
      <c r="AD838" s="5">
        <f t="shared" si="140"/>
        <v>0.2695409325513165</v>
      </c>
    </row>
    <row r="839" spans="1:30" x14ac:dyDescent="0.25">
      <c r="A839">
        <v>47219</v>
      </c>
      <c r="B839" t="s">
        <v>1136</v>
      </c>
      <c r="C839" t="s">
        <v>1137</v>
      </c>
      <c r="D839">
        <v>3531</v>
      </c>
      <c r="E839">
        <v>2248.89</v>
      </c>
      <c r="F839">
        <v>2440.3606</v>
      </c>
      <c r="G839">
        <f t="shared" si="131"/>
        <v>8.1693363959283865</v>
      </c>
      <c r="H839">
        <f t="shared" si="132"/>
        <v>7.7181920401362065</v>
      </c>
      <c r="I839">
        <f t="shared" si="133"/>
        <v>7.7999010942530873</v>
      </c>
      <c r="J839">
        <v>188</v>
      </c>
      <c r="K839">
        <v>189</v>
      </c>
      <c r="L839">
        <v>135092.75</v>
      </c>
      <c r="M839">
        <v>4.0999999999999996</v>
      </c>
      <c r="N839">
        <v>118.08</v>
      </c>
      <c r="O839">
        <v>61.88</v>
      </c>
      <c r="P839">
        <v>139.32</v>
      </c>
      <c r="Q839">
        <v>53078</v>
      </c>
      <c r="R839">
        <v>0.03</v>
      </c>
      <c r="S839">
        <v>0.2</v>
      </c>
      <c r="T839">
        <f>'Regression (power w accel)'!$B$17+'Regression (power w accel)'!$B$18*data_and_analysis!$I839</f>
        <v>8.355746183075258</v>
      </c>
      <c r="U839">
        <f t="shared" si="134"/>
        <v>9.5182943228264219E-2</v>
      </c>
      <c r="V839">
        <f t="shared" si="135"/>
        <v>1.1500568886404946E-4</v>
      </c>
      <c r="W839">
        <f>$T839-_xlfn.T.INV(0.975,'Regression (power w accel)'!$B$8-2)*SQRT('Regression (power w accel)'!$D$13*(1+1/'Regression (power w accel)'!$B$8+data_and_analysis!$V839))</f>
        <v>8.1170840927836938</v>
      </c>
      <c r="X839">
        <f>$T839+_xlfn.T.INV(0.975,'Regression (power w accel)'!$B$8-2)*SQRT('Regression (power w accel)'!$D$13*(1+1/'Regression (power w accel)'!$B$8+data_and_analysis!$V839))</f>
        <v>8.5944082733668221</v>
      </c>
      <c r="Y839">
        <f t="shared" si="136"/>
        <v>55.85390991869594</v>
      </c>
      <c r="Z839">
        <f t="shared" si="137"/>
        <v>90.022866577700114</v>
      </c>
      <c r="AA839">
        <f>EXP('Regression (power w accel)'!$B$17)*(data_and_analysis!$F839^'Regression (power w accel)'!$B$18)/60</f>
        <v>70.909301790763976</v>
      </c>
      <c r="AB839" t="str">
        <f t="shared" si="138"/>
        <v>N</v>
      </c>
      <c r="AC839" s="5">
        <f t="shared" si="139"/>
        <v>-0.21231899753424197</v>
      </c>
      <c r="AD839" s="5">
        <f t="shared" si="140"/>
        <v>0.26954947100361526</v>
      </c>
    </row>
    <row r="840" spans="1:30" x14ac:dyDescent="0.25">
      <c r="A840">
        <v>34847</v>
      </c>
      <c r="B840" t="s">
        <v>1138</v>
      </c>
      <c r="C840" t="s">
        <v>1139</v>
      </c>
      <c r="D840">
        <v>6002</v>
      </c>
      <c r="E840">
        <v>2057.15</v>
      </c>
      <c r="F840">
        <v>2421.3146999999999</v>
      </c>
      <c r="G840">
        <f t="shared" si="131"/>
        <v>8.6998480260003124</v>
      </c>
      <c r="H840">
        <f t="shared" si="132"/>
        <v>7.6290768087249727</v>
      </c>
      <c r="I840">
        <f t="shared" si="133"/>
        <v>7.7920659360988278</v>
      </c>
      <c r="J840">
        <v>23</v>
      </c>
      <c r="K840">
        <v>25</v>
      </c>
      <c r="L840">
        <v>160022.67000000001</v>
      </c>
      <c r="M840">
        <v>9.09</v>
      </c>
      <c r="N840">
        <v>111.21</v>
      </c>
      <c r="O840">
        <v>79.77</v>
      </c>
      <c r="P840">
        <v>138.97999999999999</v>
      </c>
      <c r="Q840">
        <v>185690</v>
      </c>
      <c r="R840">
        <v>0.06</v>
      </c>
      <c r="S840">
        <v>0.18</v>
      </c>
      <c r="T840">
        <f>'Regression (power w accel)'!$B$17+'Regression (power w accel)'!$B$18*data_and_analysis!$I840</f>
        <v>8.3482131663925898</v>
      </c>
      <c r="U840">
        <f t="shared" si="134"/>
        <v>0.10007889708740056</v>
      </c>
      <c r="V840">
        <f t="shared" si="135"/>
        <v>1.2092127129005473E-4</v>
      </c>
      <c r="W840">
        <f>$T840-_xlfn.T.INV(0.975,'Regression (power w accel)'!$B$8-2)*SQRT('Regression (power w accel)'!$D$13*(1+1/'Regression (power w accel)'!$B$8+data_and_analysis!$V840))</f>
        <v>8.1095503709756542</v>
      </c>
      <c r="X840">
        <f>$T840+_xlfn.T.INV(0.975,'Regression (power w accel)'!$B$8-2)*SQRT('Regression (power w accel)'!$D$13*(1+1/'Regression (power w accel)'!$B$8+data_and_analysis!$V840))</f>
        <v>8.5868759618095254</v>
      </c>
      <c r="Y840">
        <f t="shared" si="136"/>
        <v>55.434703175708009</v>
      </c>
      <c r="Z840">
        <f t="shared" si="137"/>
        <v>89.347333655475339</v>
      </c>
      <c r="AA840">
        <f>EXP('Regression (power w accel)'!$B$17)*(data_and_analysis!$F840^'Regression (power w accel)'!$B$18)/60</f>
        <v>70.377147716657504</v>
      </c>
      <c r="AB840" t="str">
        <f t="shared" si="138"/>
        <v>Y</v>
      </c>
      <c r="AC840" s="5">
        <f t="shared" si="139"/>
        <v>-0.21231955294790644</v>
      </c>
      <c r="AD840" s="5">
        <f t="shared" si="140"/>
        <v>0.26955036619547168</v>
      </c>
    </row>
    <row r="841" spans="1:30" x14ac:dyDescent="0.25">
      <c r="A841">
        <v>45233</v>
      </c>
      <c r="B841" t="s">
        <v>1140</v>
      </c>
      <c r="C841" t="s">
        <v>1141</v>
      </c>
      <c r="D841">
        <v>2122</v>
      </c>
      <c r="E841">
        <v>1032.49</v>
      </c>
      <c r="F841">
        <v>1143.0251000000001</v>
      </c>
      <c r="G841">
        <f t="shared" si="131"/>
        <v>7.6601143191739283</v>
      </c>
      <c r="H841">
        <f t="shared" si="132"/>
        <v>6.9397286395582611</v>
      </c>
      <c r="I841">
        <f t="shared" si="133"/>
        <v>7.0414336233087296</v>
      </c>
      <c r="J841">
        <v>35</v>
      </c>
      <c r="K841">
        <v>37</v>
      </c>
      <c r="L841">
        <v>81756.73</v>
      </c>
      <c r="M841">
        <v>11.34</v>
      </c>
      <c r="N841">
        <v>140.58000000000001</v>
      </c>
      <c r="O841">
        <v>123.86</v>
      </c>
      <c r="P841">
        <v>154.88</v>
      </c>
      <c r="Q841">
        <v>31922</v>
      </c>
      <c r="R841">
        <v>0.08</v>
      </c>
      <c r="S841">
        <v>0.19</v>
      </c>
      <c r="T841">
        <f>'Regression (power w accel)'!$B$17+'Regression (power w accel)'!$B$18*data_and_analysis!$I841</f>
        <v>7.6265269383076122</v>
      </c>
      <c r="U841">
        <f t="shared" si="134"/>
        <v>1.1384565665458268</v>
      </c>
      <c r="V841">
        <f t="shared" si="135"/>
        <v>1.375550883769315E-3</v>
      </c>
      <c r="W841">
        <f>$T841-_xlfn.T.INV(0.975,'Regression (power w accel)'!$B$8-2)*SQRT('Regression (power w accel)'!$D$13*(1+1/'Regression (power w accel)'!$B$8+data_and_analysis!$V841))</f>
        <v>7.3877146406434662</v>
      </c>
      <c r="X841">
        <f>$T841+_xlfn.T.INV(0.975,'Regression (power w accel)'!$B$8-2)*SQRT('Regression (power w accel)'!$D$13*(1+1/'Regression (power w accel)'!$B$8+data_and_analysis!$V841))</f>
        <v>7.8653392359717582</v>
      </c>
      <c r="Y841">
        <f t="shared" si="136"/>
        <v>26.933478815807575</v>
      </c>
      <c r="Z841">
        <f t="shared" si="137"/>
        <v>43.423235314313807</v>
      </c>
      <c r="AA841">
        <f>EXP('Regression (power w accel)'!$B$17)*(data_and_analysis!$F841^'Regression (power w accel)'!$B$18)/60</f>
        <v>34.198520266992524</v>
      </c>
      <c r="AB841" t="str">
        <f t="shared" si="138"/>
        <v>N</v>
      </c>
      <c r="AC841" s="5">
        <f t="shared" si="139"/>
        <v>-0.21243730414257042</v>
      </c>
      <c r="AD841" s="5">
        <f t="shared" si="140"/>
        <v>0.26974018101668351</v>
      </c>
    </row>
    <row r="842" spans="1:30" x14ac:dyDescent="0.25">
      <c r="A842">
        <v>38131</v>
      </c>
      <c r="B842" t="s">
        <v>1142</v>
      </c>
      <c r="C842" t="s">
        <v>1143</v>
      </c>
      <c r="D842">
        <v>39797</v>
      </c>
      <c r="E842">
        <v>20910.830000000002</v>
      </c>
      <c r="F842">
        <v>26979.912</v>
      </c>
      <c r="G842">
        <f t="shared" si="131"/>
        <v>10.591546811547127</v>
      </c>
      <c r="H842">
        <f t="shared" si="132"/>
        <v>9.948022485561248</v>
      </c>
      <c r="I842">
        <f t="shared" si="133"/>
        <v>10.202847868081113</v>
      </c>
      <c r="J842">
        <v>519</v>
      </c>
      <c r="K842">
        <v>520</v>
      </c>
      <c r="L842">
        <v>2089488.8</v>
      </c>
      <c r="M842">
        <v>4.17</v>
      </c>
      <c r="N842">
        <v>121.94</v>
      </c>
      <c r="O842">
        <v>107.93</v>
      </c>
      <c r="P842">
        <v>136.38</v>
      </c>
      <c r="Q842">
        <v>257575</v>
      </c>
      <c r="R842">
        <v>0.03</v>
      </c>
      <c r="S842">
        <v>0.15</v>
      </c>
      <c r="T842">
        <f>'Regression (power w accel)'!$B$17+'Regression (power w accel)'!$B$18*data_and_analysis!$I842</f>
        <v>10.666029878493323</v>
      </c>
      <c r="U842">
        <f t="shared" si="134"/>
        <v>4.3866346930154076</v>
      </c>
      <c r="V842">
        <f t="shared" si="135"/>
        <v>5.3001927399463867E-3</v>
      </c>
      <c r="W842">
        <f>$T842-_xlfn.T.INV(0.975,'Regression (power w accel)'!$B$8-2)*SQRT('Regression (power w accel)'!$D$13*(1+1/'Regression (power w accel)'!$B$8+data_and_analysis!$V842))</f>
        <v>10.426750521794263</v>
      </c>
      <c r="X842">
        <f>$T842+_xlfn.T.INV(0.975,'Regression (power w accel)'!$B$8-2)*SQRT('Regression (power w accel)'!$D$13*(1+1/'Regression (power w accel)'!$B$8+data_and_analysis!$V842))</f>
        <v>10.905309235192382</v>
      </c>
      <c r="Y842">
        <f t="shared" si="136"/>
        <v>562.50833940196048</v>
      </c>
      <c r="Z842">
        <f t="shared" si="137"/>
        <v>907.74606280252874</v>
      </c>
      <c r="AA842">
        <f>EXP('Regression (power w accel)'!$B$17)*(data_and_analysis!$F842^'Regression (power w accel)'!$B$18)/60</f>
        <v>714.57311059521271</v>
      </c>
      <c r="AB842" t="str">
        <f t="shared" si="138"/>
        <v>N</v>
      </c>
      <c r="AC842" s="5">
        <f t="shared" si="139"/>
        <v>-0.21280505652750906</v>
      </c>
      <c r="AD842" s="5">
        <f t="shared" si="140"/>
        <v>0.27033336315497541</v>
      </c>
    </row>
    <row r="843" spans="1:30" x14ac:dyDescent="0.25">
      <c r="A843">
        <v>41961</v>
      </c>
      <c r="B843" t="s">
        <v>16</v>
      </c>
      <c r="C843" t="s">
        <v>136</v>
      </c>
      <c r="D843">
        <v>4129</v>
      </c>
      <c r="E843">
        <v>2289.39</v>
      </c>
      <c r="F843">
        <v>2420.4167000000002</v>
      </c>
      <c r="G843">
        <f t="shared" si="131"/>
        <v>8.3257905258860898</v>
      </c>
      <c r="H843">
        <f t="shared" si="132"/>
        <v>7.7360406855181667</v>
      </c>
      <c r="I843">
        <f t="shared" si="133"/>
        <v>7.7916949944103662</v>
      </c>
      <c r="J843">
        <v>63</v>
      </c>
      <c r="K843">
        <v>64</v>
      </c>
      <c r="L843">
        <v>140978.98000000001</v>
      </c>
      <c r="M843">
        <v>6.04</v>
      </c>
      <c r="N843">
        <v>107.68</v>
      </c>
      <c r="O843">
        <v>81.34</v>
      </c>
      <c r="P843">
        <v>143.58000000000001</v>
      </c>
      <c r="Q843">
        <v>48579</v>
      </c>
      <c r="R843">
        <v>0.04</v>
      </c>
      <c r="S843">
        <v>0.28000000000000003</v>
      </c>
      <c r="T843">
        <f>'Regression (power w accel)'!$B$17+'Regression (power w accel)'!$B$18*data_and_analysis!$I843</f>
        <v>8.3478565290570756</v>
      </c>
      <c r="U843">
        <f t="shared" si="134"/>
        <v>0.10031373133772903</v>
      </c>
      <c r="V843">
        <f t="shared" si="135"/>
        <v>1.2120501198783007E-4</v>
      </c>
      <c r="W843">
        <f>$T843-_xlfn.T.INV(0.975,'Regression (power w accel)'!$B$8-2)*SQRT('Regression (power w accel)'!$D$13*(1+1/'Regression (power w accel)'!$B$8+data_and_analysis!$V843))</f>
        <v>8.1091936998188796</v>
      </c>
      <c r="X843">
        <f>$T843+_xlfn.T.INV(0.975,'Regression (power w accel)'!$B$8-2)*SQRT('Regression (power w accel)'!$D$13*(1+1/'Regression (power w accel)'!$B$8+data_and_analysis!$V843))</f>
        <v>8.5865193582952717</v>
      </c>
      <c r="Y843">
        <f t="shared" si="136"/>
        <v>55.414934741625565</v>
      </c>
      <c r="Z843">
        <f t="shared" si="137"/>
        <v>89.315477762603862</v>
      </c>
      <c r="AA843">
        <f>EXP('Regression (power w accel)'!$B$17)*(data_and_analysis!$F843^'Regression (power w accel)'!$B$18)/60</f>
        <v>70.352053073324029</v>
      </c>
      <c r="AB843" t="str">
        <f t="shared" si="138"/>
        <v>N</v>
      </c>
      <c r="AC843" s="5">
        <f t="shared" si="139"/>
        <v>-0.21231957958825079</v>
      </c>
      <c r="AD843" s="5">
        <f t="shared" si="140"/>
        <v>0.26955040913326739</v>
      </c>
    </row>
    <row r="844" spans="1:30" x14ac:dyDescent="0.25">
      <c r="A844">
        <v>41148</v>
      </c>
      <c r="B844" t="s">
        <v>393</v>
      </c>
      <c r="C844" t="s">
        <v>1144</v>
      </c>
      <c r="D844">
        <v>3456</v>
      </c>
      <c r="E844">
        <v>2018.9</v>
      </c>
      <c r="F844">
        <v>2180.9713999999999</v>
      </c>
      <c r="G844">
        <f t="shared" si="131"/>
        <v>8.1478671299239469</v>
      </c>
      <c r="H844">
        <f t="shared" si="132"/>
        <v>7.6103080876161782</v>
      </c>
      <c r="I844">
        <f t="shared" si="133"/>
        <v>7.6875256528648475</v>
      </c>
      <c r="J844">
        <v>92</v>
      </c>
      <c r="K844">
        <v>93</v>
      </c>
      <c r="L844">
        <v>136295.60999999999</v>
      </c>
      <c r="M844">
        <v>4.05</v>
      </c>
      <c r="N844">
        <v>108.36</v>
      </c>
      <c r="O844">
        <v>77.010000000000005</v>
      </c>
      <c r="P844">
        <v>143.47999999999999</v>
      </c>
      <c r="Q844">
        <v>41985</v>
      </c>
      <c r="R844">
        <v>0.03</v>
      </c>
      <c r="S844">
        <v>0.19</v>
      </c>
      <c r="T844">
        <f>'Regression (power w accel)'!$B$17+'Regression (power w accel)'!$B$18*data_and_analysis!$I844</f>
        <v>8.2477041936178423</v>
      </c>
      <c r="U844">
        <f t="shared" si="134"/>
        <v>0.17715072544061433</v>
      </c>
      <c r="V844">
        <f t="shared" si="135"/>
        <v>2.1404403479313884E-4</v>
      </c>
      <c r="W844">
        <f>$T844-_xlfn.T.INV(0.975,'Regression (power w accel)'!$B$8-2)*SQRT('Regression (power w accel)'!$D$13*(1+1/'Regression (power w accel)'!$B$8+data_and_analysis!$V844))</f>
        <v>8.0090302984317514</v>
      </c>
      <c r="X844">
        <f>$T844+_xlfn.T.INV(0.975,'Regression (power w accel)'!$B$8-2)*SQRT('Regression (power w accel)'!$D$13*(1+1/'Regression (power w accel)'!$B$8+data_and_analysis!$V844))</f>
        <v>8.4863780888039333</v>
      </c>
      <c r="Y844">
        <f t="shared" si="136"/>
        <v>50.1333139498864</v>
      </c>
      <c r="Z844">
        <f t="shared" si="137"/>
        <v>80.804570262474684</v>
      </c>
      <c r="AA844">
        <f>EXP('Regression (power w accel)'!$B$17)*(data_and_analysis!$F844^'Regression (power w accel)'!$B$18)/60</f>
        <v>63.6474735520138</v>
      </c>
      <c r="AB844" t="str">
        <f t="shared" si="138"/>
        <v>N</v>
      </c>
      <c r="AC844" s="5">
        <f t="shared" si="139"/>
        <v>-0.21232829597051325</v>
      </c>
      <c r="AD844" s="5">
        <f t="shared" si="140"/>
        <v>0.26956445798967671</v>
      </c>
    </row>
    <row r="845" spans="1:30" x14ac:dyDescent="0.25">
      <c r="A845">
        <v>48984</v>
      </c>
      <c r="B845" t="s">
        <v>1145</v>
      </c>
      <c r="C845" t="s">
        <v>1146</v>
      </c>
      <c r="D845">
        <v>15089</v>
      </c>
      <c r="E845">
        <v>7476.64</v>
      </c>
      <c r="F845">
        <v>9643.4419999999991</v>
      </c>
      <c r="G845">
        <f t="shared" si="131"/>
        <v>9.6217212805136505</v>
      </c>
      <c r="H845">
        <f t="shared" si="132"/>
        <v>8.9195387721879786</v>
      </c>
      <c r="I845">
        <f t="shared" si="133"/>
        <v>9.17403337781791</v>
      </c>
      <c r="J845">
        <v>158</v>
      </c>
      <c r="K845">
        <v>159</v>
      </c>
      <c r="L845">
        <v>713244.75</v>
      </c>
      <c r="M845">
        <v>4.04</v>
      </c>
      <c r="N845">
        <v>117.37</v>
      </c>
      <c r="O845">
        <v>101.48</v>
      </c>
      <c r="P845">
        <v>152.72</v>
      </c>
      <c r="Q845">
        <v>322362</v>
      </c>
      <c r="R845">
        <v>0.03</v>
      </c>
      <c r="S845">
        <v>0.16</v>
      </c>
      <c r="T845">
        <f>'Regression (power w accel)'!$B$17+'Regression (power w accel)'!$B$18*data_and_analysis!$I845</f>
        <v>9.6768888087231968</v>
      </c>
      <c r="U845">
        <f t="shared" si="134"/>
        <v>1.1355352281628146</v>
      </c>
      <c r="V845">
        <f t="shared" si="135"/>
        <v>1.3720211491157269E-3</v>
      </c>
      <c r="W845">
        <f>$T845-_xlfn.T.INV(0.975,'Regression (power w accel)'!$B$8-2)*SQRT('Regression (power w accel)'!$D$13*(1+1/'Regression (power w accel)'!$B$8+data_and_analysis!$V845))</f>
        <v>9.4380769315325868</v>
      </c>
      <c r="X845">
        <f>$T845+_xlfn.T.INV(0.975,'Regression (power w accel)'!$B$8-2)*SQRT('Regression (power w accel)'!$D$13*(1+1/'Regression (power w accel)'!$B$8+data_and_analysis!$V845))</f>
        <v>9.9157006859138068</v>
      </c>
      <c r="Y845">
        <f t="shared" si="136"/>
        <v>209.2924108899827</v>
      </c>
      <c r="Z845">
        <f t="shared" si="137"/>
        <v>337.42933941340249</v>
      </c>
      <c r="AA845">
        <f>EXP('Regression (power w accel)'!$B$17)*(data_and_analysis!$F845^'Regression (power w accel)'!$B$18)/60</f>
        <v>265.74687194931431</v>
      </c>
      <c r="AB845" t="str">
        <f t="shared" si="138"/>
        <v>N</v>
      </c>
      <c r="AC845" s="5">
        <f t="shared" si="139"/>
        <v>-0.21243697299322914</v>
      </c>
      <c r="AD845" s="5">
        <f t="shared" si="140"/>
        <v>0.2697396471246522</v>
      </c>
    </row>
    <row r="846" spans="1:30" x14ac:dyDescent="0.25">
      <c r="A846">
        <v>52197</v>
      </c>
      <c r="B846" t="s">
        <v>1147</v>
      </c>
      <c r="C846" t="s">
        <v>1148</v>
      </c>
      <c r="D846">
        <v>8756</v>
      </c>
      <c r="E846">
        <v>4226.91</v>
      </c>
      <c r="F846">
        <v>5254.8040000000001</v>
      </c>
      <c r="G846">
        <f t="shared" si="131"/>
        <v>9.0774944586427537</v>
      </c>
      <c r="H846">
        <f t="shared" si="132"/>
        <v>8.3492265086438806</v>
      </c>
      <c r="I846">
        <f t="shared" si="133"/>
        <v>8.5668979848038624</v>
      </c>
      <c r="J846">
        <v>229</v>
      </c>
      <c r="K846">
        <v>230</v>
      </c>
      <c r="L846">
        <v>371839.28</v>
      </c>
      <c r="M846">
        <v>4.05</v>
      </c>
      <c r="N846">
        <v>120.89</v>
      </c>
      <c r="O846">
        <v>74.67</v>
      </c>
      <c r="P846">
        <v>160.24</v>
      </c>
      <c r="Q846">
        <v>84640</v>
      </c>
      <c r="R846">
        <v>0.03</v>
      </c>
      <c r="S846">
        <v>0.28999999999999998</v>
      </c>
      <c r="T846">
        <f>'Regression (power w accel)'!$B$17+'Regression (power w accel)'!$B$18*data_and_analysis!$I846</f>
        <v>9.0931659336812807</v>
      </c>
      <c r="U846">
        <f t="shared" si="134"/>
        <v>0.2102035069703565</v>
      </c>
      <c r="V846">
        <f t="shared" si="135"/>
        <v>2.5398036981048427E-4</v>
      </c>
      <c r="W846">
        <f>$T846-_xlfn.T.INV(0.975,'Regression (power w accel)'!$B$8-2)*SQRT('Regression (power w accel)'!$D$13*(1+1/'Regression (power w accel)'!$B$8+data_and_analysis!$V846))</f>
        <v>8.8544872784413098</v>
      </c>
      <c r="X846">
        <f>$T846+_xlfn.T.INV(0.975,'Regression (power w accel)'!$B$8-2)*SQRT('Regression (power w accel)'!$D$13*(1+1/'Regression (power w accel)'!$B$8+data_and_analysis!$V846))</f>
        <v>9.3318445889212516</v>
      </c>
      <c r="Y846">
        <f t="shared" si="136"/>
        <v>116.76258862513464</v>
      </c>
      <c r="Z846">
        <f t="shared" si="137"/>
        <v>188.19902127745434</v>
      </c>
      <c r="AA846">
        <f>EXP('Regression (power w accel)'!$B$17)*(data_and_analysis!$F846^'Regression (power w accel)'!$B$18)/60</f>
        <v>148.23833816213795</v>
      </c>
      <c r="AB846" t="str">
        <f t="shared" si="138"/>
        <v>N</v>
      </c>
      <c r="AC846" s="5">
        <f t="shared" si="139"/>
        <v>-0.21233204532134073</v>
      </c>
      <c r="AD846" s="5">
        <f t="shared" si="140"/>
        <v>0.26957050119928339</v>
      </c>
    </row>
    <row r="847" spans="1:30" x14ac:dyDescent="0.25">
      <c r="A847">
        <v>40587</v>
      </c>
      <c r="B847" t="s">
        <v>1149</v>
      </c>
      <c r="C847" t="s">
        <v>1150</v>
      </c>
      <c r="D847">
        <v>37604</v>
      </c>
      <c r="E847">
        <v>18199.22</v>
      </c>
      <c r="F847">
        <v>23678.664000000001</v>
      </c>
      <c r="G847">
        <f t="shared" si="131"/>
        <v>10.534865706698442</v>
      </c>
      <c r="H847">
        <f t="shared" si="132"/>
        <v>9.8091340150036359</v>
      </c>
      <c r="I847">
        <f t="shared" si="133"/>
        <v>10.072329668487416</v>
      </c>
      <c r="J847">
        <v>388</v>
      </c>
      <c r="K847">
        <v>389</v>
      </c>
      <c r="L847">
        <v>1705976.4</v>
      </c>
      <c r="M847">
        <v>4.16</v>
      </c>
      <c r="N847">
        <v>116.53</v>
      </c>
      <c r="O847">
        <v>107.4</v>
      </c>
      <c r="P847">
        <v>124.61</v>
      </c>
      <c r="Q847">
        <v>1102736</v>
      </c>
      <c r="R847">
        <v>0.03</v>
      </c>
      <c r="S847">
        <v>0.2</v>
      </c>
      <c r="T847">
        <f>'Regression (power w accel)'!$B$17+'Regression (power w accel)'!$B$18*data_and_analysis!$I847</f>
        <v>10.540544756741633</v>
      </c>
      <c r="U847">
        <f t="shared" si="134"/>
        <v>3.8569473732061677</v>
      </c>
      <c r="V847">
        <f t="shared" si="135"/>
        <v>4.6601930400933921E-3</v>
      </c>
      <c r="W847">
        <f>$T847-_xlfn.T.INV(0.975,'Regression (power w accel)'!$B$8-2)*SQRT('Regression (power w accel)'!$D$13*(1+1/'Regression (power w accel)'!$B$8+data_and_analysis!$V847))</f>
        <v>10.301341502121307</v>
      </c>
      <c r="X847">
        <f>$T847+_xlfn.T.INV(0.975,'Regression (power w accel)'!$B$8-2)*SQRT('Regression (power w accel)'!$D$13*(1+1/'Regression (power w accel)'!$B$8+data_and_analysis!$V847))</f>
        <v>10.77974801136196</v>
      </c>
      <c r="Y847">
        <f t="shared" si="136"/>
        <v>496.20886649913103</v>
      </c>
      <c r="Z847">
        <f t="shared" si="137"/>
        <v>800.63362797288357</v>
      </c>
      <c r="AA847">
        <f>EXP('Regression (power w accel)'!$B$17)*(data_and_analysis!$F847^'Regression (power w accel)'!$B$18)/60</f>
        <v>630.30270903551695</v>
      </c>
      <c r="AB847" t="str">
        <f t="shared" si="138"/>
        <v>N</v>
      </c>
      <c r="AC847" s="5">
        <f t="shared" si="139"/>
        <v>-0.21274514707635481</v>
      </c>
      <c r="AD847" s="5">
        <f t="shared" si="140"/>
        <v>0.27023669182384658</v>
      </c>
    </row>
    <row r="848" spans="1:30" x14ac:dyDescent="0.25">
      <c r="A848">
        <v>39787</v>
      </c>
      <c r="B848" t="s">
        <v>1151</v>
      </c>
      <c r="C848" t="s">
        <v>1152</v>
      </c>
      <c r="D848">
        <v>1587</v>
      </c>
      <c r="E848">
        <v>822.22</v>
      </c>
      <c r="F848">
        <v>790.16430000000003</v>
      </c>
      <c r="G848">
        <f t="shared" si="131"/>
        <v>7.3696007205264094</v>
      </c>
      <c r="H848">
        <f t="shared" si="132"/>
        <v>6.7120079991496864</v>
      </c>
      <c r="I848">
        <f t="shared" si="133"/>
        <v>6.672240898520875</v>
      </c>
      <c r="J848">
        <v>126</v>
      </c>
      <c r="K848">
        <v>127</v>
      </c>
      <c r="L848">
        <v>62716.74</v>
      </c>
      <c r="M848">
        <v>7.51</v>
      </c>
      <c r="N848">
        <v>150.91999999999999</v>
      </c>
      <c r="O848">
        <v>43.78</v>
      </c>
      <c r="P848">
        <v>176.32</v>
      </c>
      <c r="Q848">
        <v>9296</v>
      </c>
      <c r="R848">
        <v>0.05</v>
      </c>
      <c r="S848">
        <v>0.19</v>
      </c>
      <c r="T848">
        <f>'Regression (power w accel)'!$B$17+'Regression (power w accel)'!$B$18*data_and_analysis!$I848</f>
        <v>7.2715711224592363</v>
      </c>
      <c r="U848">
        <f t="shared" si="134"/>
        <v>2.0626058868983184</v>
      </c>
      <c r="V848">
        <f t="shared" si="135"/>
        <v>2.4921630161079717E-3</v>
      </c>
      <c r="W848">
        <f>$T848-_xlfn.T.INV(0.975,'Regression (power w accel)'!$B$8-2)*SQRT('Regression (power w accel)'!$D$13*(1+1/'Regression (power w accel)'!$B$8+data_and_analysis!$V848))</f>
        <v>7.0326258474457868</v>
      </c>
      <c r="X848">
        <f>$T848+_xlfn.T.INV(0.975,'Regression (power w accel)'!$B$8-2)*SQRT('Regression (power w accel)'!$D$13*(1+1/'Regression (power w accel)'!$B$8+data_and_analysis!$V848))</f>
        <v>7.5105163974726858</v>
      </c>
      <c r="Y848">
        <f t="shared" si="136"/>
        <v>18.883363290212849</v>
      </c>
      <c r="Z848">
        <f t="shared" si="137"/>
        <v>30.452613973524549</v>
      </c>
      <c r="AA848">
        <f>EXP('Regression (power w accel)'!$B$17)*(data_and_analysis!$F848^'Regression (power w accel)'!$B$18)/60</f>
        <v>23.980153727586409</v>
      </c>
      <c r="AB848" t="str">
        <f t="shared" si="138"/>
        <v>N</v>
      </c>
      <c r="AC848" s="5">
        <f t="shared" si="139"/>
        <v>-0.21254202517935858</v>
      </c>
      <c r="AD848" s="5">
        <f t="shared" si="140"/>
        <v>0.26990903892714918</v>
      </c>
    </row>
    <row r="849" spans="1:30" x14ac:dyDescent="0.25">
      <c r="A849">
        <v>53208</v>
      </c>
      <c r="B849" t="s">
        <v>92</v>
      </c>
      <c r="C849" t="s">
        <v>1153</v>
      </c>
      <c r="D849">
        <v>2336</v>
      </c>
      <c r="E849">
        <v>1313.3</v>
      </c>
      <c r="F849">
        <v>1340.7545</v>
      </c>
      <c r="G849">
        <f t="shared" si="131"/>
        <v>7.7561953439481179</v>
      </c>
      <c r="H849">
        <f t="shared" si="132"/>
        <v>7.1802983325911143</v>
      </c>
      <c r="I849">
        <f t="shared" si="133"/>
        <v>7.2009877941878138</v>
      </c>
      <c r="J849">
        <v>64</v>
      </c>
      <c r="K849">
        <v>65</v>
      </c>
      <c r="L849">
        <v>79086.240000000005</v>
      </c>
      <c r="M849">
        <v>6.09</v>
      </c>
      <c r="N849">
        <v>116.2</v>
      </c>
      <c r="O849">
        <v>73.790000000000006</v>
      </c>
      <c r="P849">
        <v>151.01</v>
      </c>
      <c r="Q849">
        <v>24291</v>
      </c>
      <c r="R849">
        <v>0.04</v>
      </c>
      <c r="S849">
        <v>0.28000000000000003</v>
      </c>
      <c r="T849">
        <f>'Regression (power w accel)'!$B$17+'Regression (power w accel)'!$B$18*data_and_analysis!$I849</f>
        <v>7.7799283384271289</v>
      </c>
      <c r="U849">
        <f t="shared" si="134"/>
        <v>0.82343034931579073</v>
      </c>
      <c r="V849">
        <f t="shared" si="135"/>
        <v>9.9491748566256605E-4</v>
      </c>
      <c r="W849">
        <f>$T849-_xlfn.T.INV(0.975,'Regression (power w accel)'!$B$8-2)*SQRT('Regression (power w accel)'!$D$13*(1+1/'Regression (power w accel)'!$B$8+data_and_analysis!$V849))</f>
        <v>7.5411613873236192</v>
      </c>
      <c r="X849">
        <f>$T849+_xlfn.T.INV(0.975,'Regression (power w accel)'!$B$8-2)*SQRT('Regression (power w accel)'!$D$13*(1+1/'Regression (power w accel)'!$B$8+data_and_analysis!$V849))</f>
        <v>8.0186952895306387</v>
      </c>
      <c r="Y849">
        <f t="shared" si="136"/>
        <v>31.400280471934174</v>
      </c>
      <c r="Z849">
        <f t="shared" si="137"/>
        <v>50.620201072736116</v>
      </c>
      <c r="AA849">
        <f>EXP('Regression (power w accel)'!$B$17)*(data_and_analysis!$F849^'Regression (power w accel)'!$B$18)/60</f>
        <v>39.868389875057879</v>
      </c>
      <c r="AB849" t="str">
        <f t="shared" si="138"/>
        <v>N</v>
      </c>
      <c r="AC849" s="5">
        <f t="shared" si="139"/>
        <v>-0.21240159007327886</v>
      </c>
      <c r="AD849" s="5">
        <f t="shared" si="140"/>
        <v>0.26968260397204286</v>
      </c>
    </row>
    <row r="850" spans="1:30" x14ac:dyDescent="0.25">
      <c r="A850">
        <v>53915</v>
      </c>
      <c r="B850" t="s">
        <v>1154</v>
      </c>
      <c r="C850" t="s">
        <v>1155</v>
      </c>
      <c r="D850">
        <v>860</v>
      </c>
      <c r="E850">
        <v>447.62</v>
      </c>
      <c r="F850">
        <v>414.20022999999998</v>
      </c>
      <c r="G850">
        <f t="shared" si="131"/>
        <v>6.7569323892475532</v>
      </c>
      <c r="H850">
        <f t="shared" si="132"/>
        <v>6.103944658191983</v>
      </c>
      <c r="I850">
        <f t="shared" si="133"/>
        <v>6.0263495042486301</v>
      </c>
      <c r="J850">
        <v>33</v>
      </c>
      <c r="K850">
        <v>35</v>
      </c>
      <c r="L850">
        <v>25983.8</v>
      </c>
      <c r="M850">
        <v>11.08</v>
      </c>
      <c r="N850">
        <v>147.22999999999999</v>
      </c>
      <c r="O850">
        <v>55.21</v>
      </c>
      <c r="P850">
        <v>163.69999999999999</v>
      </c>
      <c r="Q850">
        <v>6010</v>
      </c>
      <c r="R850">
        <v>0.08</v>
      </c>
      <c r="S850">
        <v>0.18</v>
      </c>
      <c r="T850">
        <f>'Regression (power w accel)'!$B$17+'Regression (power w accel)'!$B$18*data_and_analysis!$I850</f>
        <v>6.650586765481215</v>
      </c>
      <c r="U850">
        <f t="shared" si="134"/>
        <v>4.3350109897941538</v>
      </c>
      <c r="V850">
        <f t="shared" si="135"/>
        <v>5.2378179136454645E-3</v>
      </c>
      <c r="W850">
        <f>$T850-_xlfn.T.INV(0.975,'Regression (power w accel)'!$B$8-2)*SQRT('Regression (power w accel)'!$D$13*(1+1/'Regression (power w accel)'!$B$8+data_and_analysis!$V850))</f>
        <v>6.4113148246803666</v>
      </c>
      <c r="X850">
        <f>$T850+_xlfn.T.INV(0.975,'Regression (power w accel)'!$B$8-2)*SQRT('Regression (power w accel)'!$D$13*(1+1/'Regression (power w accel)'!$B$8+data_and_analysis!$V850))</f>
        <v>6.8898587062820633</v>
      </c>
      <c r="Y850">
        <f t="shared" si="136"/>
        <v>10.144891339317974</v>
      </c>
      <c r="Z850">
        <f t="shared" si="137"/>
        <v>16.371043664589017</v>
      </c>
      <c r="AA850">
        <f>EXP('Regression (power w accel)'!$B$17)*(data_and_analysis!$F850^'Regression (power w accel)'!$B$18)/60</f>
        <v>12.887298362670332</v>
      </c>
      <c r="AB850" t="str">
        <f t="shared" si="138"/>
        <v>N</v>
      </c>
      <c r="AC850" s="5">
        <f t="shared" si="139"/>
        <v>-0.21279921874828958</v>
      </c>
      <c r="AD850" s="5">
        <f t="shared" si="140"/>
        <v>0.27032394252699132</v>
      </c>
    </row>
    <row r="851" spans="1:30" x14ac:dyDescent="0.25">
      <c r="A851">
        <v>41424</v>
      </c>
      <c r="B851" t="s">
        <v>16</v>
      </c>
      <c r="C851" t="s">
        <v>240</v>
      </c>
      <c r="D851">
        <v>4124</v>
      </c>
      <c r="E851">
        <v>2289.39</v>
      </c>
      <c r="F851">
        <v>2420.4167000000002</v>
      </c>
      <c r="G851">
        <f t="shared" si="131"/>
        <v>8.3245788451368501</v>
      </c>
      <c r="H851">
        <f t="shared" si="132"/>
        <v>7.7360406855181667</v>
      </c>
      <c r="I851">
        <f t="shared" si="133"/>
        <v>7.7916949944103662</v>
      </c>
      <c r="J851">
        <v>63</v>
      </c>
      <c r="K851">
        <v>64</v>
      </c>
      <c r="L851">
        <v>140978.98000000001</v>
      </c>
      <c r="M851">
        <v>6.04</v>
      </c>
      <c r="N851">
        <v>107.68</v>
      </c>
      <c r="O851">
        <v>81.34</v>
      </c>
      <c r="P851">
        <v>143.58000000000001</v>
      </c>
      <c r="Q851">
        <v>48579</v>
      </c>
      <c r="R851">
        <v>0.04</v>
      </c>
      <c r="S851">
        <v>0.28000000000000003</v>
      </c>
      <c r="T851">
        <f>'Regression (power w accel)'!$B$17+'Regression (power w accel)'!$B$18*data_and_analysis!$I851</f>
        <v>8.3478565290570756</v>
      </c>
      <c r="U851">
        <f t="shared" si="134"/>
        <v>0.10031373133772903</v>
      </c>
      <c r="V851">
        <f t="shared" si="135"/>
        <v>1.2120501198783007E-4</v>
      </c>
      <c r="W851">
        <f>$T851-_xlfn.T.INV(0.975,'Regression (power w accel)'!$B$8-2)*SQRT('Regression (power w accel)'!$D$13*(1+1/'Regression (power w accel)'!$B$8+data_and_analysis!$V851))</f>
        <v>8.1091936998188796</v>
      </c>
      <c r="X851">
        <f>$T851+_xlfn.T.INV(0.975,'Regression (power w accel)'!$B$8-2)*SQRT('Regression (power w accel)'!$D$13*(1+1/'Regression (power w accel)'!$B$8+data_and_analysis!$V851))</f>
        <v>8.5865193582952717</v>
      </c>
      <c r="Y851">
        <f t="shared" si="136"/>
        <v>55.414934741625565</v>
      </c>
      <c r="Z851">
        <f t="shared" si="137"/>
        <v>89.315477762603862</v>
      </c>
      <c r="AA851">
        <f>EXP('Regression (power w accel)'!$B$17)*(data_and_analysis!$F851^'Regression (power w accel)'!$B$18)/60</f>
        <v>70.352053073324029</v>
      </c>
      <c r="AB851" t="str">
        <f t="shared" si="138"/>
        <v>N</v>
      </c>
      <c r="AC851" s="5">
        <f t="shared" si="139"/>
        <v>-0.21231957958825079</v>
      </c>
      <c r="AD851" s="5">
        <f t="shared" si="140"/>
        <v>0.26955040913326739</v>
      </c>
    </row>
    <row r="852" spans="1:30" x14ac:dyDescent="0.25">
      <c r="A852">
        <v>39908</v>
      </c>
      <c r="B852" t="s">
        <v>1156</v>
      </c>
      <c r="C852" t="s">
        <v>1157</v>
      </c>
      <c r="D852">
        <v>3144</v>
      </c>
      <c r="E852">
        <v>1512.34</v>
      </c>
      <c r="F852">
        <v>1824.5320999999999</v>
      </c>
      <c r="G852">
        <f t="shared" si="131"/>
        <v>8.0532511535490965</v>
      </c>
      <c r="H852">
        <f t="shared" si="132"/>
        <v>7.3214133991853885</v>
      </c>
      <c r="I852">
        <f t="shared" si="133"/>
        <v>7.509078849583064</v>
      </c>
      <c r="J852">
        <v>36</v>
      </c>
      <c r="K852">
        <v>38</v>
      </c>
      <c r="L852">
        <v>135936.32999999999</v>
      </c>
      <c r="M852">
        <v>11.08</v>
      </c>
      <c r="N852">
        <v>140.43</v>
      </c>
      <c r="O852">
        <v>124.55</v>
      </c>
      <c r="P852">
        <v>171.65</v>
      </c>
      <c r="Q852">
        <v>19510</v>
      </c>
      <c r="R852">
        <v>0.08</v>
      </c>
      <c r="S852">
        <v>0.18</v>
      </c>
      <c r="T852">
        <f>'Regression (power w accel)'!$B$17+'Regression (power w accel)'!$B$18*data_and_analysis!$I852</f>
        <v>8.0761387038568593</v>
      </c>
      <c r="U852">
        <f t="shared" si="134"/>
        <v>0.35920792638327981</v>
      </c>
      <c r="V852">
        <f t="shared" si="135"/>
        <v>4.3401636488656856E-4</v>
      </c>
      <c r="W852">
        <f>$T852-_xlfn.T.INV(0.975,'Regression (power w accel)'!$B$8-2)*SQRT('Regression (power w accel)'!$D$13*(1+1/'Regression (power w accel)'!$B$8+data_and_analysis!$V852))</f>
        <v>7.8374385911153119</v>
      </c>
      <c r="X852">
        <f>$T852+_xlfn.T.INV(0.975,'Regression (power w accel)'!$B$8-2)*SQRT('Regression (power w accel)'!$D$13*(1+1/'Regression (power w accel)'!$B$8+data_and_analysis!$V852))</f>
        <v>8.3148388165984066</v>
      </c>
      <c r="Y852">
        <f t="shared" si="136"/>
        <v>42.228444273233677</v>
      </c>
      <c r="Z852">
        <f t="shared" si="137"/>
        <v>68.067118447995398</v>
      </c>
      <c r="AA852">
        <f>EXP('Regression (power w accel)'!$B$17)*(data_and_analysis!$F852^'Regression (power w accel)'!$B$18)/60</f>
        <v>53.613137552476523</v>
      </c>
      <c r="AB852" t="str">
        <f t="shared" si="138"/>
        <v>N</v>
      </c>
      <c r="AC852" s="5">
        <f t="shared" si="139"/>
        <v>-0.21234894652639033</v>
      </c>
      <c r="AD852" s="5">
        <f t="shared" si="140"/>
        <v>0.2695977433025874</v>
      </c>
    </row>
    <row r="853" spans="1:30" x14ac:dyDescent="0.25">
      <c r="A853">
        <v>56785</v>
      </c>
      <c r="B853" t="s">
        <v>1158</v>
      </c>
      <c r="C853" t="s">
        <v>1159</v>
      </c>
      <c r="D853">
        <v>3538</v>
      </c>
      <c r="E853">
        <v>2039.54</v>
      </c>
      <c r="F853">
        <v>2216.1212999999998</v>
      </c>
      <c r="G853">
        <f t="shared" si="131"/>
        <v>8.1713168747197304</v>
      </c>
      <c r="H853">
        <f t="shared" si="132"/>
        <v>7.6204795712154469</v>
      </c>
      <c r="I853">
        <f t="shared" si="133"/>
        <v>7.7035137846362378</v>
      </c>
      <c r="J853">
        <v>156</v>
      </c>
      <c r="K853">
        <v>157</v>
      </c>
      <c r="L853">
        <v>130531.5</v>
      </c>
      <c r="M853">
        <v>6.07</v>
      </c>
      <c r="N853">
        <v>116.86</v>
      </c>
      <c r="O853">
        <v>52.84</v>
      </c>
      <c r="P853">
        <v>171.95</v>
      </c>
      <c r="Q853">
        <v>40780</v>
      </c>
      <c r="R853">
        <v>0.04</v>
      </c>
      <c r="S853">
        <v>0.28999999999999998</v>
      </c>
      <c r="T853">
        <f>'Regression (power w accel)'!$B$17+'Regression (power w accel)'!$B$18*data_and_analysis!$I853</f>
        <v>8.2630757867608722</v>
      </c>
      <c r="U853">
        <f t="shared" si="134"/>
        <v>0.16394776760051577</v>
      </c>
      <c r="V853">
        <f t="shared" si="135"/>
        <v>1.9809143646045091E-4</v>
      </c>
      <c r="W853">
        <f>$T853-_xlfn.T.INV(0.975,'Regression (power w accel)'!$B$8-2)*SQRT('Regression (power w accel)'!$D$13*(1+1/'Regression (power w accel)'!$B$8+data_and_analysis!$V853))</f>
        <v>8.0244037930083323</v>
      </c>
      <c r="X853">
        <f>$T853+_xlfn.T.INV(0.975,'Regression (power w accel)'!$B$8-2)*SQRT('Regression (power w accel)'!$D$13*(1+1/'Regression (power w accel)'!$B$8+data_and_analysis!$V853))</f>
        <v>8.5017477805134121</v>
      </c>
      <c r="Y853">
        <f t="shared" si="136"/>
        <v>50.909993018813338</v>
      </c>
      <c r="Z853">
        <f t="shared" si="137"/>
        <v>82.056104809063484</v>
      </c>
      <c r="AA853">
        <f>EXP('Regression (power w accel)'!$B$17)*(data_and_analysis!$F853^'Regression (power w accel)'!$B$18)/60</f>
        <v>64.633394796965675</v>
      </c>
      <c r="AB853" t="str">
        <f t="shared" si="138"/>
        <v>N</v>
      </c>
      <c r="AC853" s="5">
        <f t="shared" si="139"/>
        <v>-0.21232679826368342</v>
      </c>
      <c r="AD853" s="5">
        <f t="shared" si="140"/>
        <v>0.26956204399951694</v>
      </c>
    </row>
    <row r="854" spans="1:30" x14ac:dyDescent="0.25">
      <c r="A854">
        <v>39443</v>
      </c>
      <c r="B854" t="s">
        <v>16</v>
      </c>
      <c r="C854" t="s">
        <v>765</v>
      </c>
      <c r="D854">
        <v>4134</v>
      </c>
      <c r="E854">
        <v>2289.39</v>
      </c>
      <c r="F854">
        <v>2420.4167000000002</v>
      </c>
      <c r="G854">
        <f t="shared" si="131"/>
        <v>8.3270007402417132</v>
      </c>
      <c r="H854">
        <f t="shared" si="132"/>
        <v>7.7360406855181667</v>
      </c>
      <c r="I854">
        <f t="shared" si="133"/>
        <v>7.7916949944103662</v>
      </c>
      <c r="J854">
        <v>63</v>
      </c>
      <c r="K854">
        <v>64</v>
      </c>
      <c r="L854">
        <v>140978.98000000001</v>
      </c>
      <c r="M854">
        <v>6.04</v>
      </c>
      <c r="N854">
        <v>107.68</v>
      </c>
      <c r="O854">
        <v>81.34</v>
      </c>
      <c r="P854">
        <v>143.58000000000001</v>
      </c>
      <c r="Q854">
        <v>48579</v>
      </c>
      <c r="R854">
        <v>0.04</v>
      </c>
      <c r="S854">
        <v>0.28000000000000003</v>
      </c>
      <c r="T854">
        <f>'Regression (power w accel)'!$B$17+'Regression (power w accel)'!$B$18*data_and_analysis!$I854</f>
        <v>8.3478565290570756</v>
      </c>
      <c r="U854">
        <f t="shared" si="134"/>
        <v>0.10031373133772903</v>
      </c>
      <c r="V854">
        <f t="shared" si="135"/>
        <v>1.2120501198783007E-4</v>
      </c>
      <c r="W854">
        <f>$T854-_xlfn.T.INV(0.975,'Regression (power w accel)'!$B$8-2)*SQRT('Regression (power w accel)'!$D$13*(1+1/'Regression (power w accel)'!$B$8+data_and_analysis!$V854))</f>
        <v>8.1091936998188796</v>
      </c>
      <c r="X854">
        <f>$T854+_xlfn.T.INV(0.975,'Regression (power w accel)'!$B$8-2)*SQRT('Regression (power w accel)'!$D$13*(1+1/'Regression (power w accel)'!$B$8+data_and_analysis!$V854))</f>
        <v>8.5865193582952717</v>
      </c>
      <c r="Y854">
        <f t="shared" si="136"/>
        <v>55.414934741625565</v>
      </c>
      <c r="Z854">
        <f t="shared" si="137"/>
        <v>89.315477762603862</v>
      </c>
      <c r="AA854">
        <f>EXP('Regression (power w accel)'!$B$17)*(data_and_analysis!$F854^'Regression (power w accel)'!$B$18)/60</f>
        <v>70.352053073324029</v>
      </c>
      <c r="AB854" t="str">
        <f t="shared" si="138"/>
        <v>N</v>
      </c>
      <c r="AC854" s="5">
        <f t="shared" si="139"/>
        <v>-0.21231957958825079</v>
      </c>
      <c r="AD854" s="5">
        <f t="shared" si="140"/>
        <v>0.26955040913326739</v>
      </c>
    </row>
    <row r="855" spans="1:30" x14ac:dyDescent="0.25">
      <c r="A855">
        <v>41615</v>
      </c>
      <c r="B855" t="s">
        <v>137</v>
      </c>
      <c r="C855" t="s">
        <v>1160</v>
      </c>
      <c r="D855">
        <v>10408</v>
      </c>
      <c r="E855">
        <v>5674.97</v>
      </c>
      <c r="F855">
        <v>6157.3222999999998</v>
      </c>
      <c r="G855">
        <f t="shared" si="131"/>
        <v>9.250330020192342</v>
      </c>
      <c r="H855">
        <f t="shared" si="132"/>
        <v>8.6438205559920185</v>
      </c>
      <c r="I855">
        <f t="shared" si="133"/>
        <v>8.7253972704633593</v>
      </c>
      <c r="J855">
        <v>482</v>
      </c>
      <c r="K855">
        <v>483</v>
      </c>
      <c r="L855">
        <v>435769.9</v>
      </c>
      <c r="M855">
        <v>6.1</v>
      </c>
      <c r="N855">
        <v>123.28</v>
      </c>
      <c r="O855">
        <v>82.56</v>
      </c>
      <c r="P855">
        <v>160.79</v>
      </c>
      <c r="Q855">
        <v>115439</v>
      </c>
      <c r="R855">
        <v>0.04</v>
      </c>
      <c r="S855">
        <v>0.3</v>
      </c>
      <c r="T855">
        <f>'Regression (power w accel)'!$B$17+'Regression (power w accel)'!$B$18*data_and_analysis!$I855</f>
        <v>9.245553127348165</v>
      </c>
      <c r="U855">
        <f t="shared" si="134"/>
        <v>0.38066289603514536</v>
      </c>
      <c r="V855">
        <f t="shared" si="135"/>
        <v>4.5993953431885585E-4</v>
      </c>
      <c r="W855">
        <f>$T855-_xlfn.T.INV(0.975,'Regression (power w accel)'!$B$8-2)*SQRT('Regression (power w accel)'!$D$13*(1+1/'Regression (power w accel)'!$B$8+data_and_analysis!$V855))</f>
        <v>9.0068499251252732</v>
      </c>
      <c r="X855">
        <f>$T855+_xlfn.T.INV(0.975,'Regression (power w accel)'!$B$8-2)*SQRT('Regression (power w accel)'!$D$13*(1+1/'Regression (power w accel)'!$B$8+data_and_analysis!$V855))</f>
        <v>9.4842563295710569</v>
      </c>
      <c r="Y855">
        <f t="shared" si="136"/>
        <v>135.97966641493389</v>
      </c>
      <c r="Z855">
        <f t="shared" si="137"/>
        <v>219.1840455113535</v>
      </c>
      <c r="AA855">
        <f>EXP('Regression (power w accel)'!$B$17)*(data_and_analysis!$F855^'Regression (power w accel)'!$B$18)/60</f>
        <v>172.64001098270802</v>
      </c>
      <c r="AB855" t="str">
        <f t="shared" si="138"/>
        <v>N</v>
      </c>
      <c r="AC855" s="5">
        <f t="shared" si="139"/>
        <v>-0.21235137995586728</v>
      </c>
      <c r="AD855" s="5">
        <f t="shared" si="140"/>
        <v>0.26960166570718896</v>
      </c>
    </row>
    <row r="856" spans="1:30" x14ac:dyDescent="0.25">
      <c r="A856">
        <v>34037</v>
      </c>
      <c r="B856" t="s">
        <v>679</v>
      </c>
      <c r="C856" t="s">
        <v>1161</v>
      </c>
      <c r="D856">
        <v>10287</v>
      </c>
      <c r="E856">
        <v>4657.72</v>
      </c>
      <c r="F856">
        <v>6128.1409999999996</v>
      </c>
      <c r="G856">
        <f t="shared" si="131"/>
        <v>9.2386362411310294</v>
      </c>
      <c r="H856">
        <f t="shared" si="132"/>
        <v>8.446281337001615</v>
      </c>
      <c r="I856">
        <f t="shared" si="133"/>
        <v>8.720646720294102</v>
      </c>
      <c r="J856">
        <v>205</v>
      </c>
      <c r="K856">
        <v>206</v>
      </c>
      <c r="L856">
        <v>468306.9</v>
      </c>
      <c r="M856">
        <v>4.1399999999999997</v>
      </c>
      <c r="N856">
        <v>127.68</v>
      </c>
      <c r="O856">
        <v>105.63</v>
      </c>
      <c r="P856">
        <v>157.12</v>
      </c>
      <c r="Q856">
        <v>158933</v>
      </c>
      <c r="R856">
        <v>0.03</v>
      </c>
      <c r="S856">
        <v>0.17</v>
      </c>
      <c r="T856">
        <f>'Regression (power w accel)'!$B$17+'Regression (power w accel)'!$B$18*data_and_analysis!$I856</f>
        <v>9.2409857691695159</v>
      </c>
      <c r="U856">
        <f t="shared" si="134"/>
        <v>0.3748234858423668</v>
      </c>
      <c r="V856">
        <f t="shared" si="135"/>
        <v>4.5288401187961239E-4</v>
      </c>
      <c r="W856">
        <f>$T856-_xlfn.T.INV(0.975,'Regression (power w accel)'!$B$8-2)*SQRT('Regression (power w accel)'!$D$13*(1+1/'Regression (power w accel)'!$B$8+data_and_analysis!$V856))</f>
        <v>9.0022834078084006</v>
      </c>
      <c r="X856">
        <f>$T856+_xlfn.T.INV(0.975,'Regression (power w accel)'!$B$8-2)*SQRT('Regression (power w accel)'!$D$13*(1+1/'Regression (power w accel)'!$B$8+data_and_analysis!$V856))</f>
        <v>9.4796881305306311</v>
      </c>
      <c r="Y856">
        <f t="shared" si="136"/>
        <v>135.36012855529549</v>
      </c>
      <c r="Z856">
        <f t="shared" si="137"/>
        <v>218.18505270125485</v>
      </c>
      <c r="AA856">
        <f>EXP('Regression (power w accel)'!$B$17)*(data_and_analysis!$F856^'Regression (power w accel)'!$B$18)/60</f>
        <v>171.85330017921035</v>
      </c>
      <c r="AB856" t="str">
        <f t="shared" si="138"/>
        <v>N</v>
      </c>
      <c r="AC856" s="5">
        <f t="shared" si="139"/>
        <v>-0.21235071765197069</v>
      </c>
      <c r="AD856" s="5">
        <f t="shared" si="140"/>
        <v>0.26960059814812565</v>
      </c>
    </row>
    <row r="857" spans="1:30" x14ac:dyDescent="0.25">
      <c r="A857">
        <v>55022</v>
      </c>
      <c r="B857" t="s">
        <v>588</v>
      </c>
      <c r="C857" t="s">
        <v>1162</v>
      </c>
      <c r="D857">
        <v>13681</v>
      </c>
      <c r="E857">
        <v>7534.9</v>
      </c>
      <c r="F857">
        <v>8136.9340000000002</v>
      </c>
      <c r="G857">
        <f t="shared" si="131"/>
        <v>9.5237632879201133</v>
      </c>
      <c r="H857">
        <f t="shared" si="132"/>
        <v>8.9273008395723981</v>
      </c>
      <c r="I857">
        <f t="shared" si="133"/>
        <v>9.004168729566306</v>
      </c>
      <c r="J857">
        <v>804</v>
      </c>
      <c r="K857">
        <v>805</v>
      </c>
      <c r="L857">
        <v>612024.80000000005</v>
      </c>
      <c r="M857">
        <v>6.07</v>
      </c>
      <c r="N857">
        <v>130.21</v>
      </c>
      <c r="O857">
        <v>96.39</v>
      </c>
      <c r="P857">
        <v>143.16</v>
      </c>
      <c r="Q857">
        <v>63205</v>
      </c>
      <c r="R857">
        <v>0.04</v>
      </c>
      <c r="S857">
        <v>0.3</v>
      </c>
      <c r="T857">
        <f>'Regression (power w accel)'!$B$17+'Regression (power w accel)'!$B$18*data_and_analysis!$I857</f>
        <v>9.5135745266267886</v>
      </c>
      <c r="U857">
        <f t="shared" si="134"/>
        <v>0.80236860854562997</v>
      </c>
      <c r="V857">
        <f t="shared" si="135"/>
        <v>9.694694387352978E-4</v>
      </c>
      <c r="W857">
        <f>$T857-_xlfn.T.INV(0.975,'Regression (power w accel)'!$B$8-2)*SQRT('Regression (power w accel)'!$D$13*(1+1/'Regression (power w accel)'!$B$8+data_and_analysis!$V857))</f>
        <v>9.2748106075701742</v>
      </c>
      <c r="X857">
        <f>$T857+_xlfn.T.INV(0.975,'Regression (power w accel)'!$B$8-2)*SQRT('Regression (power w accel)'!$D$13*(1+1/'Regression (power w accel)'!$B$8+data_and_analysis!$V857))</f>
        <v>9.752338445683403</v>
      </c>
      <c r="Y857">
        <f t="shared" si="136"/>
        <v>177.76563854005778</v>
      </c>
      <c r="Z857">
        <f t="shared" si="137"/>
        <v>286.57316634433147</v>
      </c>
      <c r="AA857">
        <f>EXP('Regression (power w accel)'!$B$17)*(data_and_analysis!$F857^'Regression (power w accel)'!$B$18)/60</f>
        <v>225.7052544883399</v>
      </c>
      <c r="AB857" t="str">
        <f t="shared" si="138"/>
        <v>N</v>
      </c>
      <c r="AC857" s="5">
        <f t="shared" si="139"/>
        <v>-0.21239920203434484</v>
      </c>
      <c r="AD857" s="5">
        <f t="shared" si="140"/>
        <v>0.26967875424068183</v>
      </c>
    </row>
    <row r="858" spans="1:30" x14ac:dyDescent="0.25">
      <c r="A858">
        <v>52667</v>
      </c>
      <c r="B858" t="s">
        <v>758</v>
      </c>
      <c r="C858" t="s">
        <v>1163</v>
      </c>
      <c r="D858">
        <v>2991</v>
      </c>
      <c r="E858">
        <v>1486.15</v>
      </c>
      <c r="F858">
        <v>1726.5646999999999</v>
      </c>
      <c r="G858">
        <f t="shared" si="131"/>
        <v>8.0033630586299473</v>
      </c>
      <c r="H858">
        <f t="shared" si="132"/>
        <v>7.3039441623099046</v>
      </c>
      <c r="I858">
        <f t="shared" si="133"/>
        <v>7.4538889907876058</v>
      </c>
      <c r="J858">
        <v>51</v>
      </c>
      <c r="K858">
        <v>53</v>
      </c>
      <c r="L858">
        <v>130712.1</v>
      </c>
      <c r="M858">
        <v>11.07</v>
      </c>
      <c r="N858">
        <v>141.01</v>
      </c>
      <c r="O858">
        <v>134.75</v>
      </c>
      <c r="P858">
        <v>146.66</v>
      </c>
      <c r="Q858">
        <v>14202</v>
      </c>
      <c r="R858">
        <v>0.08</v>
      </c>
      <c r="S858">
        <v>0.19</v>
      </c>
      <c r="T858">
        <f>'Regression (power w accel)'!$B$17+'Regression (power w accel)'!$B$18*data_and_analysis!$I858</f>
        <v>8.0230770912084637</v>
      </c>
      <c r="U858">
        <f t="shared" si="134"/>
        <v>0.42840877994715421</v>
      </c>
      <c r="V858">
        <f t="shared" si="135"/>
        <v>5.1762894886611438E-4</v>
      </c>
      <c r="W858">
        <f>$T858-_xlfn.T.INV(0.975,'Regression (power w accel)'!$B$8-2)*SQRT('Regression (power w accel)'!$D$13*(1+1/'Regression (power w accel)'!$B$8+data_and_analysis!$V858))</f>
        <v>7.784367013798092</v>
      </c>
      <c r="X858">
        <f>$T858+_xlfn.T.INV(0.975,'Regression (power w accel)'!$B$8-2)*SQRT('Regression (power w accel)'!$D$13*(1+1/'Regression (power w accel)'!$B$8+data_and_analysis!$V858))</f>
        <v>8.2617871686188362</v>
      </c>
      <c r="Y858">
        <f t="shared" si="136"/>
        <v>40.045746037304085</v>
      </c>
      <c r="Z858">
        <f t="shared" si="137"/>
        <v>64.550160671868582</v>
      </c>
      <c r="AA858">
        <f>EXP('Regression (power w accel)'!$B$17)*(data_and_analysis!$F858^'Regression (power w accel)'!$B$18)/60</f>
        <v>50.84249542393475</v>
      </c>
      <c r="AB858" t="str">
        <f t="shared" si="138"/>
        <v>N</v>
      </c>
      <c r="AC858" s="5">
        <f t="shared" si="139"/>
        <v>-0.21235679516918357</v>
      </c>
      <c r="AD858" s="5">
        <f t="shared" si="140"/>
        <v>0.2696103944866714</v>
      </c>
    </row>
    <row r="859" spans="1:30" x14ac:dyDescent="0.25">
      <c r="A859">
        <v>39317</v>
      </c>
      <c r="B859" t="s">
        <v>756</v>
      </c>
      <c r="C859" t="s">
        <v>1164</v>
      </c>
      <c r="D859">
        <v>28973</v>
      </c>
      <c r="E859">
        <v>10167.31</v>
      </c>
      <c r="F859">
        <v>13778.958000000001</v>
      </c>
      <c r="G859">
        <f t="shared" si="131"/>
        <v>10.274119640804045</v>
      </c>
      <c r="H859">
        <f t="shared" si="132"/>
        <v>9.2269329506139055</v>
      </c>
      <c r="I859">
        <f t="shared" si="133"/>
        <v>9.5308979248725585</v>
      </c>
      <c r="J859">
        <v>225</v>
      </c>
      <c r="K859">
        <v>226</v>
      </c>
      <c r="L859">
        <v>1184516.2</v>
      </c>
      <c r="M859">
        <v>6.2</v>
      </c>
      <c r="N859">
        <v>146.33000000000001</v>
      </c>
      <c r="O859">
        <v>136.09</v>
      </c>
      <c r="P859">
        <v>162.43</v>
      </c>
      <c r="Q859">
        <v>508381</v>
      </c>
      <c r="R859">
        <v>0.04</v>
      </c>
      <c r="S859">
        <v>0.2</v>
      </c>
      <c r="T859">
        <f>'Regression (power w accel)'!$B$17+'Regression (power w accel)'!$B$18*data_and_analysis!$I859</f>
        <v>10.019991849336828</v>
      </c>
      <c r="U859">
        <f t="shared" si="134"/>
        <v>2.0234479282167173</v>
      </c>
      <c r="V859">
        <f t="shared" si="135"/>
        <v>2.4448500432165195E-3</v>
      </c>
      <c r="W859">
        <f>$T859-_xlfn.T.INV(0.975,'Regression (power w accel)'!$B$8-2)*SQRT('Regression (power w accel)'!$D$13*(1+1/'Regression (power w accel)'!$B$8+data_and_analysis!$V859))</f>
        <v>9.7810522073243096</v>
      </c>
      <c r="X859">
        <f>$T859+_xlfn.T.INV(0.975,'Regression (power w accel)'!$B$8-2)*SQRT('Regression (power w accel)'!$D$13*(1+1/'Regression (power w accel)'!$B$8+data_and_analysis!$V859))</f>
        <v>10.258931491349346</v>
      </c>
      <c r="Y859">
        <f t="shared" si="136"/>
        <v>294.92103575518428</v>
      </c>
      <c r="Z859">
        <f t="shared" si="137"/>
        <v>475.60464392880237</v>
      </c>
      <c r="AA859">
        <f>EXP('Regression (power w accel)'!$B$17)*(data_and_analysis!$F859^'Regression (power w accel)'!$B$18)/60</f>
        <v>374.52077939342428</v>
      </c>
      <c r="AB859" t="str">
        <f t="shared" si="138"/>
        <v>Y</v>
      </c>
      <c r="AC859" s="5">
        <f t="shared" si="139"/>
        <v>-0.21253758941535938</v>
      </c>
      <c r="AD859" s="5">
        <f t="shared" si="140"/>
        <v>0.26990188554849753</v>
      </c>
    </row>
    <row r="860" spans="1:30" x14ac:dyDescent="0.25">
      <c r="A860">
        <v>43903</v>
      </c>
      <c r="B860" t="s">
        <v>16</v>
      </c>
      <c r="C860" t="s">
        <v>37</v>
      </c>
      <c r="D860">
        <v>4138</v>
      </c>
      <c r="E860">
        <v>2289.39</v>
      </c>
      <c r="F860">
        <v>2420.4167000000002</v>
      </c>
      <c r="G860">
        <f t="shared" si="131"/>
        <v>8.3279678583054881</v>
      </c>
      <c r="H860">
        <f t="shared" si="132"/>
        <v>7.7360406855181667</v>
      </c>
      <c r="I860">
        <f t="shared" si="133"/>
        <v>7.7916949944103662</v>
      </c>
      <c r="J860">
        <v>63</v>
      </c>
      <c r="K860">
        <v>64</v>
      </c>
      <c r="L860">
        <v>140978.98000000001</v>
      </c>
      <c r="M860">
        <v>6.04</v>
      </c>
      <c r="N860">
        <v>107.68</v>
      </c>
      <c r="O860">
        <v>81.34</v>
      </c>
      <c r="P860">
        <v>143.58000000000001</v>
      </c>
      <c r="Q860">
        <v>48579</v>
      </c>
      <c r="R860">
        <v>0.04</v>
      </c>
      <c r="S860">
        <v>0.28000000000000003</v>
      </c>
      <c r="T860">
        <f>'Regression (power w accel)'!$B$17+'Regression (power w accel)'!$B$18*data_and_analysis!$I860</f>
        <v>8.3478565290570756</v>
      </c>
      <c r="U860">
        <f t="shared" si="134"/>
        <v>0.10031373133772903</v>
      </c>
      <c r="V860">
        <f t="shared" si="135"/>
        <v>1.2120501198783007E-4</v>
      </c>
      <c r="W860">
        <f>$T860-_xlfn.T.INV(0.975,'Regression (power w accel)'!$B$8-2)*SQRT('Regression (power w accel)'!$D$13*(1+1/'Regression (power w accel)'!$B$8+data_and_analysis!$V860))</f>
        <v>8.1091936998188796</v>
      </c>
      <c r="X860">
        <f>$T860+_xlfn.T.INV(0.975,'Regression (power w accel)'!$B$8-2)*SQRT('Regression (power w accel)'!$D$13*(1+1/'Regression (power w accel)'!$B$8+data_and_analysis!$V860))</f>
        <v>8.5865193582952717</v>
      </c>
      <c r="Y860">
        <f t="shared" si="136"/>
        <v>55.414934741625565</v>
      </c>
      <c r="Z860">
        <f t="shared" si="137"/>
        <v>89.315477762603862</v>
      </c>
      <c r="AA860">
        <f>EXP('Regression (power w accel)'!$B$17)*(data_and_analysis!$F860^'Regression (power w accel)'!$B$18)/60</f>
        <v>70.352053073324029</v>
      </c>
      <c r="AB860" t="str">
        <f t="shared" si="138"/>
        <v>N</v>
      </c>
      <c r="AC860" s="5">
        <f t="shared" si="139"/>
        <v>-0.21231957958825079</v>
      </c>
      <c r="AD860" s="5">
        <f t="shared" si="140"/>
        <v>0.26955040913326739</v>
      </c>
    </row>
    <row r="861" spans="1:30" x14ac:dyDescent="0.25">
      <c r="A861">
        <v>49246</v>
      </c>
      <c r="B861" t="s">
        <v>1165</v>
      </c>
      <c r="C861" t="s">
        <v>1166</v>
      </c>
      <c r="D861">
        <v>3067</v>
      </c>
      <c r="E861">
        <v>1510.17</v>
      </c>
      <c r="F861">
        <v>1801.9102</v>
      </c>
      <c r="G861">
        <f t="shared" si="131"/>
        <v>8.0284551641142521</v>
      </c>
      <c r="H861">
        <f t="shared" si="132"/>
        <v>7.3199775062534611</v>
      </c>
      <c r="I861">
        <f t="shared" si="133"/>
        <v>7.4966026034082391</v>
      </c>
      <c r="J861">
        <v>49</v>
      </c>
      <c r="K861">
        <v>51</v>
      </c>
      <c r="L861">
        <v>136954.92000000001</v>
      </c>
      <c r="M861">
        <v>11.14</v>
      </c>
      <c r="N861">
        <v>143.22</v>
      </c>
      <c r="O861">
        <v>136.22999999999999</v>
      </c>
      <c r="P861">
        <v>147.6</v>
      </c>
      <c r="Q861">
        <v>45527</v>
      </c>
      <c r="R861">
        <v>0.08</v>
      </c>
      <c r="S861">
        <v>0.18</v>
      </c>
      <c r="T861">
        <f>'Regression (power w accel)'!$B$17+'Regression (power w accel)'!$B$18*data_and_analysis!$I861</f>
        <v>8.0641435700354798</v>
      </c>
      <c r="U861">
        <f t="shared" si="134"/>
        <v>0.37431859926654781</v>
      </c>
      <c r="V861">
        <f t="shared" si="135"/>
        <v>4.522739779125914E-4</v>
      </c>
      <c r="W861">
        <f>$T861-_xlfn.T.INV(0.975,'Regression (power w accel)'!$B$8-2)*SQRT('Regression (power w accel)'!$D$13*(1+1/'Regression (power w accel)'!$B$8+data_and_analysis!$V861))</f>
        <v>7.8254412813770209</v>
      </c>
      <c r="X861">
        <f>$T861+_xlfn.T.INV(0.975,'Regression (power w accel)'!$B$8-2)*SQRT('Regression (power w accel)'!$D$13*(1+1/'Regression (power w accel)'!$B$8+data_and_analysis!$V861))</f>
        <v>8.3028458586939387</v>
      </c>
      <c r="Y861">
        <f t="shared" si="136"/>
        <v>41.724843515146411</v>
      </c>
      <c r="Z861">
        <f t="shared" si="137"/>
        <v>67.255667933657747</v>
      </c>
      <c r="AA861">
        <f>EXP('Regression (power w accel)'!$B$17)*(data_and_analysis!$F861^'Regression (power w accel)'!$B$18)/60</f>
        <v>52.973882433124714</v>
      </c>
      <c r="AB861" t="str">
        <f t="shared" si="138"/>
        <v>N</v>
      </c>
      <c r="AC861" s="5">
        <f t="shared" si="139"/>
        <v>-0.21235066038777345</v>
      </c>
      <c r="AD861" s="5">
        <f t="shared" si="140"/>
        <v>0.26960050584479328</v>
      </c>
    </row>
    <row r="862" spans="1:30" x14ac:dyDescent="0.25">
      <c r="A862">
        <v>36863</v>
      </c>
      <c r="B862" t="s">
        <v>690</v>
      </c>
      <c r="C862" t="s">
        <v>933</v>
      </c>
      <c r="D862">
        <v>3103</v>
      </c>
      <c r="E862">
        <v>1739.58</v>
      </c>
      <c r="F862">
        <v>1977.6246000000001</v>
      </c>
      <c r="G862">
        <f t="shared" si="131"/>
        <v>8.0401246644483795</v>
      </c>
      <c r="H862">
        <f t="shared" si="132"/>
        <v>7.4613989837615557</v>
      </c>
      <c r="I862">
        <f t="shared" si="133"/>
        <v>7.589651706506392</v>
      </c>
      <c r="J862">
        <v>48</v>
      </c>
      <c r="K862">
        <v>50</v>
      </c>
      <c r="L862">
        <v>127887.63</v>
      </c>
      <c r="M862">
        <v>11.15</v>
      </c>
      <c r="N862">
        <v>120</v>
      </c>
      <c r="O862">
        <v>112.12</v>
      </c>
      <c r="P862">
        <v>129.1</v>
      </c>
      <c r="Q862">
        <v>40538</v>
      </c>
      <c r="R862">
        <v>0.08</v>
      </c>
      <c r="S862">
        <v>0.28000000000000003</v>
      </c>
      <c r="T862">
        <f>'Regression (power w accel)'!$B$17+'Regression (power w accel)'!$B$18*data_and_analysis!$I862</f>
        <v>8.1536044886468719</v>
      </c>
      <c r="U862">
        <f t="shared" si="134"/>
        <v>0.26911890797628235</v>
      </c>
      <c r="V862">
        <f t="shared" si="135"/>
        <v>3.2516545873066194E-4</v>
      </c>
      <c r="W862">
        <f>$T862-_xlfn.T.INV(0.975,'Regression (power w accel)'!$B$8-2)*SQRT('Regression (power w accel)'!$D$13*(1+1/'Regression (power w accel)'!$B$8+data_and_analysis!$V862))</f>
        <v>7.9149173490165001</v>
      </c>
      <c r="X862">
        <f>$T862+_xlfn.T.INV(0.975,'Regression (power w accel)'!$B$8-2)*SQRT('Regression (power w accel)'!$D$13*(1+1/'Regression (power w accel)'!$B$8+data_and_analysis!$V862))</f>
        <v>8.3922916282772437</v>
      </c>
      <c r="Y862">
        <f t="shared" si="136"/>
        <v>45.63033729159428</v>
      </c>
      <c r="Z862">
        <f t="shared" si="137"/>
        <v>73.548648090440835</v>
      </c>
      <c r="AA862">
        <f>EXP('Regression (power w accel)'!$B$17)*(data_and_analysis!$F862^'Regression (power w accel)'!$B$18)/60</f>
        <v>57.931421695894763</v>
      </c>
      <c r="AB862" t="str">
        <f t="shared" si="138"/>
        <v>N</v>
      </c>
      <c r="AC862" s="5">
        <f t="shared" si="139"/>
        <v>-0.2123387281754244</v>
      </c>
      <c r="AD862" s="5">
        <f t="shared" si="140"/>
        <v>0.26958127277675231</v>
      </c>
    </row>
    <row r="863" spans="1:30" x14ac:dyDescent="0.25">
      <c r="A863">
        <v>42611</v>
      </c>
      <c r="B863" t="s">
        <v>1167</v>
      </c>
      <c r="C863" t="s">
        <v>1168</v>
      </c>
      <c r="D863">
        <v>7867</v>
      </c>
      <c r="E863">
        <v>2962.91</v>
      </c>
      <c r="F863">
        <v>3773.0124999999998</v>
      </c>
      <c r="G863">
        <f t="shared" si="131"/>
        <v>8.9704320743292421</v>
      </c>
      <c r="H863">
        <f t="shared" si="132"/>
        <v>7.9939271724919294</v>
      </c>
      <c r="I863">
        <f t="shared" si="133"/>
        <v>8.2356290329723389</v>
      </c>
      <c r="J863">
        <v>271</v>
      </c>
      <c r="K863">
        <v>273</v>
      </c>
      <c r="L863">
        <v>355157.88</v>
      </c>
      <c r="M863">
        <v>9.1300000000000008</v>
      </c>
      <c r="N863">
        <v>155.72999999999999</v>
      </c>
      <c r="O863">
        <v>136.31</v>
      </c>
      <c r="P863">
        <v>175.47</v>
      </c>
      <c r="Q863">
        <v>68851</v>
      </c>
      <c r="R863">
        <v>0.06</v>
      </c>
      <c r="S863">
        <v>0.16</v>
      </c>
      <c r="T863">
        <f>'Regression (power w accel)'!$B$17+'Regression (power w accel)'!$B$18*data_and_analysis!$I863</f>
        <v>8.7746714640782795</v>
      </c>
      <c r="U863">
        <f t="shared" si="134"/>
        <v>1.6182538839628623E-2</v>
      </c>
      <c r="V863">
        <f t="shared" si="135"/>
        <v>1.9552705176993135E-5</v>
      </c>
      <c r="W863">
        <f>$T863-_xlfn.T.INV(0.975,'Regression (power w accel)'!$B$8-2)*SQRT('Regression (power w accel)'!$D$13*(1+1/'Regression (power w accel)'!$B$8+data_and_analysis!$V863))</f>
        <v>8.5360207518759115</v>
      </c>
      <c r="X863">
        <f>$T863+_xlfn.T.INV(0.975,'Regression (power w accel)'!$B$8-2)*SQRT('Regression (power w accel)'!$D$13*(1+1/'Regression (power w accel)'!$B$8+data_and_analysis!$V863))</f>
        <v>9.0133221762806475</v>
      </c>
      <c r="Y863">
        <f t="shared" si="136"/>
        <v>84.917159712868781</v>
      </c>
      <c r="Z863">
        <f t="shared" si="137"/>
        <v>136.86261521897637</v>
      </c>
      <c r="AA863">
        <f>EXP('Regression (power w accel)'!$B$17)*(data_and_analysis!$F863^'Regression (power w accel)'!$B$18)/60</f>
        <v>107.80530856720702</v>
      </c>
      <c r="AB863" t="str">
        <f t="shared" si="138"/>
        <v>N</v>
      </c>
      <c r="AC863" s="5">
        <f t="shared" si="139"/>
        <v>-0.21231003517855074</v>
      </c>
      <c r="AD863" s="5">
        <f t="shared" si="140"/>
        <v>0.2695350260386733</v>
      </c>
    </row>
    <row r="864" spans="1:30" x14ac:dyDescent="0.25">
      <c r="A864">
        <v>53322</v>
      </c>
      <c r="B864" t="s">
        <v>581</v>
      </c>
      <c r="C864" t="s">
        <v>1169</v>
      </c>
      <c r="D864">
        <v>2801</v>
      </c>
      <c r="E864">
        <v>1578.33</v>
      </c>
      <c r="F864">
        <v>1647.3994</v>
      </c>
      <c r="G864">
        <f t="shared" si="131"/>
        <v>7.9377317752601089</v>
      </c>
      <c r="H864">
        <f t="shared" si="132"/>
        <v>7.3641226050174202</v>
      </c>
      <c r="I864">
        <f t="shared" si="133"/>
        <v>7.406953202296811</v>
      </c>
      <c r="J864">
        <v>104</v>
      </c>
      <c r="K864">
        <v>105</v>
      </c>
      <c r="L864">
        <v>112509.81</v>
      </c>
      <c r="M864">
        <v>6.02</v>
      </c>
      <c r="N864">
        <v>125.66</v>
      </c>
      <c r="O864">
        <v>87.3</v>
      </c>
      <c r="P864">
        <v>152.99</v>
      </c>
      <c r="Q864">
        <v>11610</v>
      </c>
      <c r="R864">
        <v>0.04</v>
      </c>
      <c r="S864">
        <v>0.28999999999999998</v>
      </c>
      <c r="T864">
        <f>'Regression (power w accel)'!$B$17+'Regression (power w accel)'!$B$18*data_and_analysis!$I864</f>
        <v>7.9779512531903674</v>
      </c>
      <c r="U864">
        <f t="shared" si="134"/>
        <v>0.49205345833704661</v>
      </c>
      <c r="V864">
        <f t="shared" si="135"/>
        <v>5.9452823178918082E-4</v>
      </c>
      <c r="W864">
        <f>$T864-_xlfn.T.INV(0.975,'Regression (power w accel)'!$B$8-2)*SQRT('Regression (power w accel)'!$D$13*(1+1/'Regression (power w accel)'!$B$8+data_and_analysis!$V864))</f>
        <v>7.7392320115471875</v>
      </c>
      <c r="X864">
        <f>$T864+_xlfn.T.INV(0.975,'Regression (power w accel)'!$B$8-2)*SQRT('Regression (power w accel)'!$D$13*(1+1/'Regression (power w accel)'!$B$8+data_and_analysis!$V864))</f>
        <v>8.2166704948335472</v>
      </c>
      <c r="Y864">
        <f t="shared" si="136"/>
        <v>38.278464342103362</v>
      </c>
      <c r="Z864">
        <f t="shared" si="137"/>
        <v>61.702591559321007</v>
      </c>
      <c r="AA864">
        <f>EXP('Regression (power w accel)'!$B$17)*(data_and_analysis!$F864^'Regression (power w accel)'!$B$18)/60</f>
        <v>48.599181585895423</v>
      </c>
      <c r="AB864" t="str">
        <f t="shared" si="138"/>
        <v>N</v>
      </c>
      <c r="AC864" s="5">
        <f t="shared" si="139"/>
        <v>-0.21236401328180729</v>
      </c>
      <c r="AD864" s="5">
        <f t="shared" si="140"/>
        <v>0.26962202954521541</v>
      </c>
    </row>
    <row r="865" spans="1:30" x14ac:dyDescent="0.25">
      <c r="A865">
        <v>45889</v>
      </c>
      <c r="B865" t="s">
        <v>16</v>
      </c>
      <c r="C865" t="s">
        <v>377</v>
      </c>
      <c r="D865">
        <v>4123</v>
      </c>
      <c r="E865">
        <v>2289.39</v>
      </c>
      <c r="F865">
        <v>2420.4167000000002</v>
      </c>
      <c r="G865">
        <f t="shared" si="131"/>
        <v>8.3243363327069009</v>
      </c>
      <c r="H865">
        <f t="shared" si="132"/>
        <v>7.7360406855181667</v>
      </c>
      <c r="I865">
        <f t="shared" si="133"/>
        <v>7.7916949944103662</v>
      </c>
      <c r="J865">
        <v>63</v>
      </c>
      <c r="K865">
        <v>64</v>
      </c>
      <c r="L865">
        <v>140978.98000000001</v>
      </c>
      <c r="M865">
        <v>6.04</v>
      </c>
      <c r="N865">
        <v>107.68</v>
      </c>
      <c r="O865">
        <v>81.34</v>
      </c>
      <c r="P865">
        <v>143.58000000000001</v>
      </c>
      <c r="Q865">
        <v>48579</v>
      </c>
      <c r="R865">
        <v>0.04</v>
      </c>
      <c r="S865">
        <v>0.28000000000000003</v>
      </c>
      <c r="T865">
        <f>'Regression (power w accel)'!$B$17+'Regression (power w accel)'!$B$18*data_and_analysis!$I865</f>
        <v>8.3478565290570756</v>
      </c>
      <c r="U865">
        <f t="shared" si="134"/>
        <v>0.10031373133772903</v>
      </c>
      <c r="V865">
        <f t="shared" si="135"/>
        <v>1.2120501198783007E-4</v>
      </c>
      <c r="W865">
        <f>$T865-_xlfn.T.INV(0.975,'Regression (power w accel)'!$B$8-2)*SQRT('Regression (power w accel)'!$D$13*(1+1/'Regression (power w accel)'!$B$8+data_and_analysis!$V865))</f>
        <v>8.1091936998188796</v>
      </c>
      <c r="X865">
        <f>$T865+_xlfn.T.INV(0.975,'Regression (power w accel)'!$B$8-2)*SQRT('Regression (power w accel)'!$D$13*(1+1/'Regression (power w accel)'!$B$8+data_and_analysis!$V865))</f>
        <v>8.5865193582952717</v>
      </c>
      <c r="Y865">
        <f t="shared" si="136"/>
        <v>55.414934741625565</v>
      </c>
      <c r="Z865">
        <f t="shared" si="137"/>
        <v>89.315477762603862</v>
      </c>
      <c r="AA865">
        <f>EXP('Regression (power w accel)'!$B$17)*(data_and_analysis!$F865^'Regression (power w accel)'!$B$18)/60</f>
        <v>70.352053073324029</v>
      </c>
      <c r="AB865" t="str">
        <f t="shared" si="138"/>
        <v>N</v>
      </c>
      <c r="AC865" s="5">
        <f t="shared" si="139"/>
        <v>-0.21231957958825079</v>
      </c>
      <c r="AD865" s="5">
        <f t="shared" si="140"/>
        <v>0.26955040913326739</v>
      </c>
    </row>
    <row r="866" spans="1:30" x14ac:dyDescent="0.25">
      <c r="A866">
        <v>55827</v>
      </c>
      <c r="B866" t="s">
        <v>1170</v>
      </c>
      <c r="C866" t="s">
        <v>1171</v>
      </c>
      <c r="D866">
        <v>24151</v>
      </c>
      <c r="E866">
        <v>12626.25</v>
      </c>
      <c r="F866">
        <v>16301.482</v>
      </c>
      <c r="G866">
        <f t="shared" si="131"/>
        <v>10.092081066090932</v>
      </c>
      <c r="H866">
        <f t="shared" si="132"/>
        <v>9.4435332591433934</v>
      </c>
      <c r="I866">
        <f t="shared" si="133"/>
        <v>9.6990113029072571</v>
      </c>
      <c r="J866">
        <v>420</v>
      </c>
      <c r="K866">
        <v>421</v>
      </c>
      <c r="L866">
        <v>1196227.6000000001</v>
      </c>
      <c r="M866">
        <v>4.32</v>
      </c>
      <c r="N866">
        <v>124.13</v>
      </c>
      <c r="O866">
        <v>101.39</v>
      </c>
      <c r="P866">
        <v>141.9</v>
      </c>
      <c r="Q866">
        <v>391581</v>
      </c>
      <c r="R866">
        <v>0.03</v>
      </c>
      <c r="S866">
        <v>0.16</v>
      </c>
      <c r="T866">
        <f>'Regression (power w accel)'!$B$17+'Regression (power w accel)'!$B$18*data_and_analysis!$I866</f>
        <v>10.181622394168452</v>
      </c>
      <c r="U866">
        <f t="shared" si="134"/>
        <v>2.5299857039862101</v>
      </c>
      <c r="V866">
        <f t="shared" si="135"/>
        <v>3.0568790881508583E-3</v>
      </c>
      <c r="W866">
        <f>$T866-_xlfn.T.INV(0.975,'Regression (power w accel)'!$B$8-2)*SQRT('Regression (power w accel)'!$D$13*(1+1/'Regression (power w accel)'!$B$8+data_and_analysis!$V866))</f>
        <v>9.9426098952824198</v>
      </c>
      <c r="X866">
        <f>$T866+_xlfn.T.INV(0.975,'Regression (power w accel)'!$B$8-2)*SQRT('Regression (power w accel)'!$D$13*(1+1/'Regression (power w accel)'!$B$8+data_and_analysis!$V866))</f>
        <v>10.420634893054483</v>
      </c>
      <c r="Y866">
        <f t="shared" si="136"/>
        <v>346.63256660282303</v>
      </c>
      <c r="Z866">
        <f t="shared" si="137"/>
        <v>559.07874498738931</v>
      </c>
      <c r="AA866">
        <f>EXP('Regression (power w accel)'!$B$17)*(data_and_analysis!$F866^'Regression (power w accel)'!$B$18)/60</f>
        <v>440.22142190954759</v>
      </c>
      <c r="AB866" t="str">
        <f t="shared" si="138"/>
        <v>N</v>
      </c>
      <c r="AC866" s="5">
        <f t="shared" si="139"/>
        <v>-0.21259495937468095</v>
      </c>
      <c r="AD866" s="5">
        <f t="shared" si="140"/>
        <v>0.26999441000002805</v>
      </c>
    </row>
    <row r="867" spans="1:30" x14ac:dyDescent="0.25">
      <c r="A867">
        <v>42245</v>
      </c>
      <c r="B867" t="s">
        <v>16</v>
      </c>
      <c r="C867" t="s">
        <v>896</v>
      </c>
      <c r="D867">
        <v>4125</v>
      </c>
      <c r="E867">
        <v>2289.39</v>
      </c>
      <c r="F867">
        <v>2420.4167000000002</v>
      </c>
      <c r="G867">
        <f t="shared" si="131"/>
        <v>8.3248212987687822</v>
      </c>
      <c r="H867">
        <f t="shared" si="132"/>
        <v>7.7360406855181667</v>
      </c>
      <c r="I867">
        <f t="shared" si="133"/>
        <v>7.7916949944103662</v>
      </c>
      <c r="J867">
        <v>63</v>
      </c>
      <c r="K867">
        <v>64</v>
      </c>
      <c r="L867">
        <v>140978.98000000001</v>
      </c>
      <c r="M867">
        <v>6.04</v>
      </c>
      <c r="N867">
        <v>107.68</v>
      </c>
      <c r="O867">
        <v>81.34</v>
      </c>
      <c r="P867">
        <v>143.58000000000001</v>
      </c>
      <c r="Q867">
        <v>48579</v>
      </c>
      <c r="R867">
        <v>0.04</v>
      </c>
      <c r="S867">
        <v>0.28000000000000003</v>
      </c>
      <c r="T867">
        <f>'Regression (power w accel)'!$B$17+'Regression (power w accel)'!$B$18*data_and_analysis!$I867</f>
        <v>8.3478565290570756</v>
      </c>
      <c r="U867">
        <f t="shared" si="134"/>
        <v>0.10031373133772903</v>
      </c>
      <c r="V867">
        <f t="shared" si="135"/>
        <v>1.2120501198783007E-4</v>
      </c>
      <c r="W867">
        <f>$T867-_xlfn.T.INV(0.975,'Regression (power w accel)'!$B$8-2)*SQRT('Regression (power w accel)'!$D$13*(1+1/'Regression (power w accel)'!$B$8+data_and_analysis!$V867))</f>
        <v>8.1091936998188796</v>
      </c>
      <c r="X867">
        <f>$T867+_xlfn.T.INV(0.975,'Regression (power w accel)'!$B$8-2)*SQRT('Regression (power w accel)'!$D$13*(1+1/'Regression (power w accel)'!$B$8+data_and_analysis!$V867))</f>
        <v>8.5865193582952717</v>
      </c>
      <c r="Y867">
        <f t="shared" si="136"/>
        <v>55.414934741625565</v>
      </c>
      <c r="Z867">
        <f t="shared" si="137"/>
        <v>89.315477762603862</v>
      </c>
      <c r="AA867">
        <f>EXP('Regression (power w accel)'!$B$17)*(data_and_analysis!$F867^'Regression (power w accel)'!$B$18)/60</f>
        <v>70.352053073324029</v>
      </c>
      <c r="AB867" t="str">
        <f t="shared" si="138"/>
        <v>N</v>
      </c>
      <c r="AC867" s="5">
        <f t="shared" si="139"/>
        <v>-0.21231957958825079</v>
      </c>
      <c r="AD867" s="5">
        <f t="shared" si="140"/>
        <v>0.26955040913326739</v>
      </c>
    </row>
    <row r="868" spans="1:30" x14ac:dyDescent="0.25">
      <c r="A868">
        <v>41986</v>
      </c>
      <c r="B868" t="s">
        <v>16</v>
      </c>
      <c r="C868" t="s">
        <v>1172</v>
      </c>
      <c r="D868">
        <v>4123</v>
      </c>
      <c r="E868">
        <v>2289.39</v>
      </c>
      <c r="F868">
        <v>2420.4167000000002</v>
      </c>
      <c r="G868">
        <f t="shared" si="131"/>
        <v>8.3243363327069009</v>
      </c>
      <c r="H868">
        <f t="shared" si="132"/>
        <v>7.7360406855181667</v>
      </c>
      <c r="I868">
        <f t="shared" si="133"/>
        <v>7.7916949944103662</v>
      </c>
      <c r="J868">
        <v>63</v>
      </c>
      <c r="K868">
        <v>64</v>
      </c>
      <c r="L868">
        <v>140978.98000000001</v>
      </c>
      <c r="M868">
        <v>6.04</v>
      </c>
      <c r="N868">
        <v>107.68</v>
      </c>
      <c r="O868">
        <v>81.34</v>
      </c>
      <c r="P868">
        <v>143.58000000000001</v>
      </c>
      <c r="Q868">
        <v>48579</v>
      </c>
      <c r="R868">
        <v>0.04</v>
      </c>
      <c r="S868">
        <v>0.28000000000000003</v>
      </c>
      <c r="T868">
        <f>'Regression (power w accel)'!$B$17+'Regression (power w accel)'!$B$18*data_and_analysis!$I868</f>
        <v>8.3478565290570756</v>
      </c>
      <c r="U868">
        <f t="shared" si="134"/>
        <v>0.10031373133772903</v>
      </c>
      <c r="V868">
        <f t="shared" si="135"/>
        <v>1.2120501198783007E-4</v>
      </c>
      <c r="W868">
        <f>$T868-_xlfn.T.INV(0.975,'Regression (power w accel)'!$B$8-2)*SQRT('Regression (power w accel)'!$D$13*(1+1/'Regression (power w accel)'!$B$8+data_and_analysis!$V868))</f>
        <v>8.1091936998188796</v>
      </c>
      <c r="X868">
        <f>$T868+_xlfn.T.INV(0.975,'Regression (power w accel)'!$B$8-2)*SQRT('Regression (power w accel)'!$D$13*(1+1/'Regression (power w accel)'!$B$8+data_and_analysis!$V868))</f>
        <v>8.5865193582952717</v>
      </c>
      <c r="Y868">
        <f t="shared" si="136"/>
        <v>55.414934741625565</v>
      </c>
      <c r="Z868">
        <f t="shared" si="137"/>
        <v>89.315477762603862</v>
      </c>
      <c r="AA868">
        <f>EXP('Regression (power w accel)'!$B$17)*(data_and_analysis!$F868^'Regression (power w accel)'!$B$18)/60</f>
        <v>70.352053073324029</v>
      </c>
      <c r="AB868" t="str">
        <f t="shared" si="138"/>
        <v>N</v>
      </c>
      <c r="AC868" s="5">
        <f t="shared" si="139"/>
        <v>-0.21231957958825079</v>
      </c>
      <c r="AD868" s="5">
        <f t="shared" si="140"/>
        <v>0.26955040913326739</v>
      </c>
    </row>
    <row r="869" spans="1:30" x14ac:dyDescent="0.25">
      <c r="A869">
        <v>45878</v>
      </c>
      <c r="B869" t="s">
        <v>16</v>
      </c>
      <c r="C869" t="s">
        <v>1173</v>
      </c>
      <c r="D869">
        <v>4134</v>
      </c>
      <c r="E869">
        <v>2289.39</v>
      </c>
      <c r="F869">
        <v>2420.4167000000002</v>
      </c>
      <c r="G869">
        <f t="shared" si="131"/>
        <v>8.3270007402417132</v>
      </c>
      <c r="H869">
        <f t="shared" si="132"/>
        <v>7.7360406855181667</v>
      </c>
      <c r="I869">
        <f t="shared" si="133"/>
        <v>7.7916949944103662</v>
      </c>
      <c r="J869">
        <v>63</v>
      </c>
      <c r="K869">
        <v>64</v>
      </c>
      <c r="L869">
        <v>140978.98000000001</v>
      </c>
      <c r="M869">
        <v>6.04</v>
      </c>
      <c r="N869">
        <v>107.68</v>
      </c>
      <c r="O869">
        <v>81.34</v>
      </c>
      <c r="P869">
        <v>143.58000000000001</v>
      </c>
      <c r="Q869">
        <v>48579</v>
      </c>
      <c r="R869">
        <v>0.04</v>
      </c>
      <c r="S869">
        <v>0.28000000000000003</v>
      </c>
      <c r="T869">
        <f>'Regression (power w accel)'!$B$17+'Regression (power w accel)'!$B$18*data_and_analysis!$I869</f>
        <v>8.3478565290570756</v>
      </c>
      <c r="U869">
        <f t="shared" si="134"/>
        <v>0.10031373133772903</v>
      </c>
      <c r="V869">
        <f t="shared" si="135"/>
        <v>1.2120501198783007E-4</v>
      </c>
      <c r="W869">
        <f>$T869-_xlfn.T.INV(0.975,'Regression (power w accel)'!$B$8-2)*SQRT('Regression (power w accel)'!$D$13*(1+1/'Regression (power w accel)'!$B$8+data_and_analysis!$V869))</f>
        <v>8.1091936998188796</v>
      </c>
      <c r="X869">
        <f>$T869+_xlfn.T.INV(0.975,'Regression (power w accel)'!$B$8-2)*SQRT('Regression (power w accel)'!$D$13*(1+1/'Regression (power w accel)'!$B$8+data_and_analysis!$V869))</f>
        <v>8.5865193582952717</v>
      </c>
      <c r="Y869">
        <f t="shared" si="136"/>
        <v>55.414934741625565</v>
      </c>
      <c r="Z869">
        <f t="shared" si="137"/>
        <v>89.315477762603862</v>
      </c>
      <c r="AA869">
        <f>EXP('Regression (power w accel)'!$B$17)*(data_and_analysis!$F869^'Regression (power w accel)'!$B$18)/60</f>
        <v>70.352053073324029</v>
      </c>
      <c r="AB869" t="str">
        <f t="shared" si="138"/>
        <v>N</v>
      </c>
      <c r="AC869" s="5">
        <f t="shared" si="139"/>
        <v>-0.21231957958825079</v>
      </c>
      <c r="AD869" s="5">
        <f t="shared" si="140"/>
        <v>0.26955040913326739</v>
      </c>
    </row>
    <row r="870" spans="1:30" x14ac:dyDescent="0.25">
      <c r="A870">
        <v>49507</v>
      </c>
      <c r="B870" t="s">
        <v>16</v>
      </c>
      <c r="C870" t="s">
        <v>225</v>
      </c>
      <c r="D870">
        <v>4150</v>
      </c>
      <c r="E870">
        <v>2289.39</v>
      </c>
      <c r="F870">
        <v>2420.4167000000002</v>
      </c>
      <c r="G870">
        <f t="shared" si="131"/>
        <v>8.3308636132247447</v>
      </c>
      <c r="H870">
        <f t="shared" si="132"/>
        <v>7.7360406855181667</v>
      </c>
      <c r="I870">
        <f t="shared" si="133"/>
        <v>7.7916949944103662</v>
      </c>
      <c r="J870">
        <v>63</v>
      </c>
      <c r="K870">
        <v>64</v>
      </c>
      <c r="L870">
        <v>140978.98000000001</v>
      </c>
      <c r="M870">
        <v>6.04</v>
      </c>
      <c r="N870">
        <v>107.68</v>
      </c>
      <c r="O870">
        <v>81.34</v>
      </c>
      <c r="P870">
        <v>143.58000000000001</v>
      </c>
      <c r="Q870">
        <v>48579</v>
      </c>
      <c r="R870">
        <v>0.04</v>
      </c>
      <c r="S870">
        <v>0.28000000000000003</v>
      </c>
      <c r="T870">
        <f>'Regression (power w accel)'!$B$17+'Regression (power w accel)'!$B$18*data_and_analysis!$I870</f>
        <v>8.3478565290570756</v>
      </c>
      <c r="U870">
        <f t="shared" si="134"/>
        <v>0.10031373133772903</v>
      </c>
      <c r="V870">
        <f t="shared" si="135"/>
        <v>1.2120501198783007E-4</v>
      </c>
      <c r="W870">
        <f>$T870-_xlfn.T.INV(0.975,'Regression (power w accel)'!$B$8-2)*SQRT('Regression (power w accel)'!$D$13*(1+1/'Regression (power w accel)'!$B$8+data_and_analysis!$V870))</f>
        <v>8.1091936998188796</v>
      </c>
      <c r="X870">
        <f>$T870+_xlfn.T.INV(0.975,'Regression (power w accel)'!$B$8-2)*SQRT('Regression (power w accel)'!$D$13*(1+1/'Regression (power w accel)'!$B$8+data_and_analysis!$V870))</f>
        <v>8.5865193582952717</v>
      </c>
      <c r="Y870">
        <f t="shared" si="136"/>
        <v>55.414934741625565</v>
      </c>
      <c r="Z870">
        <f t="shared" si="137"/>
        <v>89.315477762603862</v>
      </c>
      <c r="AA870">
        <f>EXP('Regression (power w accel)'!$B$17)*(data_and_analysis!$F870^'Regression (power w accel)'!$B$18)/60</f>
        <v>70.352053073324029</v>
      </c>
      <c r="AB870" t="str">
        <f t="shared" si="138"/>
        <v>N</v>
      </c>
      <c r="AC870" s="5">
        <f t="shared" si="139"/>
        <v>-0.21231957958825079</v>
      </c>
      <c r="AD870" s="5">
        <f t="shared" si="140"/>
        <v>0.26955040913326739</v>
      </c>
    </row>
    <row r="871" spans="1:30" x14ac:dyDescent="0.25">
      <c r="A871">
        <v>38656</v>
      </c>
      <c r="B871" t="s">
        <v>1174</v>
      </c>
      <c r="C871" t="s">
        <v>1175</v>
      </c>
      <c r="D871">
        <v>12861</v>
      </c>
      <c r="E871">
        <v>6019.26</v>
      </c>
      <c r="F871">
        <v>7935.0102999999999</v>
      </c>
      <c r="G871">
        <f t="shared" si="131"/>
        <v>9.4619547552660865</v>
      </c>
      <c r="H871">
        <f t="shared" si="132"/>
        <v>8.7027196071591035</v>
      </c>
      <c r="I871">
        <f t="shared" si="133"/>
        <v>8.9790399310062963</v>
      </c>
      <c r="J871">
        <v>62</v>
      </c>
      <c r="K871">
        <v>64</v>
      </c>
      <c r="L871">
        <v>652498.69999999995</v>
      </c>
      <c r="M871">
        <v>11.11</v>
      </c>
      <c r="N871">
        <v>152.66</v>
      </c>
      <c r="O871">
        <v>143.12</v>
      </c>
      <c r="P871">
        <v>179.67</v>
      </c>
      <c r="Q871">
        <v>146084</v>
      </c>
      <c r="R871">
        <v>0.08</v>
      </c>
      <c r="S871">
        <v>0.18</v>
      </c>
      <c r="T871">
        <f>'Regression (power w accel)'!$B$17+'Regression (power w accel)'!$B$18*data_and_analysis!$I871</f>
        <v>9.4894147515410712</v>
      </c>
      <c r="U871">
        <f t="shared" si="134"/>
        <v>0.75798180712402929</v>
      </c>
      <c r="V871">
        <f t="shared" si="135"/>
        <v>9.1583866728792856E-4</v>
      </c>
      <c r="W871">
        <f>$T871-_xlfn.T.INV(0.975,'Regression (power w accel)'!$B$8-2)*SQRT('Regression (power w accel)'!$D$13*(1+1/'Regression (power w accel)'!$B$8+data_and_analysis!$V871))</f>
        <v>9.2506572225317161</v>
      </c>
      <c r="X871">
        <f>$T871+_xlfn.T.INV(0.975,'Regression (power w accel)'!$B$8-2)*SQRT('Regression (power w accel)'!$D$13*(1+1/'Regression (power w accel)'!$B$8+data_and_analysis!$V871))</f>
        <v>9.7281722805504263</v>
      </c>
      <c r="Y871">
        <f t="shared" si="136"/>
        <v>173.52343465260597</v>
      </c>
      <c r="Z871">
        <f t="shared" si="137"/>
        <v>279.73080173416253</v>
      </c>
      <c r="AA871">
        <f>EXP('Regression (power w accel)'!$B$17)*(data_and_analysis!$F871^'Regression (power w accel)'!$B$18)/60</f>
        <v>220.31761049684391</v>
      </c>
      <c r="AB871" t="str">
        <f t="shared" si="138"/>
        <v>N</v>
      </c>
      <c r="AC871" s="5">
        <f t="shared" si="139"/>
        <v>-0.21239416921194448</v>
      </c>
      <c r="AD871" s="5">
        <f t="shared" si="140"/>
        <v>0.26967064095936044</v>
      </c>
    </row>
    <row r="872" spans="1:30" x14ac:dyDescent="0.25">
      <c r="A872">
        <v>38227</v>
      </c>
      <c r="B872" t="s">
        <v>16</v>
      </c>
      <c r="C872" t="s">
        <v>713</v>
      </c>
      <c r="D872">
        <v>4331</v>
      </c>
      <c r="E872">
        <v>2289.39</v>
      </c>
      <c r="F872">
        <v>2420.4167000000002</v>
      </c>
      <c r="G872">
        <f t="shared" si="131"/>
        <v>8.3735537412146268</v>
      </c>
      <c r="H872">
        <f t="shared" si="132"/>
        <v>7.7360406855181667</v>
      </c>
      <c r="I872">
        <f t="shared" si="133"/>
        <v>7.7916949944103662</v>
      </c>
      <c r="J872">
        <v>63</v>
      </c>
      <c r="K872">
        <v>64</v>
      </c>
      <c r="L872">
        <v>140978.98000000001</v>
      </c>
      <c r="M872">
        <v>6.04</v>
      </c>
      <c r="N872">
        <v>107.68</v>
      </c>
      <c r="O872">
        <v>81.34</v>
      </c>
      <c r="P872">
        <v>143.58000000000001</v>
      </c>
      <c r="Q872">
        <v>48579</v>
      </c>
      <c r="R872">
        <v>0.04</v>
      </c>
      <c r="S872">
        <v>0.28000000000000003</v>
      </c>
      <c r="T872">
        <f>'Regression (power w accel)'!$B$17+'Regression (power w accel)'!$B$18*data_and_analysis!$I872</f>
        <v>8.3478565290570756</v>
      </c>
      <c r="U872">
        <f t="shared" si="134"/>
        <v>0.10031373133772903</v>
      </c>
      <c r="V872">
        <f t="shared" si="135"/>
        <v>1.2120501198783007E-4</v>
      </c>
      <c r="W872">
        <f>$T872-_xlfn.T.INV(0.975,'Regression (power w accel)'!$B$8-2)*SQRT('Regression (power w accel)'!$D$13*(1+1/'Regression (power w accel)'!$B$8+data_and_analysis!$V872))</f>
        <v>8.1091936998188796</v>
      </c>
      <c r="X872">
        <f>$T872+_xlfn.T.INV(0.975,'Regression (power w accel)'!$B$8-2)*SQRT('Regression (power w accel)'!$D$13*(1+1/'Regression (power w accel)'!$B$8+data_and_analysis!$V872))</f>
        <v>8.5865193582952717</v>
      </c>
      <c r="Y872">
        <f t="shared" si="136"/>
        <v>55.414934741625565</v>
      </c>
      <c r="Z872">
        <f t="shared" si="137"/>
        <v>89.315477762603862</v>
      </c>
      <c r="AA872">
        <f>EXP('Regression (power w accel)'!$B$17)*(data_and_analysis!$F872^'Regression (power w accel)'!$B$18)/60</f>
        <v>70.352053073324029</v>
      </c>
      <c r="AB872" t="str">
        <f t="shared" si="138"/>
        <v>N</v>
      </c>
      <c r="AC872" s="5">
        <f t="shared" si="139"/>
        <v>-0.21231957958825079</v>
      </c>
      <c r="AD872" s="5">
        <f t="shared" si="140"/>
        <v>0.26955040913326739</v>
      </c>
    </row>
    <row r="873" spans="1:30" x14ac:dyDescent="0.25">
      <c r="A873">
        <v>54929</v>
      </c>
      <c r="B873" t="s">
        <v>430</v>
      </c>
      <c r="C873" t="s">
        <v>1080</v>
      </c>
      <c r="D873">
        <v>2440</v>
      </c>
      <c r="E873">
        <v>1367.34</v>
      </c>
      <c r="F873">
        <v>1420.2463</v>
      </c>
      <c r="G873">
        <f t="shared" si="131"/>
        <v>7.7997533182872472</v>
      </c>
      <c r="H873">
        <f t="shared" si="132"/>
        <v>7.2206225256227352</v>
      </c>
      <c r="I873">
        <f t="shared" si="133"/>
        <v>7.2585855862586977</v>
      </c>
      <c r="J873">
        <v>25</v>
      </c>
      <c r="K873">
        <v>27</v>
      </c>
      <c r="L873">
        <v>84850.98</v>
      </c>
      <c r="M873">
        <v>11.15</v>
      </c>
      <c r="N873">
        <v>114.22</v>
      </c>
      <c r="O873">
        <v>91.63</v>
      </c>
      <c r="P873">
        <v>141.99</v>
      </c>
      <c r="Q873">
        <v>22498</v>
      </c>
      <c r="R873">
        <v>0.08</v>
      </c>
      <c r="S873">
        <v>0.26</v>
      </c>
      <c r="T873">
        <f>'Regression (power w accel)'!$B$17+'Regression (power w accel)'!$B$18*data_and_analysis!$I873</f>
        <v>7.8353050289817272</v>
      </c>
      <c r="U873">
        <f t="shared" si="134"/>
        <v>0.72221585340937389</v>
      </c>
      <c r="V873">
        <f t="shared" si="135"/>
        <v>8.7262411638914703E-4</v>
      </c>
      <c r="W873">
        <f>$T873-_xlfn.T.INV(0.975,'Regression (power w accel)'!$B$8-2)*SQRT('Regression (power w accel)'!$D$13*(1+1/'Regression (power w accel)'!$B$8+data_and_analysis!$V873))</f>
        <v>7.596552649062871</v>
      </c>
      <c r="X873">
        <f>$T873+_xlfn.T.INV(0.975,'Regression (power w accel)'!$B$8-2)*SQRT('Regression (power w accel)'!$D$13*(1+1/'Regression (power w accel)'!$B$8+data_and_analysis!$V873))</f>
        <v>8.0740574089005843</v>
      </c>
      <c r="Y873">
        <f t="shared" si="136"/>
        <v>33.188654541475849</v>
      </c>
      <c r="Z873">
        <f t="shared" si="137"/>
        <v>53.501668839571707</v>
      </c>
      <c r="AA873">
        <f>EXP('Regression (power w accel)'!$B$17)*(data_and_analysis!$F873^'Regression (power w accel)'!$B$18)/60</f>
        <v>42.138443309037726</v>
      </c>
      <c r="AB873" t="str">
        <f t="shared" si="138"/>
        <v>N</v>
      </c>
      <c r="AC873" s="5">
        <f t="shared" si="139"/>
        <v>-0.21239011374780314</v>
      </c>
      <c r="AD873" s="5">
        <f t="shared" si="140"/>
        <v>0.26966410332715901</v>
      </c>
    </row>
    <row r="874" spans="1:30" x14ac:dyDescent="0.25">
      <c r="A874">
        <v>37062</v>
      </c>
      <c r="B874" t="s">
        <v>85</v>
      </c>
      <c r="C874" t="s">
        <v>1176</v>
      </c>
      <c r="D874">
        <v>5865</v>
      </c>
      <c r="E874">
        <v>3462.16</v>
      </c>
      <c r="F874">
        <v>3976.2878000000001</v>
      </c>
      <c r="G874">
        <f t="shared" si="131"/>
        <v>8.6767577610875755</v>
      </c>
      <c r="H874">
        <f t="shared" si="132"/>
        <v>8.1496479507283066</v>
      </c>
      <c r="I874">
        <f t="shared" si="133"/>
        <v>8.2881039494626823</v>
      </c>
      <c r="J874">
        <v>87</v>
      </c>
      <c r="K874">
        <v>88</v>
      </c>
      <c r="L874">
        <v>253862.7</v>
      </c>
      <c r="M874">
        <v>6.42</v>
      </c>
      <c r="N874">
        <v>116.98</v>
      </c>
      <c r="O874">
        <v>111.86</v>
      </c>
      <c r="P874">
        <v>124.33</v>
      </c>
      <c r="Q874">
        <v>71372</v>
      </c>
      <c r="R874">
        <v>0.05</v>
      </c>
      <c r="S874">
        <v>0.28999999999999998</v>
      </c>
      <c r="T874">
        <f>'Regression (power w accel)'!$B$17+'Regression (power w accel)'!$B$18*data_and_analysis!$I874</f>
        <v>8.8251228287553829</v>
      </c>
      <c r="U874">
        <f t="shared" si="134"/>
        <v>3.2286887784677261E-2</v>
      </c>
      <c r="V874">
        <f t="shared" si="135"/>
        <v>3.9010936676419757E-5</v>
      </c>
      <c r="W874">
        <f>$T874-_xlfn.T.INV(0.975,'Regression (power w accel)'!$B$8-2)*SQRT('Regression (power w accel)'!$D$13*(1+1/'Regression (power w accel)'!$B$8+data_and_analysis!$V874))</f>
        <v>8.586469797068732</v>
      </c>
      <c r="X874">
        <f>$T874+_xlfn.T.INV(0.975,'Regression (power w accel)'!$B$8-2)*SQRT('Regression (power w accel)'!$D$13*(1+1/'Regression (power w accel)'!$B$8+data_and_analysis!$V874))</f>
        <v>9.0637758604420338</v>
      </c>
      <c r="Y874">
        <f t="shared" si="136"/>
        <v>89.311051287668633</v>
      </c>
      <c r="Z874">
        <f t="shared" si="137"/>
        <v>143.94500230999117</v>
      </c>
      <c r="AA874">
        <f>EXP('Regression (power w accel)'!$B$17)*(data_and_analysis!$F874^'Regression (power w accel)'!$B$18)/60</f>
        <v>113.3837708136009</v>
      </c>
      <c r="AB874" t="str">
        <f t="shared" si="138"/>
        <v>N</v>
      </c>
      <c r="AC874" s="5">
        <f t="shared" si="139"/>
        <v>-0.21231186221092443</v>
      </c>
      <c r="AD874" s="5">
        <f t="shared" si="140"/>
        <v>0.269537970708629</v>
      </c>
    </row>
    <row r="875" spans="1:30" x14ac:dyDescent="0.25">
      <c r="A875">
        <v>35811</v>
      </c>
      <c r="B875" t="s">
        <v>1177</v>
      </c>
      <c r="C875" t="s">
        <v>1178</v>
      </c>
      <c r="D875">
        <v>5420</v>
      </c>
      <c r="E875">
        <v>2829.41</v>
      </c>
      <c r="F875">
        <v>3438.8013000000001</v>
      </c>
      <c r="G875">
        <f t="shared" si="131"/>
        <v>8.5978510944336914</v>
      </c>
      <c r="H875">
        <f t="shared" si="132"/>
        <v>7.9478234883368186</v>
      </c>
      <c r="I875">
        <f t="shared" si="133"/>
        <v>8.1428782303390683</v>
      </c>
      <c r="J875">
        <v>422</v>
      </c>
      <c r="K875">
        <v>423</v>
      </c>
      <c r="L875">
        <v>301007</v>
      </c>
      <c r="M875">
        <v>6.06</v>
      </c>
      <c r="N875">
        <v>148.82</v>
      </c>
      <c r="O875">
        <v>106.04</v>
      </c>
      <c r="P875">
        <v>156.55000000000001</v>
      </c>
      <c r="Q875">
        <v>120794</v>
      </c>
      <c r="R875">
        <v>0.04</v>
      </c>
      <c r="S875">
        <v>0.15</v>
      </c>
      <c r="T875">
        <f>'Regression (power w accel)'!$B$17+'Regression (power w accel)'!$B$18*data_and_analysis!$I875</f>
        <v>8.6854973427891835</v>
      </c>
      <c r="U875">
        <f t="shared" si="134"/>
        <v>1.1874781999716671E-3</v>
      </c>
      <c r="V875">
        <f t="shared" si="135"/>
        <v>1.4347817346987656E-6</v>
      </c>
      <c r="W875">
        <f>$T875-_xlfn.T.INV(0.975,'Regression (power w accel)'!$B$8-2)*SQRT('Regression (power w accel)'!$D$13*(1+1/'Regression (power w accel)'!$B$8+data_and_analysis!$V875))</f>
        <v>8.4468487903223011</v>
      </c>
      <c r="X875">
        <f>$T875+_xlfn.T.INV(0.975,'Regression (power w accel)'!$B$8-2)*SQRT('Regression (power w accel)'!$D$13*(1+1/'Regression (power w accel)'!$B$8+data_and_analysis!$V875))</f>
        <v>8.9241458952560659</v>
      </c>
      <c r="Y875">
        <f t="shared" si="136"/>
        <v>77.672729812053859</v>
      </c>
      <c r="Z875">
        <f t="shared" si="137"/>
        <v>125.18608784388238</v>
      </c>
      <c r="AA875">
        <f>EXP('Regression (power w accel)'!$B$17)*(data_and_analysis!$F875^'Regression (power w accel)'!$B$18)/60</f>
        <v>98.608038096931523</v>
      </c>
      <c r="AB875" t="str">
        <f t="shared" si="138"/>
        <v>N</v>
      </c>
      <c r="AC875" s="5">
        <f t="shared" si="139"/>
        <v>-0.21230833397474447</v>
      </c>
      <c r="AD875" s="5">
        <f t="shared" si="140"/>
        <v>0.26953228418178932</v>
      </c>
    </row>
    <row r="876" spans="1:30" x14ac:dyDescent="0.25">
      <c r="A876">
        <v>45423</v>
      </c>
      <c r="B876" t="s">
        <v>1179</v>
      </c>
      <c r="C876" t="s">
        <v>1180</v>
      </c>
      <c r="D876">
        <v>10240</v>
      </c>
      <c r="E876">
        <v>2936.22</v>
      </c>
      <c r="F876">
        <v>3593.5646999999999</v>
      </c>
      <c r="G876">
        <f t="shared" si="131"/>
        <v>9.234056898593499</v>
      </c>
      <c r="H876">
        <f t="shared" si="132"/>
        <v>7.9848783188072616</v>
      </c>
      <c r="I876">
        <f t="shared" si="133"/>
        <v>8.1868999414771775</v>
      </c>
      <c r="J876">
        <v>55</v>
      </c>
      <c r="K876">
        <v>57</v>
      </c>
      <c r="L876">
        <v>261427.58</v>
      </c>
      <c r="M876">
        <v>11.14</v>
      </c>
      <c r="N876">
        <v>126.16</v>
      </c>
      <c r="O876">
        <v>96.51</v>
      </c>
      <c r="P876">
        <v>153.62</v>
      </c>
      <c r="Q876">
        <v>256529</v>
      </c>
      <c r="R876">
        <v>0.08</v>
      </c>
      <c r="S876">
        <v>0.19</v>
      </c>
      <c r="T876">
        <f>'Regression (power w accel)'!$B$17+'Regression (power w accel)'!$B$18*data_and_analysis!$I876</f>
        <v>8.7278214768875664</v>
      </c>
      <c r="U876">
        <f t="shared" si="134"/>
        <v>6.1593484649178692E-3</v>
      </c>
      <c r="V876">
        <f t="shared" si="135"/>
        <v>7.4420908740218518E-6</v>
      </c>
      <c r="W876">
        <f>$T876-_xlfn.T.INV(0.975,'Regression (power w accel)'!$B$8-2)*SQRT('Regression (power w accel)'!$D$13*(1+1/'Regression (power w accel)'!$B$8+data_and_analysis!$V876))</f>
        <v>8.4891722083210706</v>
      </c>
      <c r="X876">
        <f>$T876+_xlfn.T.INV(0.975,'Regression (power w accel)'!$B$8-2)*SQRT('Regression (power w accel)'!$D$13*(1+1/'Regression (power w accel)'!$B$8+data_and_analysis!$V876))</f>
        <v>8.9664707454540622</v>
      </c>
      <c r="Y876">
        <f t="shared" si="136"/>
        <v>81.030663608139349</v>
      </c>
      <c r="Z876">
        <f t="shared" si="137"/>
        <v>130.59829782157857</v>
      </c>
      <c r="AA876">
        <f>EXP('Regression (power w accel)'!$B$17)*(data_and_analysis!$F876^'Regression (power w accel)'!$B$18)/60</f>
        <v>102.87111712514815</v>
      </c>
      <c r="AB876" t="str">
        <f t="shared" si="138"/>
        <v>Y</v>
      </c>
      <c r="AC876" s="5">
        <f t="shared" si="139"/>
        <v>-0.21230889804024128</v>
      </c>
      <c r="AD876" s="5">
        <f t="shared" si="140"/>
        <v>0.26953319329369041</v>
      </c>
    </row>
    <row r="877" spans="1:30" x14ac:dyDescent="0.25">
      <c r="A877">
        <v>43352</v>
      </c>
      <c r="B877" t="s">
        <v>143</v>
      </c>
      <c r="C877" t="s">
        <v>1181</v>
      </c>
      <c r="D877">
        <v>11837</v>
      </c>
      <c r="E877">
        <v>5361.38</v>
      </c>
      <c r="F877">
        <v>7344.0659999999998</v>
      </c>
      <c r="G877">
        <f t="shared" si="131"/>
        <v>9.3789854979538934</v>
      </c>
      <c r="H877">
        <f t="shared" si="132"/>
        <v>8.5869766836135852</v>
      </c>
      <c r="I877">
        <f t="shared" si="133"/>
        <v>8.9016479191880489</v>
      </c>
      <c r="J877">
        <v>259</v>
      </c>
      <c r="K877">
        <v>260</v>
      </c>
      <c r="L877">
        <v>591681.69999999995</v>
      </c>
      <c r="M877">
        <v>4.0199999999999996</v>
      </c>
      <c r="N877">
        <v>130.66999999999999</v>
      </c>
      <c r="O877">
        <v>121.43</v>
      </c>
      <c r="P877">
        <v>156.05000000000001</v>
      </c>
      <c r="Q877">
        <v>130178</v>
      </c>
      <c r="R877">
        <v>0.03</v>
      </c>
      <c r="S877">
        <v>0.2</v>
      </c>
      <c r="T877">
        <f>'Regression (power w accel)'!$B$17+'Regression (power w accel)'!$B$18*data_and_analysis!$I877</f>
        <v>9.4150071512535032</v>
      </c>
      <c r="U877">
        <f t="shared" si="134"/>
        <v>0.62921303081733015</v>
      </c>
      <c r="V877">
        <f t="shared" si="135"/>
        <v>7.6025257884540281E-4</v>
      </c>
      <c r="W877">
        <f>$T877-_xlfn.T.INV(0.975,'Regression (power w accel)'!$B$8-2)*SQRT('Regression (power w accel)'!$D$13*(1+1/'Regression (power w accel)'!$B$8+data_and_analysis!$V877))</f>
        <v>9.1762681611227865</v>
      </c>
      <c r="X877">
        <f>$T877+_xlfn.T.INV(0.975,'Regression (power w accel)'!$B$8-2)*SQRT('Regression (power w accel)'!$D$13*(1+1/'Regression (power w accel)'!$B$8+data_and_analysis!$V877))</f>
        <v>9.6537461413842198</v>
      </c>
      <c r="Y877">
        <f t="shared" si="136"/>
        <v>161.08361836737942</v>
      </c>
      <c r="Z877">
        <f t="shared" si="137"/>
        <v>259.66739943651237</v>
      </c>
      <c r="AA877">
        <f>EXP('Regression (power w accel)'!$B$17)*(data_and_analysis!$F877^'Regression (power w accel)'!$B$18)/60</f>
        <v>204.51934938602025</v>
      </c>
      <c r="AB877" t="str">
        <f t="shared" si="138"/>
        <v>N</v>
      </c>
      <c r="AC877" s="5">
        <f t="shared" si="139"/>
        <v>-0.21237956774768543</v>
      </c>
      <c r="AD877" s="5">
        <f t="shared" si="140"/>
        <v>0.26964710290762206</v>
      </c>
    </row>
    <row r="878" spans="1:30" x14ac:dyDescent="0.25">
      <c r="A878">
        <v>45938</v>
      </c>
      <c r="B878" t="s">
        <v>16</v>
      </c>
      <c r="C878" t="s">
        <v>377</v>
      </c>
      <c r="D878">
        <v>4130</v>
      </c>
      <c r="E878">
        <v>2289.39</v>
      </c>
      <c r="F878">
        <v>2420.4167000000002</v>
      </c>
      <c r="G878">
        <f t="shared" si="131"/>
        <v>8.3260326859550791</v>
      </c>
      <c r="H878">
        <f t="shared" si="132"/>
        <v>7.7360406855181667</v>
      </c>
      <c r="I878">
        <f t="shared" si="133"/>
        <v>7.7916949944103662</v>
      </c>
      <c r="J878">
        <v>63</v>
      </c>
      <c r="K878">
        <v>64</v>
      </c>
      <c r="L878">
        <v>140978.98000000001</v>
      </c>
      <c r="M878">
        <v>6.04</v>
      </c>
      <c r="N878">
        <v>107.68</v>
      </c>
      <c r="O878">
        <v>81.34</v>
      </c>
      <c r="P878">
        <v>143.58000000000001</v>
      </c>
      <c r="Q878">
        <v>48579</v>
      </c>
      <c r="R878">
        <v>0.04</v>
      </c>
      <c r="S878">
        <v>0.28000000000000003</v>
      </c>
      <c r="T878">
        <f>'Regression (power w accel)'!$B$17+'Regression (power w accel)'!$B$18*data_and_analysis!$I878</f>
        <v>8.3478565290570756</v>
      </c>
      <c r="U878">
        <f t="shared" si="134"/>
        <v>0.10031373133772903</v>
      </c>
      <c r="V878">
        <f t="shared" si="135"/>
        <v>1.2120501198783007E-4</v>
      </c>
      <c r="W878">
        <f>$T878-_xlfn.T.INV(0.975,'Regression (power w accel)'!$B$8-2)*SQRT('Regression (power w accel)'!$D$13*(1+1/'Regression (power w accel)'!$B$8+data_and_analysis!$V878))</f>
        <v>8.1091936998188796</v>
      </c>
      <c r="X878">
        <f>$T878+_xlfn.T.INV(0.975,'Regression (power w accel)'!$B$8-2)*SQRT('Regression (power w accel)'!$D$13*(1+1/'Regression (power w accel)'!$B$8+data_and_analysis!$V878))</f>
        <v>8.5865193582952717</v>
      </c>
      <c r="Y878">
        <f t="shared" si="136"/>
        <v>55.414934741625565</v>
      </c>
      <c r="Z878">
        <f t="shared" si="137"/>
        <v>89.315477762603862</v>
      </c>
      <c r="AA878">
        <f>EXP('Regression (power w accel)'!$B$17)*(data_and_analysis!$F878^'Regression (power w accel)'!$B$18)/60</f>
        <v>70.352053073324029</v>
      </c>
      <c r="AB878" t="str">
        <f t="shared" si="138"/>
        <v>N</v>
      </c>
      <c r="AC878" s="5">
        <f t="shared" si="139"/>
        <v>-0.21231957958825079</v>
      </c>
      <c r="AD878" s="5">
        <f t="shared" si="140"/>
        <v>0.26955040913326739</v>
      </c>
    </row>
    <row r="879" spans="1:30" x14ac:dyDescent="0.25">
      <c r="A879">
        <v>53692</v>
      </c>
      <c r="B879" t="s">
        <v>1182</v>
      </c>
      <c r="C879" t="s">
        <v>1183</v>
      </c>
      <c r="D879">
        <v>761</v>
      </c>
      <c r="E879">
        <v>421.78</v>
      </c>
      <c r="F879">
        <v>375.59958</v>
      </c>
      <c r="G879">
        <f t="shared" si="131"/>
        <v>6.6346333578616861</v>
      </c>
      <c r="H879">
        <f t="shared" si="132"/>
        <v>6.0444838510836183</v>
      </c>
      <c r="I879">
        <f t="shared" si="133"/>
        <v>5.92852362912262</v>
      </c>
      <c r="J879">
        <v>15</v>
      </c>
      <c r="K879">
        <v>17</v>
      </c>
      <c r="L879">
        <v>21554.09</v>
      </c>
      <c r="M879">
        <v>11.09</v>
      </c>
      <c r="N879">
        <v>140.66</v>
      </c>
      <c r="O879">
        <v>56.94</v>
      </c>
      <c r="P879">
        <v>158.21</v>
      </c>
      <c r="Q879">
        <v>2130</v>
      </c>
      <c r="R879">
        <v>0.08</v>
      </c>
      <c r="S879">
        <v>0.16</v>
      </c>
      <c r="T879">
        <f>'Regression (power w accel)'!$B$17+'Regression (power w accel)'!$B$18*data_and_analysis!$I879</f>
        <v>6.5565332780069223</v>
      </c>
      <c r="U879">
        <f t="shared" si="134"/>
        <v>4.7519413200833416</v>
      </c>
      <c r="V879">
        <f t="shared" si="135"/>
        <v>5.7415779174544799E-3</v>
      </c>
      <c r="W879">
        <f>$T879-_xlfn.T.INV(0.975,'Regression (power w accel)'!$B$8-2)*SQRT('Regression (power w accel)'!$D$13*(1+1/'Regression (power w accel)'!$B$8+data_and_analysis!$V879))</f>
        <v>6.3172014504927709</v>
      </c>
      <c r="X879">
        <f>$T879+_xlfn.T.INV(0.975,'Regression (power w accel)'!$B$8-2)*SQRT('Regression (power w accel)'!$D$13*(1+1/'Regression (power w accel)'!$B$8+data_and_analysis!$V879))</f>
        <v>6.7958651055210737</v>
      </c>
      <c r="Y879">
        <f t="shared" si="136"/>
        <v>9.2336727914898358</v>
      </c>
      <c r="Z879">
        <f t="shared" si="137"/>
        <v>14.902374211315571</v>
      </c>
      <c r="AA879">
        <f>EXP('Regression (power w accel)'!$B$17)*(data_and_analysis!$F879^'Regression (power w accel)'!$B$18)/60</f>
        <v>11.730458102036101</v>
      </c>
      <c r="AB879" t="str">
        <f t="shared" si="138"/>
        <v>N</v>
      </c>
      <c r="AC879" s="5">
        <f t="shared" si="139"/>
        <v>-0.21284636020420111</v>
      </c>
      <c r="AD879" s="5">
        <f t="shared" si="140"/>
        <v>0.27040002033074129</v>
      </c>
    </row>
    <row r="880" spans="1:30" x14ac:dyDescent="0.25">
      <c r="A880">
        <v>45736</v>
      </c>
      <c r="B880" t="s">
        <v>16</v>
      </c>
      <c r="C880" t="s">
        <v>1184</v>
      </c>
      <c r="D880">
        <v>4127</v>
      </c>
      <c r="E880">
        <v>2289.39</v>
      </c>
      <c r="F880">
        <v>2420.4167000000002</v>
      </c>
      <c r="G880">
        <f t="shared" si="131"/>
        <v>8.325306029752582</v>
      </c>
      <c r="H880">
        <f t="shared" si="132"/>
        <v>7.7360406855181667</v>
      </c>
      <c r="I880">
        <f t="shared" si="133"/>
        <v>7.7916949944103662</v>
      </c>
      <c r="J880">
        <v>63</v>
      </c>
      <c r="K880">
        <v>64</v>
      </c>
      <c r="L880">
        <v>140978.98000000001</v>
      </c>
      <c r="M880">
        <v>6.04</v>
      </c>
      <c r="N880">
        <v>107.68</v>
      </c>
      <c r="O880">
        <v>81.34</v>
      </c>
      <c r="P880">
        <v>143.58000000000001</v>
      </c>
      <c r="Q880">
        <v>48579</v>
      </c>
      <c r="R880">
        <v>0.04</v>
      </c>
      <c r="S880">
        <v>0.28000000000000003</v>
      </c>
      <c r="T880">
        <f>'Regression (power w accel)'!$B$17+'Regression (power w accel)'!$B$18*data_and_analysis!$I880</f>
        <v>8.3478565290570756</v>
      </c>
      <c r="U880">
        <f t="shared" si="134"/>
        <v>0.10031373133772903</v>
      </c>
      <c r="V880">
        <f t="shared" si="135"/>
        <v>1.2120501198783007E-4</v>
      </c>
      <c r="W880">
        <f>$T880-_xlfn.T.INV(0.975,'Regression (power w accel)'!$B$8-2)*SQRT('Regression (power w accel)'!$D$13*(1+1/'Regression (power w accel)'!$B$8+data_and_analysis!$V880))</f>
        <v>8.1091936998188796</v>
      </c>
      <c r="X880">
        <f>$T880+_xlfn.T.INV(0.975,'Regression (power w accel)'!$B$8-2)*SQRT('Regression (power w accel)'!$D$13*(1+1/'Regression (power w accel)'!$B$8+data_and_analysis!$V880))</f>
        <v>8.5865193582952717</v>
      </c>
      <c r="Y880">
        <f t="shared" si="136"/>
        <v>55.414934741625565</v>
      </c>
      <c r="Z880">
        <f t="shared" si="137"/>
        <v>89.315477762603862</v>
      </c>
      <c r="AA880">
        <f>EXP('Regression (power w accel)'!$B$17)*(data_and_analysis!$F880^'Regression (power w accel)'!$B$18)/60</f>
        <v>70.352053073324029</v>
      </c>
      <c r="AB880" t="str">
        <f t="shared" si="138"/>
        <v>N</v>
      </c>
      <c r="AC880" s="5">
        <f t="shared" si="139"/>
        <v>-0.21231957958825079</v>
      </c>
      <c r="AD880" s="5">
        <f t="shared" si="140"/>
        <v>0.26955040913326739</v>
      </c>
    </row>
    <row r="881" spans="1:30" x14ac:dyDescent="0.25">
      <c r="A881">
        <v>40040</v>
      </c>
      <c r="B881" t="s">
        <v>218</v>
      </c>
      <c r="C881" t="s">
        <v>1185</v>
      </c>
      <c r="D881">
        <v>27559</v>
      </c>
      <c r="E881">
        <v>10622.93</v>
      </c>
      <c r="F881">
        <v>13950.251</v>
      </c>
      <c r="G881">
        <f t="shared" si="131"/>
        <v>10.22408443999905</v>
      </c>
      <c r="H881">
        <f t="shared" si="132"/>
        <v>9.2707701512826368</v>
      </c>
      <c r="I881">
        <f t="shared" si="133"/>
        <v>9.5432527799191842</v>
      </c>
      <c r="J881">
        <v>826</v>
      </c>
      <c r="K881">
        <v>827</v>
      </c>
      <c r="L881">
        <v>1320803.3999999999</v>
      </c>
      <c r="M881">
        <v>6.09</v>
      </c>
      <c r="N881">
        <v>150.01</v>
      </c>
      <c r="O881">
        <v>134.57</v>
      </c>
      <c r="P881">
        <v>177.41</v>
      </c>
      <c r="Q881">
        <v>295690</v>
      </c>
      <c r="R881">
        <v>0.04</v>
      </c>
      <c r="S881">
        <v>0.2</v>
      </c>
      <c r="T881">
        <f>'Regression (power w accel)'!$B$17+'Regression (power w accel)'!$B$18*data_and_analysis!$I881</f>
        <v>10.031870273147273</v>
      </c>
      <c r="U881">
        <f t="shared" si="134"/>
        <v>2.0587496267211085</v>
      </c>
      <c r="V881">
        <f t="shared" si="135"/>
        <v>2.487503653378922E-3</v>
      </c>
      <c r="W881">
        <f>$T881-_xlfn.T.INV(0.975,'Regression (power w accel)'!$B$8-2)*SQRT('Regression (power w accel)'!$D$13*(1+1/'Regression (power w accel)'!$B$8+data_and_analysis!$V881))</f>
        <v>9.7929255528636165</v>
      </c>
      <c r="X881">
        <f>$T881+_xlfn.T.INV(0.975,'Regression (power w accel)'!$B$8-2)*SQRT('Regression (power w accel)'!$D$13*(1+1/'Regression (power w accel)'!$B$8+data_and_analysis!$V881))</f>
        <v>10.27081499343093</v>
      </c>
      <c r="Y881">
        <f t="shared" si="136"/>
        <v>298.44360608370727</v>
      </c>
      <c r="Z881">
        <f t="shared" si="137"/>
        <v>481.29020800286713</v>
      </c>
      <c r="AA881">
        <f>EXP('Regression (power w accel)'!$B$17)*(data_and_analysis!$F881^'Regression (power w accel)'!$B$18)/60</f>
        <v>378.99602273526983</v>
      </c>
      <c r="AB881" t="str">
        <f t="shared" si="138"/>
        <v>N</v>
      </c>
      <c r="AC881" s="5">
        <f t="shared" si="139"/>
        <v>-0.21254158835283804</v>
      </c>
      <c r="AD881" s="5">
        <f t="shared" si="140"/>
        <v>0.26990833447096668</v>
      </c>
    </row>
    <row r="882" spans="1:30" x14ac:dyDescent="0.25">
      <c r="A882">
        <v>42672</v>
      </c>
      <c r="B882" t="s">
        <v>22</v>
      </c>
      <c r="C882" t="s">
        <v>23</v>
      </c>
      <c r="D882">
        <v>4522</v>
      </c>
      <c r="E882">
        <v>2585.8200000000002</v>
      </c>
      <c r="F882">
        <v>2739.4238</v>
      </c>
      <c r="G882">
        <f t="shared" si="131"/>
        <v>8.4167096528379144</v>
      </c>
      <c r="H882">
        <f t="shared" si="132"/>
        <v>7.8577979513407774</v>
      </c>
      <c r="I882">
        <f t="shared" si="133"/>
        <v>7.9155028852968563</v>
      </c>
      <c r="J882">
        <v>167</v>
      </c>
      <c r="K882">
        <v>168</v>
      </c>
      <c r="L882">
        <v>161534</v>
      </c>
      <c r="M882">
        <v>6.09</v>
      </c>
      <c r="N882">
        <v>116.56</v>
      </c>
      <c r="O882">
        <v>54.24</v>
      </c>
      <c r="P882">
        <v>166.93</v>
      </c>
      <c r="Q882">
        <v>47025</v>
      </c>
      <c r="R882">
        <v>0.04</v>
      </c>
      <c r="S882">
        <v>0.28999999999999998</v>
      </c>
      <c r="T882">
        <f>'Regression (power w accel)'!$B$17+'Regression (power w accel)'!$B$18*data_and_analysis!$I882</f>
        <v>8.4668901068268791</v>
      </c>
      <c r="U882">
        <f t="shared" si="134"/>
        <v>3.7216405369577682E-2</v>
      </c>
      <c r="V882">
        <f t="shared" si="135"/>
        <v>4.4967072790632427E-5</v>
      </c>
      <c r="W882">
        <f>$T882-_xlfn.T.INV(0.975,'Regression (power w accel)'!$B$8-2)*SQRT('Regression (power w accel)'!$D$13*(1+1/'Regression (power w accel)'!$B$8+data_and_analysis!$V882))</f>
        <v>8.2282363651539985</v>
      </c>
      <c r="X882">
        <f>$T882+_xlfn.T.INV(0.975,'Regression (power w accel)'!$B$8-2)*SQRT('Regression (power w accel)'!$D$13*(1+1/'Regression (power w accel)'!$B$8+data_and_analysis!$V882))</f>
        <v>8.7055438484997598</v>
      </c>
      <c r="Y882">
        <f t="shared" si="136"/>
        <v>62.420378646440334</v>
      </c>
      <c r="Z882">
        <f t="shared" si="137"/>
        <v>100.60473118961902</v>
      </c>
      <c r="AA882">
        <f>EXP('Regression (power w accel)'!$B$17)*(data_and_analysis!$F882^'Regression (power w accel)'!$B$18)/60</f>
        <v>79.245097100573759</v>
      </c>
      <c r="AB882" t="str">
        <f t="shared" si="138"/>
        <v>N</v>
      </c>
      <c r="AC882" s="5">
        <f t="shared" si="139"/>
        <v>-0.21231242145845777</v>
      </c>
      <c r="AD882" s="5">
        <f t="shared" si="140"/>
        <v>0.26953887206342519</v>
      </c>
    </row>
    <row r="883" spans="1:30" x14ac:dyDescent="0.25">
      <c r="A883">
        <v>37317</v>
      </c>
      <c r="B883" t="s">
        <v>284</v>
      </c>
      <c r="C883" t="s">
        <v>1186</v>
      </c>
      <c r="D883">
        <v>5681</v>
      </c>
      <c r="E883">
        <v>2946.89</v>
      </c>
      <c r="F883">
        <v>3362.4014000000002</v>
      </c>
      <c r="G883">
        <f t="shared" si="131"/>
        <v>8.6448825525571262</v>
      </c>
      <c r="H883">
        <f t="shared" si="132"/>
        <v>7.9885056559467253</v>
      </c>
      <c r="I883">
        <f t="shared" si="133"/>
        <v>8.1204107000600807</v>
      </c>
      <c r="J883">
        <v>231</v>
      </c>
      <c r="K883">
        <v>232</v>
      </c>
      <c r="L883">
        <v>228327.45</v>
      </c>
      <c r="M883">
        <v>6.03</v>
      </c>
      <c r="N883">
        <v>126.19</v>
      </c>
      <c r="O883">
        <v>93.3</v>
      </c>
      <c r="P883">
        <v>159.91999999999999</v>
      </c>
      <c r="Q883">
        <v>68538</v>
      </c>
      <c r="R883">
        <v>0.04</v>
      </c>
      <c r="S883">
        <v>0.28999999999999998</v>
      </c>
      <c r="T883">
        <f>'Regression (power w accel)'!$B$17+'Regression (power w accel)'!$B$18*data_and_analysis!$I883</f>
        <v>8.6638962114427862</v>
      </c>
      <c r="U883">
        <f t="shared" si="134"/>
        <v>1.4381466667263981E-4</v>
      </c>
      <c r="V883">
        <f t="shared" si="135"/>
        <v>1.7376542738099797E-7</v>
      </c>
      <c r="W883">
        <f>$T883-_xlfn.T.INV(0.975,'Regression (power w accel)'!$B$8-2)*SQRT('Regression (power w accel)'!$D$13*(1+1/'Regression (power w accel)'!$B$8+data_and_analysis!$V883))</f>
        <v>8.4252478092952749</v>
      </c>
      <c r="X883">
        <f>$T883+_xlfn.T.INV(0.975,'Regression (power w accel)'!$B$8-2)*SQRT('Regression (power w accel)'!$D$13*(1+1/'Regression (power w accel)'!$B$8+data_and_analysis!$V883))</f>
        <v>8.9025446135902975</v>
      </c>
      <c r="Y883">
        <f t="shared" si="136"/>
        <v>76.012914012858218</v>
      </c>
      <c r="Z883">
        <f t="shared" si="137"/>
        <v>122.51090560487715</v>
      </c>
      <c r="AA883">
        <f>EXP('Regression (power w accel)'!$B$17)*(data_and_analysis!$F883^'Regression (power w accel)'!$B$18)/60</f>
        <v>96.50083384811208</v>
      </c>
      <c r="AB883" t="str">
        <f t="shared" si="138"/>
        <v>N</v>
      </c>
      <c r="AC883" s="5">
        <f t="shared" si="139"/>
        <v>-0.21230821556942103</v>
      </c>
      <c r="AD883" s="5">
        <f t="shared" si="140"/>
        <v>0.26953209334650663</v>
      </c>
    </row>
    <row r="884" spans="1:30" x14ac:dyDescent="0.25">
      <c r="A884">
        <v>46451</v>
      </c>
      <c r="B884" t="s">
        <v>1187</v>
      </c>
      <c r="C884" t="s">
        <v>1188</v>
      </c>
      <c r="D884">
        <v>3921</v>
      </c>
      <c r="E884">
        <v>2161.56</v>
      </c>
      <c r="F884">
        <v>2566.4313999999999</v>
      </c>
      <c r="G884">
        <f t="shared" si="131"/>
        <v>8.2741020022923308</v>
      </c>
      <c r="H884">
        <f t="shared" si="132"/>
        <v>7.6785854622234675</v>
      </c>
      <c r="I884">
        <f t="shared" si="133"/>
        <v>7.8502716526347545</v>
      </c>
      <c r="J884">
        <v>34</v>
      </c>
      <c r="K884">
        <v>36</v>
      </c>
      <c r="L884">
        <v>167844.55</v>
      </c>
      <c r="M884">
        <v>9.08</v>
      </c>
      <c r="N884">
        <v>113.49</v>
      </c>
      <c r="O884">
        <v>97.83</v>
      </c>
      <c r="P884">
        <v>141.16</v>
      </c>
      <c r="Q884">
        <v>32295</v>
      </c>
      <c r="R884">
        <v>0.06</v>
      </c>
      <c r="S884">
        <v>0.18</v>
      </c>
      <c r="T884">
        <f>'Regression (power w accel)'!$B$17+'Regression (power w accel)'!$B$18*data_and_analysis!$I884</f>
        <v>8.404174338465852</v>
      </c>
      <c r="U884">
        <f t="shared" si="134"/>
        <v>6.6639755962994818E-2</v>
      </c>
      <c r="V884">
        <f t="shared" si="135"/>
        <v>8.0518113648544816E-5</v>
      </c>
      <c r="W884">
        <f>$T884-_xlfn.T.INV(0.975,'Regression (power w accel)'!$B$8-2)*SQRT('Regression (power w accel)'!$D$13*(1+1/'Regression (power w accel)'!$B$8+data_and_analysis!$V884))</f>
        <v>8.1655163590644619</v>
      </c>
      <c r="X884">
        <f>$T884+_xlfn.T.INV(0.975,'Regression (power w accel)'!$B$8-2)*SQRT('Regression (power w accel)'!$D$13*(1+1/'Regression (power w accel)'!$B$8+data_and_analysis!$V884))</f>
        <v>8.6428323178672422</v>
      </c>
      <c r="Y884">
        <f t="shared" si="136"/>
        <v>58.62561967397567</v>
      </c>
      <c r="Z884">
        <f t="shared" si="137"/>
        <v>94.489409141761215</v>
      </c>
      <c r="AA884">
        <f>EXP('Regression (power w accel)'!$B$17)*(data_and_analysis!$F884^'Regression (power w accel)'!$B$18)/60</f>
        <v>74.427818479138381</v>
      </c>
      <c r="AB884" t="str">
        <f t="shared" si="138"/>
        <v>N</v>
      </c>
      <c r="AC884" s="5">
        <f t="shared" si="139"/>
        <v>-0.21231575945749318</v>
      </c>
      <c r="AD884" s="5">
        <f t="shared" si="140"/>
        <v>0.26954425203589655</v>
      </c>
    </row>
    <row r="885" spans="1:30" x14ac:dyDescent="0.25">
      <c r="A885">
        <v>41455</v>
      </c>
      <c r="B885" t="s">
        <v>16</v>
      </c>
      <c r="C885" t="s">
        <v>240</v>
      </c>
      <c r="D885">
        <v>4129</v>
      </c>
      <c r="E885">
        <v>2289.39</v>
      </c>
      <c r="F885">
        <v>2420.4167000000002</v>
      </c>
      <c r="G885">
        <f t="shared" si="131"/>
        <v>8.3257905258860898</v>
      </c>
      <c r="H885">
        <f t="shared" si="132"/>
        <v>7.7360406855181667</v>
      </c>
      <c r="I885">
        <f t="shared" si="133"/>
        <v>7.7916949944103662</v>
      </c>
      <c r="J885">
        <v>63</v>
      </c>
      <c r="K885">
        <v>64</v>
      </c>
      <c r="L885">
        <v>140978.98000000001</v>
      </c>
      <c r="M885">
        <v>6.04</v>
      </c>
      <c r="N885">
        <v>107.68</v>
      </c>
      <c r="O885">
        <v>81.34</v>
      </c>
      <c r="P885">
        <v>143.58000000000001</v>
      </c>
      <c r="Q885">
        <v>48579</v>
      </c>
      <c r="R885">
        <v>0.04</v>
      </c>
      <c r="S885">
        <v>0.28000000000000003</v>
      </c>
      <c r="T885">
        <f>'Regression (power w accel)'!$B$17+'Regression (power w accel)'!$B$18*data_and_analysis!$I885</f>
        <v>8.3478565290570756</v>
      </c>
      <c r="U885">
        <f t="shared" si="134"/>
        <v>0.10031373133772903</v>
      </c>
      <c r="V885">
        <f t="shared" si="135"/>
        <v>1.2120501198783007E-4</v>
      </c>
      <c r="W885">
        <f>$T885-_xlfn.T.INV(0.975,'Regression (power w accel)'!$B$8-2)*SQRT('Regression (power w accel)'!$D$13*(1+1/'Regression (power w accel)'!$B$8+data_and_analysis!$V885))</f>
        <v>8.1091936998188796</v>
      </c>
      <c r="X885">
        <f>$T885+_xlfn.T.INV(0.975,'Regression (power w accel)'!$B$8-2)*SQRT('Regression (power w accel)'!$D$13*(1+1/'Regression (power w accel)'!$B$8+data_and_analysis!$V885))</f>
        <v>8.5865193582952717</v>
      </c>
      <c r="Y885">
        <f t="shared" si="136"/>
        <v>55.414934741625565</v>
      </c>
      <c r="Z885">
        <f t="shared" si="137"/>
        <v>89.315477762603862</v>
      </c>
      <c r="AA885">
        <f>EXP('Regression (power w accel)'!$B$17)*(data_and_analysis!$F885^'Regression (power w accel)'!$B$18)/60</f>
        <v>70.352053073324029</v>
      </c>
      <c r="AB885" t="str">
        <f t="shared" si="138"/>
        <v>N</v>
      </c>
      <c r="AC885" s="5">
        <f t="shared" si="139"/>
        <v>-0.21231957958825079</v>
      </c>
      <c r="AD885" s="5">
        <f t="shared" si="140"/>
        <v>0.26955040913326739</v>
      </c>
    </row>
    <row r="886" spans="1:30" x14ac:dyDescent="0.25">
      <c r="A886">
        <v>47085</v>
      </c>
      <c r="B886" t="s">
        <v>402</v>
      </c>
      <c r="C886" t="s">
        <v>1189</v>
      </c>
      <c r="D886">
        <v>1444</v>
      </c>
      <c r="E886">
        <v>779.25</v>
      </c>
      <c r="F886">
        <v>783.12459999999999</v>
      </c>
      <c r="G886">
        <f t="shared" si="131"/>
        <v>7.2751723194527713</v>
      </c>
      <c r="H886">
        <f t="shared" si="132"/>
        <v>6.6583319186474466</v>
      </c>
      <c r="I886">
        <f t="shared" si="133"/>
        <v>6.66329181487606</v>
      </c>
      <c r="J886">
        <v>28</v>
      </c>
      <c r="K886">
        <v>30</v>
      </c>
      <c r="L886">
        <v>47829.16</v>
      </c>
      <c r="M886">
        <v>11.52</v>
      </c>
      <c r="N886">
        <v>125.22</v>
      </c>
      <c r="O886">
        <v>85.56</v>
      </c>
      <c r="P886">
        <v>146.01</v>
      </c>
      <c r="Q886">
        <v>12961</v>
      </c>
      <c r="R886">
        <v>0.08</v>
      </c>
      <c r="S886">
        <v>0.26</v>
      </c>
      <c r="T886">
        <f>'Regression (power w accel)'!$B$17+'Regression (power w accel)'!$B$18*data_and_analysis!$I886</f>
        <v>7.2629671357797427</v>
      </c>
      <c r="U886">
        <f t="shared" si="134"/>
        <v>2.0883909186187846</v>
      </c>
      <c r="V886">
        <f t="shared" si="135"/>
        <v>2.5233180238731973E-3</v>
      </c>
      <c r="W886">
        <f>$T886-_xlfn.T.INV(0.975,'Regression (power w accel)'!$B$8-2)*SQRT('Regression (power w accel)'!$D$13*(1+1/'Regression (power w accel)'!$B$8+data_and_analysis!$V886))</f>
        <v>7.0240181515773257</v>
      </c>
      <c r="X886">
        <f>$T886+_xlfn.T.INV(0.975,'Regression (power w accel)'!$B$8-2)*SQRT('Regression (power w accel)'!$D$13*(1+1/'Regression (power w accel)'!$B$8+data_and_analysis!$V886))</f>
        <v>7.5019161199821598</v>
      </c>
      <c r="Y886">
        <f t="shared" si="136"/>
        <v>18.721518596276329</v>
      </c>
      <c r="Z886">
        <f t="shared" si="137"/>
        <v>30.191836031734891</v>
      </c>
      <c r="AA886">
        <f>EXP('Regression (power w accel)'!$B$17)*(data_and_analysis!$F886^'Regression (power w accel)'!$B$18)/60</f>
        <v>23.774713872596877</v>
      </c>
      <c r="AB886" t="str">
        <f t="shared" si="138"/>
        <v>N</v>
      </c>
      <c r="AC886" s="5">
        <f t="shared" si="139"/>
        <v>-0.21254494600437412</v>
      </c>
      <c r="AD886" s="5">
        <f t="shared" si="140"/>
        <v>0.269913749268482</v>
      </c>
    </row>
    <row r="887" spans="1:30" x14ac:dyDescent="0.25">
      <c r="A887">
        <v>56862</v>
      </c>
      <c r="B887" t="s">
        <v>867</v>
      </c>
      <c r="C887" t="s">
        <v>1190</v>
      </c>
      <c r="D887">
        <v>5104</v>
      </c>
      <c r="E887">
        <v>3214.45</v>
      </c>
      <c r="F887">
        <v>3681.5706</v>
      </c>
      <c r="G887">
        <f t="shared" si="131"/>
        <v>8.5377798250246251</v>
      </c>
      <c r="H887">
        <f t="shared" si="132"/>
        <v>8.0754115489421814</v>
      </c>
      <c r="I887">
        <f t="shared" si="133"/>
        <v>8.2110947335908069</v>
      </c>
      <c r="J887">
        <v>71</v>
      </c>
      <c r="K887">
        <v>72</v>
      </c>
      <c r="L887">
        <v>212224.28</v>
      </c>
      <c r="M887">
        <v>6.06</v>
      </c>
      <c r="N887">
        <v>109.13</v>
      </c>
      <c r="O887">
        <v>82.33</v>
      </c>
      <c r="P887">
        <v>173.15</v>
      </c>
      <c r="Q887">
        <v>18295</v>
      </c>
      <c r="R887">
        <v>0.04</v>
      </c>
      <c r="S887">
        <v>0.28000000000000003</v>
      </c>
      <c r="T887">
        <f>'Regression (power w accel)'!$B$17+'Regression (power w accel)'!$B$18*data_and_analysis!$I887</f>
        <v>8.7510832629341628</v>
      </c>
      <c r="U887">
        <f t="shared" si="134"/>
        <v>1.054242439340441E-2</v>
      </c>
      <c r="V887">
        <f t="shared" si="135"/>
        <v>1.27379837031621E-5</v>
      </c>
      <c r="W887">
        <f>$T887-_xlfn.T.INV(0.975,'Regression (power w accel)'!$B$8-2)*SQRT('Regression (power w accel)'!$D$13*(1+1/'Regression (power w accel)'!$B$8+data_and_analysis!$V887))</f>
        <v>8.5124333630740203</v>
      </c>
      <c r="X887">
        <f>$T887+_xlfn.T.INV(0.975,'Regression (power w accel)'!$B$8-2)*SQRT('Regression (power w accel)'!$D$13*(1+1/'Regression (power w accel)'!$B$8+data_and_analysis!$V887))</f>
        <v>8.9897331627943053</v>
      </c>
      <c r="Y887">
        <f t="shared" si="136"/>
        <v>82.937623474082386</v>
      </c>
      <c r="Z887">
        <f t="shared" si="137"/>
        <v>133.6719415158878</v>
      </c>
      <c r="AA887">
        <f>EXP('Regression (power w accel)'!$B$17)*(data_and_analysis!$F887^'Regression (power w accel)'!$B$18)/60</f>
        <v>105.29213244347501</v>
      </c>
      <c r="AB887" t="str">
        <f t="shared" si="138"/>
        <v>N</v>
      </c>
      <c r="AC887" s="5">
        <f t="shared" si="139"/>
        <v>-0.21230939530447265</v>
      </c>
      <c r="AD887" s="5">
        <f t="shared" si="140"/>
        <v>0.26953399474218254</v>
      </c>
    </row>
    <row r="888" spans="1:30" x14ac:dyDescent="0.25">
      <c r="A888">
        <v>49927</v>
      </c>
      <c r="B888" t="s">
        <v>1191</v>
      </c>
      <c r="C888" t="s">
        <v>1192</v>
      </c>
      <c r="D888">
        <v>6420</v>
      </c>
      <c r="E888">
        <v>4265.43</v>
      </c>
      <c r="F888">
        <v>4962.7782999999999</v>
      </c>
      <c r="G888">
        <f t="shared" si="131"/>
        <v>8.7671733966840062</v>
      </c>
      <c r="H888">
        <f t="shared" si="132"/>
        <v>8.3582982754767805</v>
      </c>
      <c r="I888">
        <f t="shared" si="133"/>
        <v>8.5097210040275222</v>
      </c>
      <c r="J888">
        <v>23</v>
      </c>
      <c r="K888">
        <v>25</v>
      </c>
      <c r="L888">
        <v>302265.56</v>
      </c>
      <c r="M888">
        <v>11.35</v>
      </c>
      <c r="N888">
        <v>110.61</v>
      </c>
      <c r="O888">
        <v>105.72</v>
      </c>
      <c r="P888">
        <v>135.84</v>
      </c>
      <c r="Q888">
        <v>11551</v>
      </c>
      <c r="R888">
        <v>0.08</v>
      </c>
      <c r="S888">
        <v>0.26</v>
      </c>
      <c r="T888">
        <f>'Regression (power w accel)'!$B$17+'Regression (power w accel)'!$B$18*data_and_analysis!$I888</f>
        <v>9.0381938269831466</v>
      </c>
      <c r="U888">
        <f t="shared" si="134"/>
        <v>0.16104376012006369</v>
      </c>
      <c r="V888">
        <f t="shared" si="135"/>
        <v>1.9458264203333581E-4</v>
      </c>
      <c r="W888">
        <f>$T888-_xlfn.T.INV(0.975,'Regression (power w accel)'!$B$8-2)*SQRT('Regression (power w accel)'!$D$13*(1+1/'Regression (power w accel)'!$B$8+data_and_analysis!$V888))</f>
        <v>8.7995222514553824</v>
      </c>
      <c r="X888">
        <f>$T888+_xlfn.T.INV(0.975,'Regression (power w accel)'!$B$8-2)*SQRT('Regression (power w accel)'!$D$13*(1+1/'Regression (power w accel)'!$B$8+data_and_analysis!$V888))</f>
        <v>9.2768654025109107</v>
      </c>
      <c r="Y888">
        <f t="shared" si="136"/>
        <v>110.5179210475133</v>
      </c>
      <c r="Z888">
        <f t="shared" si="137"/>
        <v>178.13128601140127</v>
      </c>
      <c r="AA888">
        <f>EXP('Regression (power w accel)'!$B$17)*(data_and_analysis!$F888^'Regression (power w accel)'!$B$18)/60</f>
        <v>140.30929906282068</v>
      </c>
      <c r="AB888" t="str">
        <f t="shared" si="138"/>
        <v>Y</v>
      </c>
      <c r="AC888" s="5">
        <f t="shared" si="139"/>
        <v>-0.2123264688391672</v>
      </c>
      <c r="AD888" s="5">
        <f t="shared" si="140"/>
        <v>0.26956151303732584</v>
      </c>
    </row>
    <row r="889" spans="1:30" x14ac:dyDescent="0.25">
      <c r="A889">
        <v>56985</v>
      </c>
      <c r="B889" t="s">
        <v>607</v>
      </c>
      <c r="C889" t="s">
        <v>1193</v>
      </c>
      <c r="D889">
        <v>5010</v>
      </c>
      <c r="E889">
        <v>3126.07</v>
      </c>
      <c r="F889">
        <v>3537.7743999999998</v>
      </c>
      <c r="G889">
        <f t="shared" si="131"/>
        <v>8.5191911940789105</v>
      </c>
      <c r="H889">
        <f t="shared" si="132"/>
        <v>8.0475319035649999</v>
      </c>
      <c r="I889">
        <f t="shared" si="133"/>
        <v>8.1712531078477753</v>
      </c>
      <c r="J889">
        <v>71</v>
      </c>
      <c r="K889">
        <v>72</v>
      </c>
      <c r="L889">
        <v>206701.9</v>
      </c>
      <c r="M889">
        <v>6.02</v>
      </c>
      <c r="N889">
        <v>108.71</v>
      </c>
      <c r="O889">
        <v>81.680000000000007</v>
      </c>
      <c r="P889">
        <v>170.23</v>
      </c>
      <c r="Q889">
        <v>19191</v>
      </c>
      <c r="R889">
        <v>0.04</v>
      </c>
      <c r="S889">
        <v>0.28000000000000003</v>
      </c>
      <c r="T889">
        <f>'Regression (power w accel)'!$B$17+'Regression (power w accel)'!$B$18*data_and_analysis!$I889</f>
        <v>8.7127780206559748</v>
      </c>
      <c r="U889">
        <f t="shared" si="134"/>
        <v>3.9481973976917325E-3</v>
      </c>
      <c r="V889">
        <f t="shared" si="135"/>
        <v>4.7704467427936415E-6</v>
      </c>
      <c r="W889">
        <f>$T889-_xlfn.T.INV(0.975,'Regression (power w accel)'!$B$8-2)*SQRT('Regression (power w accel)'!$D$13*(1+1/'Regression (power w accel)'!$B$8+data_and_analysis!$V889))</f>
        <v>8.4741290705618084</v>
      </c>
      <c r="X889">
        <f>$T889+_xlfn.T.INV(0.975,'Regression (power w accel)'!$B$8-2)*SQRT('Regression (power w accel)'!$D$13*(1+1/'Regression (power w accel)'!$B$8+data_and_analysis!$V889))</f>
        <v>8.9514269707501413</v>
      </c>
      <c r="Y889">
        <f t="shared" si="136"/>
        <v>79.820830828284073</v>
      </c>
      <c r="Z889">
        <f t="shared" si="137"/>
        <v>128.6483108108967</v>
      </c>
      <c r="AA889">
        <f>EXP('Regression (power w accel)'!$B$17)*(data_and_analysis!$F889^'Regression (power w accel)'!$B$18)/60</f>
        <v>101.33516198033678</v>
      </c>
      <c r="AB889" t="str">
        <f t="shared" si="138"/>
        <v>N</v>
      </c>
      <c r="AC889" s="5">
        <f t="shared" si="139"/>
        <v>-0.21230864718238054</v>
      </c>
      <c r="AD889" s="5">
        <f t="shared" si="140"/>
        <v>0.26953278898256272</v>
      </c>
    </row>
    <row r="890" spans="1:30" x14ac:dyDescent="0.25">
      <c r="A890">
        <v>49404</v>
      </c>
      <c r="B890" t="s">
        <v>16</v>
      </c>
      <c r="C890" t="s">
        <v>345</v>
      </c>
      <c r="D890">
        <v>4116</v>
      </c>
      <c r="E890">
        <v>2289.39</v>
      </c>
      <c r="F890">
        <v>2420.4167000000002</v>
      </c>
      <c r="G890">
        <f t="shared" si="131"/>
        <v>8.3226370969539403</v>
      </c>
      <c r="H890">
        <f t="shared" si="132"/>
        <v>7.7360406855181667</v>
      </c>
      <c r="I890">
        <f t="shared" si="133"/>
        <v>7.7916949944103662</v>
      </c>
      <c r="J890">
        <v>63</v>
      </c>
      <c r="K890">
        <v>64</v>
      </c>
      <c r="L890">
        <v>140978.98000000001</v>
      </c>
      <c r="M890">
        <v>6.04</v>
      </c>
      <c r="N890">
        <v>107.68</v>
      </c>
      <c r="O890">
        <v>81.34</v>
      </c>
      <c r="P890">
        <v>143.58000000000001</v>
      </c>
      <c r="Q890">
        <v>48579</v>
      </c>
      <c r="R890">
        <v>0.04</v>
      </c>
      <c r="S890">
        <v>0.28000000000000003</v>
      </c>
      <c r="T890">
        <f>'Regression (power w accel)'!$B$17+'Regression (power w accel)'!$B$18*data_and_analysis!$I890</f>
        <v>8.3478565290570756</v>
      </c>
      <c r="U890">
        <f t="shared" si="134"/>
        <v>0.10031373133772903</v>
      </c>
      <c r="V890">
        <f t="shared" si="135"/>
        <v>1.2120501198783007E-4</v>
      </c>
      <c r="W890">
        <f>$T890-_xlfn.T.INV(0.975,'Regression (power w accel)'!$B$8-2)*SQRT('Regression (power w accel)'!$D$13*(1+1/'Regression (power w accel)'!$B$8+data_and_analysis!$V890))</f>
        <v>8.1091936998188796</v>
      </c>
      <c r="X890">
        <f>$T890+_xlfn.T.INV(0.975,'Regression (power w accel)'!$B$8-2)*SQRT('Regression (power w accel)'!$D$13*(1+1/'Regression (power w accel)'!$B$8+data_and_analysis!$V890))</f>
        <v>8.5865193582952717</v>
      </c>
      <c r="Y890">
        <f t="shared" si="136"/>
        <v>55.414934741625565</v>
      </c>
      <c r="Z890">
        <f t="shared" si="137"/>
        <v>89.315477762603862</v>
      </c>
      <c r="AA890">
        <f>EXP('Regression (power w accel)'!$B$17)*(data_and_analysis!$F890^'Regression (power w accel)'!$B$18)/60</f>
        <v>70.352053073324029</v>
      </c>
      <c r="AB890" t="str">
        <f t="shared" si="138"/>
        <v>N</v>
      </c>
      <c r="AC890" s="5">
        <f t="shared" si="139"/>
        <v>-0.21231957958825079</v>
      </c>
      <c r="AD890" s="5">
        <f t="shared" si="140"/>
        <v>0.26955040913326739</v>
      </c>
    </row>
    <row r="891" spans="1:30" x14ac:dyDescent="0.25">
      <c r="A891">
        <v>41305</v>
      </c>
      <c r="B891" t="s">
        <v>1194</v>
      </c>
      <c r="C891" t="s">
        <v>1195</v>
      </c>
      <c r="D891">
        <v>5389</v>
      </c>
      <c r="E891">
        <v>3458.23</v>
      </c>
      <c r="F891">
        <v>3768.3036999999999</v>
      </c>
      <c r="G891">
        <f t="shared" si="131"/>
        <v>8.5921151179334974</v>
      </c>
      <c r="H891">
        <f t="shared" si="132"/>
        <v>8.1485121764663155</v>
      </c>
      <c r="I891">
        <f t="shared" si="133"/>
        <v>8.2343802322359512</v>
      </c>
      <c r="J891">
        <v>333</v>
      </c>
      <c r="K891">
        <v>335</v>
      </c>
      <c r="L891">
        <v>224937.16</v>
      </c>
      <c r="M891">
        <v>9.11</v>
      </c>
      <c r="N891">
        <v>117.24</v>
      </c>
      <c r="O891">
        <v>53.93</v>
      </c>
      <c r="P891">
        <v>132.41999999999999</v>
      </c>
      <c r="Q891">
        <v>164309</v>
      </c>
      <c r="R891">
        <v>0.06</v>
      </c>
      <c r="S891">
        <v>0.3</v>
      </c>
      <c r="T891">
        <f>'Regression (power w accel)'!$B$17+'Regression (power w accel)'!$B$18*data_and_analysis!$I891</f>
        <v>8.7734708199310489</v>
      </c>
      <c r="U891">
        <f t="shared" si="134"/>
        <v>1.586637694050487E-2</v>
      </c>
      <c r="V891">
        <f t="shared" si="135"/>
        <v>1.917069958052723E-5</v>
      </c>
      <c r="W891">
        <f>$T891-_xlfn.T.INV(0.975,'Regression (power w accel)'!$B$8-2)*SQRT('Regression (power w accel)'!$D$13*(1+1/'Regression (power w accel)'!$B$8+data_and_analysis!$V891))</f>
        <v>8.5348201532652137</v>
      </c>
      <c r="X891">
        <f>$T891+_xlfn.T.INV(0.975,'Regression (power w accel)'!$B$8-2)*SQRT('Regression (power w accel)'!$D$13*(1+1/'Regression (power w accel)'!$B$8+data_and_analysis!$V891))</f>
        <v>9.0121214865968842</v>
      </c>
      <c r="Y891">
        <f t="shared" si="136"/>
        <v>84.815269465776694</v>
      </c>
      <c r="Z891">
        <f t="shared" si="137"/>
        <v>136.69838430370331</v>
      </c>
      <c r="AA891">
        <f>EXP('Regression (power w accel)'!$B$17)*(data_and_analysis!$F891^'Regression (power w accel)'!$B$18)/60</f>
        <v>107.67595042652232</v>
      </c>
      <c r="AB891" t="str">
        <f t="shared" si="138"/>
        <v>N</v>
      </c>
      <c r="AC891" s="5">
        <f t="shared" si="139"/>
        <v>-0.21230999930987998</v>
      </c>
      <c r="AD891" s="5">
        <f t="shared" si="140"/>
        <v>0.26953496822845124</v>
      </c>
    </row>
    <row r="892" spans="1:30" x14ac:dyDescent="0.25">
      <c r="A892">
        <v>50255</v>
      </c>
      <c r="B892" t="s">
        <v>1196</v>
      </c>
      <c r="C892" t="s">
        <v>1197</v>
      </c>
      <c r="D892">
        <v>33603</v>
      </c>
      <c r="E892">
        <v>19524.52</v>
      </c>
      <c r="F892">
        <v>22853.574000000001</v>
      </c>
      <c r="G892">
        <f t="shared" si="131"/>
        <v>10.422370627679848</v>
      </c>
      <c r="H892">
        <f t="shared" si="132"/>
        <v>9.8794263905388604</v>
      </c>
      <c r="I892">
        <f t="shared" si="133"/>
        <v>10.036862795469922</v>
      </c>
      <c r="J892">
        <v>397</v>
      </c>
      <c r="K892">
        <v>398</v>
      </c>
      <c r="L892">
        <v>1831055.5</v>
      </c>
      <c r="M892">
        <v>4.0599999999999996</v>
      </c>
      <c r="N892">
        <v>113.01</v>
      </c>
      <c r="O892">
        <v>100.53</v>
      </c>
      <c r="P892">
        <v>140.27000000000001</v>
      </c>
      <c r="Q892">
        <v>194132</v>
      </c>
      <c r="R892">
        <v>0.03</v>
      </c>
      <c r="S892">
        <v>0.15</v>
      </c>
      <c r="T892">
        <f>'Regression (power w accel)'!$B$17+'Regression (power w accel)'!$B$18*data_and_analysis!$I892</f>
        <v>10.506445566800258</v>
      </c>
      <c r="U892">
        <f t="shared" si="134"/>
        <v>3.71889769089058</v>
      </c>
      <c r="V892">
        <f t="shared" si="135"/>
        <v>4.4933932094336814E-3</v>
      </c>
      <c r="W892">
        <f>$T892-_xlfn.T.INV(0.975,'Regression (power w accel)'!$B$8-2)*SQRT('Regression (power w accel)'!$D$13*(1+1/'Regression (power w accel)'!$B$8+data_and_analysis!$V892))</f>
        <v>10.267262150251083</v>
      </c>
      <c r="X892">
        <f>$T892+_xlfn.T.INV(0.975,'Regression (power w accel)'!$B$8-2)*SQRT('Regression (power w accel)'!$D$13*(1+1/'Regression (power w accel)'!$B$8+data_and_analysis!$V892))</f>
        <v>10.745628983349432</v>
      </c>
      <c r="Y892">
        <f t="shared" si="136"/>
        <v>479.5832933653395</v>
      </c>
      <c r="Z892">
        <f t="shared" si="137"/>
        <v>773.77754376843325</v>
      </c>
      <c r="AA892">
        <f>EXP('Regression (power w accel)'!$B$17)*(data_and_analysis!$F892^'Regression (power w accel)'!$B$18)/60</f>
        <v>609.17221109683624</v>
      </c>
      <c r="AB892" t="str">
        <f t="shared" si="138"/>
        <v>N</v>
      </c>
      <c r="AC892" s="5">
        <f t="shared" si="139"/>
        <v>-0.21272952930365499</v>
      </c>
      <c r="AD892" s="5">
        <f t="shared" si="140"/>
        <v>0.27021149302792269</v>
      </c>
    </row>
    <row r="893" spans="1:30" x14ac:dyDescent="0.25">
      <c r="A893">
        <v>53359</v>
      </c>
      <c r="B893" t="s">
        <v>494</v>
      </c>
      <c r="C893" t="s">
        <v>1198</v>
      </c>
      <c r="D893">
        <v>3685</v>
      </c>
      <c r="E893">
        <v>2253.71</v>
      </c>
      <c r="F893">
        <v>2440.5679</v>
      </c>
      <c r="G893">
        <f t="shared" si="131"/>
        <v>8.2120258046234369</v>
      </c>
      <c r="H893">
        <f t="shared" si="132"/>
        <v>7.7203330261625771</v>
      </c>
      <c r="I893">
        <f t="shared" si="133"/>
        <v>7.7999860371077618</v>
      </c>
      <c r="J893">
        <v>71</v>
      </c>
      <c r="K893">
        <v>72</v>
      </c>
      <c r="L893">
        <v>148544.97</v>
      </c>
      <c r="M893">
        <v>6.02</v>
      </c>
      <c r="N893">
        <v>111.44</v>
      </c>
      <c r="O893">
        <v>82.72</v>
      </c>
      <c r="P893">
        <v>170.88</v>
      </c>
      <c r="Q893">
        <v>14920</v>
      </c>
      <c r="R893">
        <v>0.04</v>
      </c>
      <c r="S893">
        <v>0.28000000000000003</v>
      </c>
      <c r="T893">
        <f>'Regression (power w accel)'!$B$17+'Regression (power w accel)'!$B$18*data_and_analysis!$I893</f>
        <v>8.3558278503407735</v>
      </c>
      <c r="U893">
        <f t="shared" si="134"/>
        <v>9.5130537758011724E-2</v>
      </c>
      <c r="V893">
        <f t="shared" si="135"/>
        <v>1.1494236946035989E-4</v>
      </c>
      <c r="W893">
        <f>$T893-_xlfn.T.INV(0.975,'Regression (power w accel)'!$B$8-2)*SQRT('Regression (power w accel)'!$D$13*(1+1/'Regression (power w accel)'!$B$8+data_and_analysis!$V893))</f>
        <v>8.1171657675967648</v>
      </c>
      <c r="X893">
        <f>$T893+_xlfn.T.INV(0.975,'Regression (power w accel)'!$B$8-2)*SQRT('Regression (power w accel)'!$D$13*(1+1/'Regression (power w accel)'!$B$8+data_and_analysis!$V893))</f>
        <v>8.5944899330847822</v>
      </c>
      <c r="Y893">
        <f t="shared" si="136"/>
        <v>55.858471962647336</v>
      </c>
      <c r="Z893">
        <f t="shared" si="137"/>
        <v>90.03021811975313</v>
      </c>
      <c r="AA893">
        <f>EXP('Regression (power w accel)'!$B$17)*(data_and_analysis!$F893^'Regression (power w accel)'!$B$18)/60</f>
        <v>70.91509299601357</v>
      </c>
      <c r="AB893" t="str">
        <f t="shared" si="138"/>
        <v>N</v>
      </c>
      <c r="AC893" s="5">
        <f t="shared" si="139"/>
        <v>-0.21231899158917594</v>
      </c>
      <c r="AD893" s="5">
        <f t="shared" si="140"/>
        <v>0.26954946142162006</v>
      </c>
    </row>
    <row r="894" spans="1:30" x14ac:dyDescent="0.25">
      <c r="A894">
        <v>34599</v>
      </c>
      <c r="B894" t="s">
        <v>1199</v>
      </c>
      <c r="C894" t="s">
        <v>1200</v>
      </c>
      <c r="D894">
        <v>30601</v>
      </c>
      <c r="E894">
        <v>9184.3799999999992</v>
      </c>
      <c r="F894">
        <v>11258.45</v>
      </c>
      <c r="G894">
        <f t="shared" si="131"/>
        <v>10.328787967145063</v>
      </c>
      <c r="H894">
        <f t="shared" si="132"/>
        <v>9.1252594940099918</v>
      </c>
      <c r="I894">
        <f t="shared" si="133"/>
        <v>9.3288742368008979</v>
      </c>
      <c r="J894">
        <v>308</v>
      </c>
      <c r="K894">
        <v>309</v>
      </c>
      <c r="L894">
        <v>876390.75</v>
      </c>
      <c r="M894">
        <v>6.16</v>
      </c>
      <c r="N894">
        <v>128.21</v>
      </c>
      <c r="O894">
        <v>133.4</v>
      </c>
      <c r="P894">
        <v>125.87</v>
      </c>
      <c r="Q894">
        <v>941201</v>
      </c>
      <c r="R894">
        <v>0.04</v>
      </c>
      <c r="S894">
        <v>0.17</v>
      </c>
      <c r="T894">
        <f>'Regression (power w accel)'!$B$17+'Regression (power w accel)'!$B$18*data_and_analysis!$I894</f>
        <v>9.825758652944943</v>
      </c>
      <c r="U894">
        <f t="shared" si="134"/>
        <v>1.4895123891240243</v>
      </c>
      <c r="V894">
        <f t="shared" si="135"/>
        <v>1.7997173923476335E-3</v>
      </c>
      <c r="W894">
        <f>$T894-_xlfn.T.INV(0.975,'Regression (power w accel)'!$B$8-2)*SQRT('Regression (power w accel)'!$D$13*(1+1/'Regression (power w accel)'!$B$8+data_and_analysis!$V894))</f>
        <v>9.5868958325677642</v>
      </c>
      <c r="X894">
        <f>$T894+_xlfn.T.INV(0.975,'Regression (power w accel)'!$B$8-2)*SQRT('Regression (power w accel)'!$D$13*(1+1/'Regression (power w accel)'!$B$8+data_and_analysis!$V894))</f>
        <v>10.064621473322122</v>
      </c>
      <c r="Y894">
        <f t="shared" si="136"/>
        <v>242.8760595804587</v>
      </c>
      <c r="Z894">
        <f t="shared" si="137"/>
        <v>391.61409802750563</v>
      </c>
      <c r="AA894">
        <f>EXP('Regression (power w accel)'!$B$17)*(data_and_analysis!$F894^'Regression (power w accel)'!$B$18)/60</f>
        <v>308.40507292370535</v>
      </c>
      <c r="AB894" t="str">
        <f t="shared" si="138"/>
        <v>Y</v>
      </c>
      <c r="AC894" s="5">
        <f t="shared" si="139"/>
        <v>-0.21247709294152081</v>
      </c>
      <c r="AD894" s="5">
        <f t="shared" si="140"/>
        <v>0.26980433335603698</v>
      </c>
    </row>
    <row r="895" spans="1:30" x14ac:dyDescent="0.25">
      <c r="A895">
        <v>50343</v>
      </c>
      <c r="B895" t="s">
        <v>545</v>
      </c>
      <c r="C895" t="s">
        <v>1201</v>
      </c>
      <c r="D895">
        <v>9506</v>
      </c>
      <c r="E895">
        <v>5506.2</v>
      </c>
      <c r="F895">
        <v>6821.3554999999997</v>
      </c>
      <c r="G895">
        <f t="shared" si="131"/>
        <v>9.1596784571739551</v>
      </c>
      <c r="H895">
        <f t="shared" si="132"/>
        <v>8.613630009053022</v>
      </c>
      <c r="I895">
        <f t="shared" si="133"/>
        <v>8.8278134847543033</v>
      </c>
      <c r="J895">
        <v>84</v>
      </c>
      <c r="K895">
        <v>85</v>
      </c>
      <c r="L895">
        <v>506723.53</v>
      </c>
      <c r="M895">
        <v>6.25</v>
      </c>
      <c r="N895">
        <v>129.25</v>
      </c>
      <c r="O895">
        <v>124.7</v>
      </c>
      <c r="P895">
        <v>148.38999999999999</v>
      </c>
      <c r="Q895">
        <v>58677</v>
      </c>
      <c r="R895">
        <v>0.04</v>
      </c>
      <c r="S895">
        <v>0.28999999999999998</v>
      </c>
      <c r="T895">
        <f>'Regression (power w accel)'!$B$17+'Regression (power w accel)'!$B$18*data_and_analysis!$I895</f>
        <v>9.3440199400965298</v>
      </c>
      <c r="U895">
        <f t="shared" si="134"/>
        <v>0.51752925233219238</v>
      </c>
      <c r="V895">
        <f t="shared" si="135"/>
        <v>6.2530960015624284E-4</v>
      </c>
      <c r="W895">
        <f>$T895-_xlfn.T.INV(0.975,'Regression (power w accel)'!$B$8-2)*SQRT('Regression (power w accel)'!$D$13*(1+1/'Regression (power w accel)'!$B$8+data_and_analysis!$V895))</f>
        <v>9.1052970302781304</v>
      </c>
      <c r="X895">
        <f>$T895+_xlfn.T.INV(0.975,'Regression (power w accel)'!$B$8-2)*SQRT('Regression (power w accel)'!$D$13*(1+1/'Regression (power w accel)'!$B$8+data_and_analysis!$V895))</f>
        <v>9.5827428499149292</v>
      </c>
      <c r="Y895">
        <f t="shared" si="136"/>
        <v>150.04758363971288</v>
      </c>
      <c r="Z895">
        <f t="shared" si="137"/>
        <v>241.8694910956726</v>
      </c>
      <c r="AA895">
        <f>EXP('Regression (power w accel)'!$B$17)*(data_and_analysis!$F895^'Regression (power w accel)'!$B$18)/60</f>
        <v>190.5044164713058</v>
      </c>
      <c r="AB895" t="str">
        <f t="shared" si="138"/>
        <v>N</v>
      </c>
      <c r="AC895" s="5">
        <f t="shared" si="139"/>
        <v>-0.21236690246331699</v>
      </c>
      <c r="AD895" s="5">
        <f t="shared" si="140"/>
        <v>0.2696266867498241</v>
      </c>
    </row>
    <row r="896" spans="1:30" x14ac:dyDescent="0.25">
      <c r="A896">
        <v>45105</v>
      </c>
      <c r="B896" t="s">
        <v>100</v>
      </c>
      <c r="C896" t="s">
        <v>1202</v>
      </c>
      <c r="D896">
        <v>5480</v>
      </c>
      <c r="E896">
        <v>3124.32</v>
      </c>
      <c r="F896">
        <v>3679.3164000000002</v>
      </c>
      <c r="G896">
        <f t="shared" si="131"/>
        <v>8.6088603799420618</v>
      </c>
      <c r="H896">
        <f t="shared" si="132"/>
        <v>8.0469719384921863</v>
      </c>
      <c r="I896">
        <f t="shared" si="133"/>
        <v>8.2104822530377248</v>
      </c>
      <c r="J896">
        <v>80</v>
      </c>
      <c r="K896">
        <v>81</v>
      </c>
      <c r="L896">
        <v>267903.12</v>
      </c>
      <c r="M896">
        <v>4.0199999999999996</v>
      </c>
      <c r="N896">
        <v>115.19</v>
      </c>
      <c r="O896">
        <v>101.07</v>
      </c>
      <c r="P896">
        <v>143.80000000000001</v>
      </c>
      <c r="Q896">
        <v>27045</v>
      </c>
      <c r="R896">
        <v>0.03</v>
      </c>
      <c r="S896">
        <v>0.19</v>
      </c>
      <c r="T896">
        <f>'Regression (power w accel)'!$B$17+'Regression (power w accel)'!$B$18*data_and_analysis!$I896</f>
        <v>8.7504944010205499</v>
      </c>
      <c r="U896">
        <f t="shared" si="134"/>
        <v>1.0417025041000311E-2</v>
      </c>
      <c r="V896">
        <f t="shared" si="135"/>
        <v>1.2586468752928279E-5</v>
      </c>
      <c r="W896">
        <f>$T896-_xlfn.T.INV(0.975,'Regression (power w accel)'!$B$8-2)*SQRT('Regression (power w accel)'!$D$13*(1+1/'Regression (power w accel)'!$B$8+data_and_analysis!$V896))</f>
        <v>8.511844519221631</v>
      </c>
      <c r="X896">
        <f>$T896+_xlfn.T.INV(0.975,'Regression (power w accel)'!$B$8-2)*SQRT('Regression (power w accel)'!$D$13*(1+1/'Regression (power w accel)'!$B$8+data_and_analysis!$V896))</f>
        <v>8.9891442828194688</v>
      </c>
      <c r="Y896">
        <f t="shared" si="136"/>
        <v>82.888800540320815</v>
      </c>
      <c r="Z896">
        <f t="shared" si="137"/>
        <v>133.59324795913554</v>
      </c>
      <c r="AA896">
        <f>EXP('Regression (power w accel)'!$B$17)*(data_and_analysis!$F896^'Regression (power w accel)'!$B$18)/60</f>
        <v>105.2301481687564</v>
      </c>
      <c r="AB896" t="str">
        <f t="shared" si="138"/>
        <v>N</v>
      </c>
      <c r="AC896" s="5">
        <f t="shared" si="139"/>
        <v>-0.21230938107781638</v>
      </c>
      <c r="AD896" s="5">
        <f t="shared" si="140"/>
        <v>0.26953397181284544</v>
      </c>
    </row>
    <row r="897" spans="1:30" x14ac:dyDescent="0.25">
      <c r="A897">
        <v>50738</v>
      </c>
      <c r="B897" t="s">
        <v>1203</v>
      </c>
      <c r="C897" t="s">
        <v>1204</v>
      </c>
      <c r="D897">
        <v>1478</v>
      </c>
      <c r="E897">
        <v>908.26</v>
      </c>
      <c r="F897">
        <v>918.44434000000001</v>
      </c>
      <c r="G897">
        <f t="shared" si="131"/>
        <v>7.2984451015081468</v>
      </c>
      <c r="H897">
        <f t="shared" si="132"/>
        <v>6.8115306812251202</v>
      </c>
      <c r="I897">
        <f t="shared" si="133"/>
        <v>6.8226813040166032</v>
      </c>
      <c r="J897">
        <v>91</v>
      </c>
      <c r="K897">
        <v>92</v>
      </c>
      <c r="L897">
        <v>53888.59</v>
      </c>
      <c r="M897">
        <v>4.05</v>
      </c>
      <c r="N897">
        <v>132.86000000000001</v>
      </c>
      <c r="O897">
        <v>36.119999999999997</v>
      </c>
      <c r="P897">
        <v>162.86000000000001</v>
      </c>
      <c r="Q897">
        <v>15782</v>
      </c>
      <c r="R897">
        <v>0.03</v>
      </c>
      <c r="S897">
        <v>0.19</v>
      </c>
      <c r="T897">
        <f>'Regression (power w accel)'!$B$17+'Regression (power w accel)'!$B$18*data_and_analysis!$I897</f>
        <v>7.4162102046621188</v>
      </c>
      <c r="U897">
        <f t="shared" si="134"/>
        <v>1.6531199436789934</v>
      </c>
      <c r="V897">
        <f t="shared" si="135"/>
        <v>1.997397763187117E-3</v>
      </c>
      <c r="W897">
        <f>$T897-_xlfn.T.INV(0.975,'Regression (power w accel)'!$B$8-2)*SQRT('Regression (power w accel)'!$D$13*(1+1/'Regression (power w accel)'!$B$8+data_and_analysis!$V897))</f>
        <v>7.1773238421143075</v>
      </c>
      <c r="X897">
        <f>$T897+_xlfn.T.INV(0.975,'Regression (power w accel)'!$B$8-2)*SQRT('Regression (power w accel)'!$D$13*(1+1/'Regression (power w accel)'!$B$8+data_and_analysis!$V897))</f>
        <v>7.65509656720993</v>
      </c>
      <c r="Y897">
        <f t="shared" si="136"/>
        <v>21.823323427884251</v>
      </c>
      <c r="Z897">
        <f t="shared" si="137"/>
        <v>35.189649989836738</v>
      </c>
      <c r="AA897">
        <f>EXP('Regression (power w accel)'!$B$17)*(data_and_analysis!$F897^'Regression (power w accel)'!$B$18)/60</f>
        <v>27.712003049982705</v>
      </c>
      <c r="AB897" t="str">
        <f t="shared" si="138"/>
        <v>N</v>
      </c>
      <c r="AC897" s="5">
        <f t="shared" si="139"/>
        <v>-0.21249563272194175</v>
      </c>
      <c r="AD897" s="5">
        <f t="shared" si="140"/>
        <v>0.26983422765820964</v>
      </c>
    </row>
    <row r="898" spans="1:30" x14ac:dyDescent="0.25">
      <c r="A898">
        <v>38098</v>
      </c>
      <c r="B898" t="s">
        <v>1205</v>
      </c>
      <c r="C898" t="s">
        <v>1206</v>
      </c>
      <c r="D898">
        <v>28947</v>
      </c>
      <c r="E898">
        <v>14013.24</v>
      </c>
      <c r="F898">
        <v>19072.89</v>
      </c>
      <c r="G898">
        <f t="shared" si="131"/>
        <v>10.273221850688493</v>
      </c>
      <c r="H898">
        <f t="shared" si="132"/>
        <v>9.547757875977096</v>
      </c>
      <c r="I898">
        <f t="shared" si="133"/>
        <v>9.8560232340447431</v>
      </c>
      <c r="J898">
        <v>154</v>
      </c>
      <c r="K898">
        <v>155</v>
      </c>
      <c r="L898">
        <v>1465958.8</v>
      </c>
      <c r="M898">
        <v>4.1500000000000004</v>
      </c>
      <c r="N898">
        <v>121.98</v>
      </c>
      <c r="O898">
        <v>112.56</v>
      </c>
      <c r="P898">
        <v>141.22999999999999</v>
      </c>
      <c r="Q898">
        <v>202644</v>
      </c>
      <c r="R898">
        <v>0.03</v>
      </c>
      <c r="S898">
        <v>0.18</v>
      </c>
      <c r="T898">
        <f>'Regression (power w accel)'!$B$17+'Regression (power w accel)'!$B$18*data_and_analysis!$I898</f>
        <v>10.332579589077588</v>
      </c>
      <c r="U898">
        <f t="shared" si="134"/>
        <v>3.0541225694059762</v>
      </c>
      <c r="V898">
        <f t="shared" si="135"/>
        <v>3.6901723991392102E-3</v>
      </c>
      <c r="W898">
        <f>$T898-_xlfn.T.INV(0.975,'Regression (power w accel)'!$B$8-2)*SQRT('Regression (power w accel)'!$D$13*(1+1/'Regression (power w accel)'!$B$8+data_and_analysis!$V898))</f>
        <v>10.093491725359304</v>
      </c>
      <c r="X898">
        <f>$T898+_xlfn.T.INV(0.975,'Regression (power w accel)'!$B$8-2)*SQRT('Regression (power w accel)'!$D$13*(1+1/'Regression (power w accel)'!$B$8+data_and_analysis!$V898))</f>
        <v>10.571667452795872</v>
      </c>
      <c r="Y898">
        <f t="shared" si="136"/>
        <v>403.0848812175085</v>
      </c>
      <c r="Z898">
        <f t="shared" si="137"/>
        <v>650.2278829319622</v>
      </c>
      <c r="AA898">
        <f>EXP('Regression (power w accel)'!$B$17)*(data_and_analysis!$F898^'Regression (power w accel)'!$B$18)/60</f>
        <v>511.95412778484558</v>
      </c>
      <c r="AB898" t="str">
        <f t="shared" si="138"/>
        <v>N</v>
      </c>
      <c r="AC898" s="5">
        <f t="shared" si="139"/>
        <v>-0.21265429978736414</v>
      </c>
      <c r="AD898" s="5">
        <f t="shared" si="140"/>
        <v>0.27009012652248349</v>
      </c>
    </row>
    <row r="899" spans="1:30" x14ac:dyDescent="0.25">
      <c r="A899">
        <v>57297</v>
      </c>
      <c r="B899" t="s">
        <v>16</v>
      </c>
      <c r="C899" t="s">
        <v>456</v>
      </c>
      <c r="D899">
        <v>4401</v>
      </c>
      <c r="E899">
        <v>2402.81</v>
      </c>
      <c r="F899">
        <v>2576.2644</v>
      </c>
      <c r="G899">
        <f t="shared" ref="G899:G962" si="141">LN(D899)</f>
        <v>8.3895870668110906</v>
      </c>
      <c r="H899">
        <f t="shared" ref="H899:H962" si="142">LN(E899)</f>
        <v>7.7843941647785666</v>
      </c>
      <c r="I899">
        <f t="shared" ref="I899:I962" si="143">LN(F899)</f>
        <v>7.8540957217086982</v>
      </c>
      <c r="J899">
        <v>64</v>
      </c>
      <c r="K899">
        <v>65</v>
      </c>
      <c r="L899">
        <v>161827.45000000001</v>
      </c>
      <c r="M899">
        <v>6.04</v>
      </c>
      <c r="N899">
        <v>117.73</v>
      </c>
      <c r="O899">
        <v>82.96</v>
      </c>
      <c r="P899">
        <v>154.63</v>
      </c>
      <c r="Q899">
        <v>51252</v>
      </c>
      <c r="R899">
        <v>0.04</v>
      </c>
      <c r="S899">
        <v>0.28000000000000003</v>
      </c>
      <c r="T899">
        <f>'Regression (power w accel)'!$B$17+'Regression (power w accel)'!$B$18*data_and_analysis!$I899</f>
        <v>8.40785094276184</v>
      </c>
      <c r="U899">
        <f t="shared" ref="U899:U962" si="144">($I899-AVERAGE($I$2:$I$1001))^2</f>
        <v>6.468003729156814E-2</v>
      </c>
      <c r="V899">
        <f t="shared" ref="V899:V962" si="145">$U899/SUM($U$2:$U$1001)</f>
        <v>7.8150265080901025E-5</v>
      </c>
      <c r="W899">
        <f>$T899-_xlfn.T.INV(0.975,'Regression (power w accel)'!$B$8-2)*SQRT('Regression (power w accel)'!$D$13*(1+1/'Regression (power w accel)'!$B$8+data_and_analysis!$V899))</f>
        <v>8.1691932456086196</v>
      </c>
      <c r="X899">
        <f>$T899+_xlfn.T.INV(0.975,'Regression (power w accel)'!$B$8-2)*SQRT('Regression (power w accel)'!$D$13*(1+1/'Regression (power w accel)'!$B$8+data_and_analysis!$V899))</f>
        <v>8.6465086399150604</v>
      </c>
      <c r="Y899">
        <f t="shared" ref="Y899:Y962" si="146">EXP(W899)/60</f>
        <v>58.841576206630471</v>
      </c>
      <c r="Z899">
        <f t="shared" ref="Z899:Z962" si="147">EXP(X899)/60</f>
        <v>94.83742195149776</v>
      </c>
      <c r="AA899">
        <f>EXP('Regression (power w accel)'!$B$17)*(data_and_analysis!$F899^'Regression (power w accel)'!$B$18)/60</f>
        <v>74.701963769364284</v>
      </c>
      <c r="AB899" t="str">
        <f t="shared" ref="AB899:AB962" si="148">IF(OR(D899/60&lt;Y899,D899/60&gt;Z899),"Y","N")</f>
        <v>N</v>
      </c>
      <c r="AC899" s="5">
        <f t="shared" ref="AC899:AC962" si="149">(Y899-$AA899)/$AA899</f>
        <v>-0.21231553713502577</v>
      </c>
      <c r="AD899" s="5">
        <f t="shared" ref="AD899:AD962" si="150">(Z899-$AA899)/$AA899</f>
        <v>0.26954389370940668</v>
      </c>
    </row>
    <row r="900" spans="1:30" x14ac:dyDescent="0.25">
      <c r="A900">
        <v>47783</v>
      </c>
      <c r="B900" t="s">
        <v>16</v>
      </c>
      <c r="C900" t="s">
        <v>81</v>
      </c>
      <c r="D900">
        <v>4132</v>
      </c>
      <c r="E900">
        <v>2289.39</v>
      </c>
      <c r="F900">
        <v>2420.4167000000002</v>
      </c>
      <c r="G900">
        <f t="shared" si="141"/>
        <v>8.3265168302395285</v>
      </c>
      <c r="H900">
        <f t="shared" si="142"/>
        <v>7.7360406855181667</v>
      </c>
      <c r="I900">
        <f t="shared" si="143"/>
        <v>7.7916949944103662</v>
      </c>
      <c r="J900">
        <v>63</v>
      </c>
      <c r="K900">
        <v>64</v>
      </c>
      <c r="L900">
        <v>140978.98000000001</v>
      </c>
      <c r="M900">
        <v>6.04</v>
      </c>
      <c r="N900">
        <v>107.68</v>
      </c>
      <c r="O900">
        <v>81.34</v>
      </c>
      <c r="P900">
        <v>143.58000000000001</v>
      </c>
      <c r="Q900">
        <v>48579</v>
      </c>
      <c r="R900">
        <v>0.04</v>
      </c>
      <c r="S900">
        <v>0.28000000000000003</v>
      </c>
      <c r="T900">
        <f>'Regression (power w accel)'!$B$17+'Regression (power w accel)'!$B$18*data_and_analysis!$I900</f>
        <v>8.3478565290570756</v>
      </c>
      <c r="U900">
        <f t="shared" si="144"/>
        <v>0.10031373133772903</v>
      </c>
      <c r="V900">
        <f t="shared" si="145"/>
        <v>1.2120501198783007E-4</v>
      </c>
      <c r="W900">
        <f>$T900-_xlfn.T.INV(0.975,'Regression (power w accel)'!$B$8-2)*SQRT('Regression (power w accel)'!$D$13*(1+1/'Regression (power w accel)'!$B$8+data_and_analysis!$V900))</f>
        <v>8.1091936998188796</v>
      </c>
      <c r="X900">
        <f>$T900+_xlfn.T.INV(0.975,'Regression (power w accel)'!$B$8-2)*SQRT('Regression (power w accel)'!$D$13*(1+1/'Regression (power w accel)'!$B$8+data_and_analysis!$V900))</f>
        <v>8.5865193582952717</v>
      </c>
      <c r="Y900">
        <f t="shared" si="146"/>
        <v>55.414934741625565</v>
      </c>
      <c r="Z900">
        <f t="shared" si="147"/>
        <v>89.315477762603862</v>
      </c>
      <c r="AA900">
        <f>EXP('Regression (power w accel)'!$B$17)*(data_and_analysis!$F900^'Regression (power w accel)'!$B$18)/60</f>
        <v>70.352053073324029</v>
      </c>
      <c r="AB900" t="str">
        <f t="shared" si="148"/>
        <v>N</v>
      </c>
      <c r="AC900" s="5">
        <f t="shared" si="149"/>
        <v>-0.21231957958825079</v>
      </c>
      <c r="AD900" s="5">
        <f t="shared" si="150"/>
        <v>0.26955040913326739</v>
      </c>
    </row>
    <row r="901" spans="1:30" x14ac:dyDescent="0.25">
      <c r="A901">
        <v>36471</v>
      </c>
      <c r="B901" t="s">
        <v>1207</v>
      </c>
      <c r="C901" t="s">
        <v>1208</v>
      </c>
      <c r="D901">
        <v>7269</v>
      </c>
      <c r="E901">
        <v>4509.75</v>
      </c>
      <c r="F901">
        <v>4812.5356000000002</v>
      </c>
      <c r="G901">
        <f t="shared" si="141"/>
        <v>8.8913740094846361</v>
      </c>
      <c r="H901">
        <f t="shared" si="142"/>
        <v>8.4139969985877876</v>
      </c>
      <c r="I901">
        <f t="shared" si="143"/>
        <v>8.4789793759712762</v>
      </c>
      <c r="J901">
        <v>322</v>
      </c>
      <c r="K901">
        <v>323</v>
      </c>
      <c r="L901">
        <v>245978.2</v>
      </c>
      <c r="M901">
        <v>4.0599999999999996</v>
      </c>
      <c r="N901">
        <v>103.25</v>
      </c>
      <c r="O901">
        <v>39.15</v>
      </c>
      <c r="P901">
        <v>142.09</v>
      </c>
      <c r="Q901">
        <v>137659</v>
      </c>
      <c r="R901">
        <v>0.03</v>
      </c>
      <c r="S901">
        <v>0.2</v>
      </c>
      <c r="T901">
        <f>'Regression (power w accel)'!$B$17+'Regression (power w accel)'!$B$18*data_and_analysis!$I901</f>
        <v>9.0086376658386325</v>
      </c>
      <c r="U901">
        <f t="shared" si="144"/>
        <v>0.13731541855641696</v>
      </c>
      <c r="V901">
        <f t="shared" si="145"/>
        <v>1.6591264954755698E-4</v>
      </c>
      <c r="W901">
        <f>$T901-_xlfn.T.INV(0.975,'Regression (power w accel)'!$B$8-2)*SQRT('Regression (power w accel)'!$D$13*(1+1/'Regression (power w accel)'!$B$8+data_and_analysis!$V901))</f>
        <v>8.7699695076092539</v>
      </c>
      <c r="X901">
        <f>$T901+_xlfn.T.INV(0.975,'Regression (power w accel)'!$B$8-2)*SQRT('Regression (power w accel)'!$D$13*(1+1/'Regression (power w accel)'!$B$8+data_and_analysis!$V901))</f>
        <v>9.247305824068011</v>
      </c>
      <c r="Y901">
        <f t="shared" si="146"/>
        <v>107.29960253476484</v>
      </c>
      <c r="Z901">
        <f t="shared" si="147"/>
        <v>172.94286188903817</v>
      </c>
      <c r="AA901">
        <f>EXP('Regression (power w accel)'!$B$17)*(data_and_analysis!$F901^'Regression (power w accel)'!$B$18)/60</f>
        <v>136.2229802269739</v>
      </c>
      <c r="AB901" t="str">
        <f t="shared" si="148"/>
        <v>N</v>
      </c>
      <c r="AC901" s="5">
        <f t="shared" si="149"/>
        <v>-0.21232377711908154</v>
      </c>
      <c r="AD901" s="5">
        <f t="shared" si="150"/>
        <v>0.26955717457422984</v>
      </c>
    </row>
    <row r="902" spans="1:30" x14ac:dyDescent="0.25">
      <c r="A902">
        <v>51496</v>
      </c>
      <c r="B902" t="s">
        <v>732</v>
      </c>
      <c r="C902" t="s">
        <v>1209</v>
      </c>
      <c r="D902">
        <v>5831</v>
      </c>
      <c r="E902">
        <v>3276.33</v>
      </c>
      <c r="F902">
        <v>3400.85</v>
      </c>
      <c r="G902">
        <f t="shared" si="141"/>
        <v>8.6709437912221556</v>
      </c>
      <c r="H902">
        <f t="shared" si="142"/>
        <v>8.0944791725005043</v>
      </c>
      <c r="I902">
        <f t="shared" si="143"/>
        <v>8.1317806793594603</v>
      </c>
      <c r="J902">
        <v>337</v>
      </c>
      <c r="K902">
        <v>338</v>
      </c>
      <c r="L902">
        <v>257559.38</v>
      </c>
      <c r="M902">
        <v>6.02</v>
      </c>
      <c r="N902">
        <v>130.37</v>
      </c>
      <c r="O902">
        <v>89.56</v>
      </c>
      <c r="P902">
        <v>145.52000000000001</v>
      </c>
      <c r="Q902">
        <v>22176</v>
      </c>
      <c r="R902">
        <v>0.04</v>
      </c>
      <c r="S902">
        <v>0.3</v>
      </c>
      <c r="T902">
        <f>'Regression (power w accel)'!$B$17+'Regression (power w accel)'!$B$18*data_and_analysis!$I902</f>
        <v>8.6748277385488795</v>
      </c>
      <c r="U902">
        <f t="shared" si="144"/>
        <v>5.4579493957982307E-4</v>
      </c>
      <c r="V902">
        <f t="shared" si="145"/>
        <v>6.5946188335822167E-7</v>
      </c>
      <c r="W902">
        <f>$T902-_xlfn.T.INV(0.975,'Regression (power w accel)'!$B$8-2)*SQRT('Regression (power w accel)'!$D$13*(1+1/'Regression (power w accel)'!$B$8+data_and_analysis!$V902))</f>
        <v>8.4361792785039409</v>
      </c>
      <c r="X902">
        <f>$T902+_xlfn.T.INV(0.975,'Regression (power w accel)'!$B$8-2)*SQRT('Regression (power w accel)'!$D$13*(1+1/'Regression (power w accel)'!$B$8+data_and_analysis!$V902))</f>
        <v>8.913476198593818</v>
      </c>
      <c r="Y902">
        <f t="shared" si="146"/>
        <v>76.848405094492691</v>
      </c>
      <c r="Z902">
        <f t="shared" si="147"/>
        <v>123.85749072856078</v>
      </c>
      <c r="AA902">
        <f>EXP('Regression (power w accel)'!$B$17)*(data_and_analysis!$F902^'Regression (power w accel)'!$B$18)/60</f>
        <v>97.561522238512708</v>
      </c>
      <c r="AB902" t="str">
        <f t="shared" si="148"/>
        <v>N</v>
      </c>
      <c r="AC902" s="5">
        <f t="shared" si="149"/>
        <v>-0.21230826117474674</v>
      </c>
      <c r="AD902" s="5">
        <f t="shared" si="150"/>
        <v>0.2695321668491521</v>
      </c>
    </row>
    <row r="903" spans="1:30" x14ac:dyDescent="0.25">
      <c r="A903">
        <v>43753</v>
      </c>
      <c r="B903" t="s">
        <v>16</v>
      </c>
      <c r="C903" t="s">
        <v>24</v>
      </c>
      <c r="D903">
        <v>4122</v>
      </c>
      <c r="E903">
        <v>2289.39</v>
      </c>
      <c r="F903">
        <v>2420.4167000000002</v>
      </c>
      <c r="G903">
        <f t="shared" si="141"/>
        <v>8.3240937614504045</v>
      </c>
      <c r="H903">
        <f t="shared" si="142"/>
        <v>7.7360406855181667</v>
      </c>
      <c r="I903">
        <f t="shared" si="143"/>
        <v>7.7916949944103662</v>
      </c>
      <c r="J903">
        <v>63</v>
      </c>
      <c r="K903">
        <v>64</v>
      </c>
      <c r="L903">
        <v>140978.98000000001</v>
      </c>
      <c r="M903">
        <v>6.04</v>
      </c>
      <c r="N903">
        <v>107.68</v>
      </c>
      <c r="O903">
        <v>81.34</v>
      </c>
      <c r="P903">
        <v>143.58000000000001</v>
      </c>
      <c r="Q903">
        <v>48579</v>
      </c>
      <c r="R903">
        <v>0.04</v>
      </c>
      <c r="S903">
        <v>0.28000000000000003</v>
      </c>
      <c r="T903">
        <f>'Regression (power w accel)'!$B$17+'Regression (power w accel)'!$B$18*data_and_analysis!$I903</f>
        <v>8.3478565290570756</v>
      </c>
      <c r="U903">
        <f t="shared" si="144"/>
        <v>0.10031373133772903</v>
      </c>
      <c r="V903">
        <f t="shared" si="145"/>
        <v>1.2120501198783007E-4</v>
      </c>
      <c r="W903">
        <f>$T903-_xlfn.T.INV(0.975,'Regression (power w accel)'!$B$8-2)*SQRT('Regression (power w accel)'!$D$13*(1+1/'Regression (power w accel)'!$B$8+data_and_analysis!$V903))</f>
        <v>8.1091936998188796</v>
      </c>
      <c r="X903">
        <f>$T903+_xlfn.T.INV(0.975,'Regression (power w accel)'!$B$8-2)*SQRT('Regression (power w accel)'!$D$13*(1+1/'Regression (power w accel)'!$B$8+data_and_analysis!$V903))</f>
        <v>8.5865193582952717</v>
      </c>
      <c r="Y903">
        <f t="shared" si="146"/>
        <v>55.414934741625565</v>
      </c>
      <c r="Z903">
        <f t="shared" si="147"/>
        <v>89.315477762603862</v>
      </c>
      <c r="AA903">
        <f>EXP('Regression (power w accel)'!$B$17)*(data_and_analysis!$F903^'Regression (power w accel)'!$B$18)/60</f>
        <v>70.352053073324029</v>
      </c>
      <c r="AB903" t="str">
        <f t="shared" si="148"/>
        <v>N</v>
      </c>
      <c r="AC903" s="5">
        <f t="shared" si="149"/>
        <v>-0.21231957958825079</v>
      </c>
      <c r="AD903" s="5">
        <f t="shared" si="150"/>
        <v>0.26955040913326739</v>
      </c>
    </row>
    <row r="904" spans="1:30" x14ac:dyDescent="0.25">
      <c r="A904">
        <v>43291</v>
      </c>
      <c r="B904" t="s">
        <v>408</v>
      </c>
      <c r="C904" t="s">
        <v>1210</v>
      </c>
      <c r="D904">
        <v>37076</v>
      </c>
      <c r="E904">
        <v>23915.74</v>
      </c>
      <c r="F904">
        <v>26300.692999999999</v>
      </c>
      <c r="G904">
        <f t="shared" si="141"/>
        <v>10.520725138995724</v>
      </c>
      <c r="H904">
        <f t="shared" si="142"/>
        <v>10.082292098558527</v>
      </c>
      <c r="I904">
        <f t="shared" si="143"/>
        <v>10.177350567628592</v>
      </c>
      <c r="J904">
        <v>671</v>
      </c>
      <c r="K904">
        <v>672</v>
      </c>
      <c r="L904">
        <v>1337059.6000000001</v>
      </c>
      <c r="M904">
        <v>6.08</v>
      </c>
      <c r="N904">
        <v>85.63</v>
      </c>
      <c r="O904">
        <v>55.59</v>
      </c>
      <c r="P904">
        <v>139.43</v>
      </c>
      <c r="Q904">
        <v>223980</v>
      </c>
      <c r="R904">
        <v>0.04</v>
      </c>
      <c r="S904">
        <v>0.3</v>
      </c>
      <c r="T904">
        <f>'Regression (power w accel)'!$B$17+'Regression (power w accel)'!$B$18*data_and_analysis!$I904</f>
        <v>10.641515811783973</v>
      </c>
      <c r="U904">
        <f t="shared" si="144"/>
        <v>4.2804802117602696</v>
      </c>
      <c r="V904">
        <f t="shared" si="145"/>
        <v>5.1719305867843936E-3</v>
      </c>
      <c r="W904">
        <f>$T904-_xlfn.T.INV(0.975,'Regression (power w accel)'!$B$8-2)*SQRT('Regression (power w accel)'!$D$13*(1+1/'Regression (power w accel)'!$B$8+data_and_analysis!$V904))</f>
        <v>10.402251704740895</v>
      </c>
      <c r="X904">
        <f>$T904+_xlfn.T.INV(0.975,'Regression (power w accel)'!$B$8-2)*SQRT('Regression (power w accel)'!$D$13*(1+1/'Regression (power w accel)'!$B$8+data_and_analysis!$V904))</f>
        <v>10.880779918827052</v>
      </c>
      <c r="Y904">
        <f t="shared" si="146"/>
        <v>548.89498689885602</v>
      </c>
      <c r="Z904">
        <f t="shared" si="147"/>
        <v>885.75054284035343</v>
      </c>
      <c r="AA904">
        <f>EXP('Regression (power w accel)'!$B$17)*(data_and_analysis!$F904^'Regression (power w accel)'!$B$18)/60</f>
        <v>697.26898153295929</v>
      </c>
      <c r="AB904" t="str">
        <f t="shared" si="148"/>
        <v>N</v>
      </c>
      <c r="AC904" s="5">
        <f t="shared" si="149"/>
        <v>-0.21279305198389892</v>
      </c>
      <c r="AD904" s="5">
        <f t="shared" si="150"/>
        <v>0.27031399115591492</v>
      </c>
    </row>
    <row r="905" spans="1:30" x14ac:dyDescent="0.25">
      <c r="A905">
        <v>57496</v>
      </c>
      <c r="B905" t="s">
        <v>16</v>
      </c>
      <c r="C905" t="s">
        <v>385</v>
      </c>
      <c r="D905">
        <v>4403</v>
      </c>
      <c r="E905">
        <v>2402.81</v>
      </c>
      <c r="F905">
        <v>2576.2644</v>
      </c>
      <c r="G905">
        <f t="shared" si="141"/>
        <v>8.3900414057557544</v>
      </c>
      <c r="H905">
        <f t="shared" si="142"/>
        <v>7.7843941647785666</v>
      </c>
      <c r="I905">
        <f t="shared" si="143"/>
        <v>7.8540957217086982</v>
      </c>
      <c r="J905">
        <v>64</v>
      </c>
      <c r="K905">
        <v>65</v>
      </c>
      <c r="L905">
        <v>161827.45000000001</v>
      </c>
      <c r="M905">
        <v>6.04</v>
      </c>
      <c r="N905">
        <v>117.73</v>
      </c>
      <c r="O905">
        <v>82.96</v>
      </c>
      <c r="P905">
        <v>154.63</v>
      </c>
      <c r="Q905">
        <v>51252</v>
      </c>
      <c r="R905">
        <v>0.04</v>
      </c>
      <c r="S905">
        <v>0.28000000000000003</v>
      </c>
      <c r="T905">
        <f>'Regression (power w accel)'!$B$17+'Regression (power w accel)'!$B$18*data_and_analysis!$I905</f>
        <v>8.40785094276184</v>
      </c>
      <c r="U905">
        <f t="shared" si="144"/>
        <v>6.468003729156814E-2</v>
      </c>
      <c r="V905">
        <f t="shared" si="145"/>
        <v>7.8150265080901025E-5</v>
      </c>
      <c r="W905">
        <f>$T905-_xlfn.T.INV(0.975,'Regression (power w accel)'!$B$8-2)*SQRT('Regression (power w accel)'!$D$13*(1+1/'Regression (power w accel)'!$B$8+data_and_analysis!$V905))</f>
        <v>8.1691932456086196</v>
      </c>
      <c r="X905">
        <f>$T905+_xlfn.T.INV(0.975,'Regression (power w accel)'!$B$8-2)*SQRT('Regression (power w accel)'!$D$13*(1+1/'Regression (power w accel)'!$B$8+data_and_analysis!$V905))</f>
        <v>8.6465086399150604</v>
      </c>
      <c r="Y905">
        <f t="shared" si="146"/>
        <v>58.841576206630471</v>
      </c>
      <c r="Z905">
        <f t="shared" si="147"/>
        <v>94.83742195149776</v>
      </c>
      <c r="AA905">
        <f>EXP('Regression (power w accel)'!$B$17)*(data_and_analysis!$F905^'Regression (power w accel)'!$B$18)/60</f>
        <v>74.701963769364284</v>
      </c>
      <c r="AB905" t="str">
        <f t="shared" si="148"/>
        <v>N</v>
      </c>
      <c r="AC905" s="5">
        <f t="shared" si="149"/>
        <v>-0.21231553713502577</v>
      </c>
      <c r="AD905" s="5">
        <f t="shared" si="150"/>
        <v>0.26954389370940668</v>
      </c>
    </row>
    <row r="906" spans="1:30" x14ac:dyDescent="0.25">
      <c r="A906">
        <v>44560</v>
      </c>
      <c r="B906" t="s">
        <v>408</v>
      </c>
      <c r="C906" t="s">
        <v>1211</v>
      </c>
      <c r="D906">
        <v>36838</v>
      </c>
      <c r="E906">
        <v>23915.74</v>
      </c>
      <c r="F906">
        <v>26300.692999999999</v>
      </c>
      <c r="G906">
        <f t="shared" si="141"/>
        <v>10.514285200079048</v>
      </c>
      <c r="H906">
        <f t="shared" si="142"/>
        <v>10.082292098558527</v>
      </c>
      <c r="I906">
        <f t="shared" si="143"/>
        <v>10.177350567628592</v>
      </c>
      <c r="J906">
        <v>671</v>
      </c>
      <c r="K906">
        <v>672</v>
      </c>
      <c r="L906">
        <v>1337059.6000000001</v>
      </c>
      <c r="M906">
        <v>6.08</v>
      </c>
      <c r="N906">
        <v>85.63</v>
      </c>
      <c r="O906">
        <v>55.59</v>
      </c>
      <c r="P906">
        <v>139.43</v>
      </c>
      <c r="Q906">
        <v>223980</v>
      </c>
      <c r="R906">
        <v>0.04</v>
      </c>
      <c r="S906">
        <v>0.3</v>
      </c>
      <c r="T906">
        <f>'Regression (power w accel)'!$B$17+'Regression (power w accel)'!$B$18*data_and_analysis!$I906</f>
        <v>10.641515811783973</v>
      </c>
      <c r="U906">
        <f t="shared" si="144"/>
        <v>4.2804802117602696</v>
      </c>
      <c r="V906">
        <f t="shared" si="145"/>
        <v>5.1719305867843936E-3</v>
      </c>
      <c r="W906">
        <f>$T906-_xlfn.T.INV(0.975,'Regression (power w accel)'!$B$8-2)*SQRT('Regression (power w accel)'!$D$13*(1+1/'Regression (power w accel)'!$B$8+data_and_analysis!$V906))</f>
        <v>10.402251704740895</v>
      </c>
      <c r="X906">
        <f>$T906+_xlfn.T.INV(0.975,'Regression (power w accel)'!$B$8-2)*SQRT('Regression (power w accel)'!$D$13*(1+1/'Regression (power w accel)'!$B$8+data_and_analysis!$V906))</f>
        <v>10.880779918827052</v>
      </c>
      <c r="Y906">
        <f t="shared" si="146"/>
        <v>548.89498689885602</v>
      </c>
      <c r="Z906">
        <f t="shared" si="147"/>
        <v>885.75054284035343</v>
      </c>
      <c r="AA906">
        <f>EXP('Regression (power w accel)'!$B$17)*(data_and_analysis!$F906^'Regression (power w accel)'!$B$18)/60</f>
        <v>697.26898153295929</v>
      </c>
      <c r="AB906" t="str">
        <f t="shared" si="148"/>
        <v>N</v>
      </c>
      <c r="AC906" s="5">
        <f t="shared" si="149"/>
        <v>-0.21279305198389892</v>
      </c>
      <c r="AD906" s="5">
        <f t="shared" si="150"/>
        <v>0.27031399115591492</v>
      </c>
    </row>
    <row r="907" spans="1:30" x14ac:dyDescent="0.25">
      <c r="A907">
        <v>49857</v>
      </c>
      <c r="B907" t="s">
        <v>16</v>
      </c>
      <c r="C907" t="s">
        <v>169</v>
      </c>
      <c r="D907">
        <v>4159</v>
      </c>
      <c r="E907">
        <v>2289.39</v>
      </c>
      <c r="F907">
        <v>2420.4167000000002</v>
      </c>
      <c r="G907">
        <f t="shared" si="141"/>
        <v>8.3330299397429108</v>
      </c>
      <c r="H907">
        <f t="shared" si="142"/>
        <v>7.7360406855181667</v>
      </c>
      <c r="I907">
        <f t="shared" si="143"/>
        <v>7.7916949944103662</v>
      </c>
      <c r="J907">
        <v>63</v>
      </c>
      <c r="K907">
        <v>64</v>
      </c>
      <c r="L907">
        <v>140978.98000000001</v>
      </c>
      <c r="M907">
        <v>6.04</v>
      </c>
      <c r="N907">
        <v>107.68</v>
      </c>
      <c r="O907">
        <v>81.34</v>
      </c>
      <c r="P907">
        <v>143.58000000000001</v>
      </c>
      <c r="Q907">
        <v>48579</v>
      </c>
      <c r="R907">
        <v>0.04</v>
      </c>
      <c r="S907">
        <v>0.28000000000000003</v>
      </c>
      <c r="T907">
        <f>'Regression (power w accel)'!$B$17+'Regression (power w accel)'!$B$18*data_and_analysis!$I907</f>
        <v>8.3478565290570756</v>
      </c>
      <c r="U907">
        <f t="shared" si="144"/>
        <v>0.10031373133772903</v>
      </c>
      <c r="V907">
        <f t="shared" si="145"/>
        <v>1.2120501198783007E-4</v>
      </c>
      <c r="W907">
        <f>$T907-_xlfn.T.INV(0.975,'Regression (power w accel)'!$B$8-2)*SQRT('Regression (power w accel)'!$D$13*(1+1/'Regression (power w accel)'!$B$8+data_and_analysis!$V907))</f>
        <v>8.1091936998188796</v>
      </c>
      <c r="X907">
        <f>$T907+_xlfn.T.INV(0.975,'Regression (power w accel)'!$B$8-2)*SQRT('Regression (power w accel)'!$D$13*(1+1/'Regression (power w accel)'!$B$8+data_and_analysis!$V907))</f>
        <v>8.5865193582952717</v>
      </c>
      <c r="Y907">
        <f t="shared" si="146"/>
        <v>55.414934741625565</v>
      </c>
      <c r="Z907">
        <f t="shared" si="147"/>
        <v>89.315477762603862</v>
      </c>
      <c r="AA907">
        <f>EXP('Regression (power w accel)'!$B$17)*(data_and_analysis!$F907^'Regression (power w accel)'!$B$18)/60</f>
        <v>70.352053073324029</v>
      </c>
      <c r="AB907" t="str">
        <f t="shared" si="148"/>
        <v>N</v>
      </c>
      <c r="AC907" s="5">
        <f t="shared" si="149"/>
        <v>-0.21231957958825079</v>
      </c>
      <c r="AD907" s="5">
        <f t="shared" si="150"/>
        <v>0.26955040913326739</v>
      </c>
    </row>
    <row r="908" spans="1:30" x14ac:dyDescent="0.25">
      <c r="A908">
        <v>34361</v>
      </c>
      <c r="B908" t="s">
        <v>1031</v>
      </c>
      <c r="C908" t="s">
        <v>1212</v>
      </c>
      <c r="D908">
        <v>3935</v>
      </c>
      <c r="E908">
        <v>2451.21</v>
      </c>
      <c r="F908">
        <v>2618.7890000000002</v>
      </c>
      <c r="G908">
        <f t="shared" si="141"/>
        <v>8.2776661608515028</v>
      </c>
      <c r="H908">
        <f t="shared" si="142"/>
        <v>7.8043370591724148</v>
      </c>
      <c r="I908">
        <f t="shared" si="143"/>
        <v>7.8704672761609862</v>
      </c>
      <c r="J908">
        <v>172</v>
      </c>
      <c r="K908">
        <v>173</v>
      </c>
      <c r="L908">
        <v>144770.5</v>
      </c>
      <c r="M908">
        <v>4.0199999999999996</v>
      </c>
      <c r="N908">
        <v>111.07</v>
      </c>
      <c r="O908">
        <v>52.28</v>
      </c>
      <c r="P908">
        <v>147.15</v>
      </c>
      <c r="Q908">
        <v>77777</v>
      </c>
      <c r="R908">
        <v>0.03</v>
      </c>
      <c r="S908">
        <v>0.2</v>
      </c>
      <c r="T908">
        <f>'Regression (power w accel)'!$B$17+'Regression (power w accel)'!$B$18*data_and_analysis!$I908</f>
        <v>8.4235911729374386</v>
      </c>
      <c r="U908">
        <f t="shared" si="144"/>
        <v>5.6620749123564032E-2</v>
      </c>
      <c r="V908">
        <f t="shared" si="145"/>
        <v>6.8412554141532148E-5</v>
      </c>
      <c r="W908">
        <f>$T908-_xlfn.T.INV(0.975,'Regression (power w accel)'!$B$8-2)*SQRT('Regression (power w accel)'!$D$13*(1+1/'Regression (power w accel)'!$B$8+data_and_analysis!$V908))</f>
        <v>8.1849346365254245</v>
      </c>
      <c r="X908">
        <f>$T908+_xlfn.T.INV(0.975,'Regression (power w accel)'!$B$8-2)*SQRT('Regression (power w accel)'!$D$13*(1+1/'Regression (power w accel)'!$B$8+data_and_analysis!$V908))</f>
        <v>8.6622477093494528</v>
      </c>
      <c r="Y908">
        <f t="shared" si="146"/>
        <v>59.775153081516379</v>
      </c>
      <c r="Z908">
        <f t="shared" si="147"/>
        <v>96.341883072844368</v>
      </c>
      <c r="AA908">
        <f>EXP('Regression (power w accel)'!$B$17)*(data_and_analysis!$F908^'Regression (power w accel)'!$B$18)/60</f>
        <v>75.887092504857719</v>
      </c>
      <c r="AB908" t="str">
        <f t="shared" si="148"/>
        <v>N</v>
      </c>
      <c r="AC908" s="5">
        <f t="shared" si="149"/>
        <v>-0.21231462283668301</v>
      </c>
      <c r="AD908" s="5">
        <f t="shared" si="150"/>
        <v>0.26954242009834922</v>
      </c>
    </row>
    <row r="909" spans="1:30" x14ac:dyDescent="0.25">
      <c r="A909">
        <v>41093</v>
      </c>
      <c r="B909" t="s">
        <v>232</v>
      </c>
      <c r="C909" t="s">
        <v>651</v>
      </c>
      <c r="D909">
        <v>12847</v>
      </c>
      <c r="E909">
        <v>6908.09</v>
      </c>
      <c r="F909">
        <v>8803.5990000000002</v>
      </c>
      <c r="G909">
        <f t="shared" si="141"/>
        <v>9.4608656000316103</v>
      </c>
      <c r="H909">
        <f t="shared" si="142"/>
        <v>8.8404484675546016</v>
      </c>
      <c r="I909">
        <f t="shared" si="143"/>
        <v>9.0829158941306147</v>
      </c>
      <c r="J909">
        <v>153</v>
      </c>
      <c r="K909">
        <v>154</v>
      </c>
      <c r="L909">
        <v>592320.56000000006</v>
      </c>
      <c r="M909">
        <v>4.04</v>
      </c>
      <c r="N909">
        <v>102.96</v>
      </c>
      <c r="O909">
        <v>89.67</v>
      </c>
      <c r="P909">
        <v>128.56</v>
      </c>
      <c r="Q909">
        <v>202792</v>
      </c>
      <c r="R909">
        <v>0.03</v>
      </c>
      <c r="S909">
        <v>0.28999999999999998</v>
      </c>
      <c r="T909">
        <f>'Regression (power w accel)'!$B$17+'Regression (power w accel)'!$B$18*data_and_analysis!$I909</f>
        <v>9.5892850218965222</v>
      </c>
      <c r="U909">
        <f t="shared" si="144"/>
        <v>0.94964531779345684</v>
      </c>
      <c r="V909">
        <f t="shared" si="145"/>
        <v>1.1474179117096771E-3</v>
      </c>
      <c r="W909">
        <f>$T909-_xlfn.T.INV(0.975,'Regression (power w accel)'!$B$8-2)*SQRT('Regression (power w accel)'!$D$13*(1+1/'Regression (power w accel)'!$B$8+data_and_analysis!$V909))</f>
        <v>9.3504999017006405</v>
      </c>
      <c r="X909">
        <f>$T909+_xlfn.T.INV(0.975,'Regression (power w accel)'!$B$8-2)*SQRT('Regression (power w accel)'!$D$13*(1+1/'Regression (power w accel)'!$B$8+data_and_analysis!$V909))</f>
        <v>9.8280701420924039</v>
      </c>
      <c r="Y909">
        <f t="shared" si="146"/>
        <v>191.74288605954479</v>
      </c>
      <c r="Z909">
        <f t="shared" si="147"/>
        <v>309.1187724393593</v>
      </c>
      <c r="AA909">
        <f>EXP('Regression (power w accel)'!$B$17)*(data_and_analysis!$F909^'Regression (power w accel)'!$B$18)/60</f>
        <v>243.45703021828396</v>
      </c>
      <c r="AB909" t="str">
        <f t="shared" si="148"/>
        <v>N</v>
      </c>
      <c r="AC909" s="5">
        <f t="shared" si="149"/>
        <v>-0.21241589989154222</v>
      </c>
      <c r="AD909" s="5">
        <f t="shared" si="150"/>
        <v>0.26970567316213018</v>
      </c>
    </row>
    <row r="910" spans="1:30" x14ac:dyDescent="0.25">
      <c r="A910">
        <v>44764</v>
      </c>
      <c r="B910" t="s">
        <v>1213</v>
      </c>
      <c r="C910" t="s">
        <v>1214</v>
      </c>
      <c r="D910">
        <v>2737</v>
      </c>
      <c r="E910">
        <v>1634.64</v>
      </c>
      <c r="F910">
        <v>1919.7211</v>
      </c>
      <c r="G910">
        <f t="shared" si="141"/>
        <v>7.9146177090406793</v>
      </c>
      <c r="H910">
        <f t="shared" si="142"/>
        <v>7.3991778756011728</v>
      </c>
      <c r="I910">
        <f t="shared" si="143"/>
        <v>7.5599351940538444</v>
      </c>
      <c r="J910">
        <v>58</v>
      </c>
      <c r="K910">
        <v>60</v>
      </c>
      <c r="L910">
        <v>127383.98</v>
      </c>
      <c r="M910">
        <v>9.1</v>
      </c>
      <c r="N910">
        <v>118.99</v>
      </c>
      <c r="O910">
        <v>95.78</v>
      </c>
      <c r="P910">
        <v>151.04</v>
      </c>
      <c r="Q910">
        <v>14217</v>
      </c>
      <c r="R910">
        <v>0.06</v>
      </c>
      <c r="S910">
        <v>0.16</v>
      </c>
      <c r="T910">
        <f>'Regression (power w accel)'!$B$17+'Regression (power w accel)'!$B$18*data_and_analysis!$I910</f>
        <v>8.1250339123230191</v>
      </c>
      <c r="U910">
        <f t="shared" si="144"/>
        <v>0.30083385437502225</v>
      </c>
      <c r="V910">
        <f t="shared" si="145"/>
        <v>3.6348534183331435E-4</v>
      </c>
      <c r="W910">
        <f>$T910-_xlfn.T.INV(0.975,'Regression (power w accel)'!$B$8-2)*SQRT('Regression (power w accel)'!$D$13*(1+1/'Regression (power w accel)'!$B$8+data_and_analysis!$V910))</f>
        <v>7.8863422055569652</v>
      </c>
      <c r="X910">
        <f>$T910+_xlfn.T.INV(0.975,'Regression (power w accel)'!$B$8-2)*SQRT('Regression (power w accel)'!$D$13*(1+1/'Regression (power w accel)'!$B$8+data_and_analysis!$V910))</f>
        <v>8.3637256190890721</v>
      </c>
      <c r="Y910">
        <f t="shared" si="146"/>
        <v>44.344897142177757</v>
      </c>
      <c r="Z910">
        <f t="shared" si="147"/>
        <v>71.477381490796958</v>
      </c>
      <c r="AA910">
        <f>EXP('Regression (power w accel)'!$B$17)*(data_and_analysis!$F910^'Regression (power w accel)'!$B$18)/60</f>
        <v>56.299708082738761</v>
      </c>
      <c r="AB910" t="str">
        <f t="shared" si="148"/>
        <v>N</v>
      </c>
      <c r="AC910" s="5">
        <f t="shared" si="149"/>
        <v>-0.21234232552311039</v>
      </c>
      <c r="AD910" s="5">
        <f t="shared" si="150"/>
        <v>0.26958707113992308</v>
      </c>
    </row>
    <row r="911" spans="1:30" x14ac:dyDescent="0.25">
      <c r="A911">
        <v>56301</v>
      </c>
      <c r="B911" t="s">
        <v>16</v>
      </c>
      <c r="C911" t="s">
        <v>1215</v>
      </c>
      <c r="D911">
        <v>3898</v>
      </c>
      <c r="E911">
        <v>2198.61</v>
      </c>
      <c r="F911">
        <v>2288.1794</v>
      </c>
      <c r="G911">
        <f t="shared" si="141"/>
        <v>8.268218880067506</v>
      </c>
      <c r="H911">
        <f t="shared" si="142"/>
        <v>7.6955806214833693</v>
      </c>
      <c r="I911">
        <f t="shared" si="143"/>
        <v>7.7355117585167656</v>
      </c>
      <c r="J911">
        <v>63</v>
      </c>
      <c r="K911">
        <v>64</v>
      </c>
      <c r="L911">
        <v>128985.49</v>
      </c>
      <c r="M911">
        <v>6.04</v>
      </c>
      <c r="N911">
        <v>105.45</v>
      </c>
      <c r="O911">
        <v>72.650000000000006</v>
      </c>
      <c r="P911">
        <v>144.46</v>
      </c>
      <c r="Q911">
        <v>43669</v>
      </c>
      <c r="R911">
        <v>0.04</v>
      </c>
      <c r="S911">
        <v>0.28000000000000003</v>
      </c>
      <c r="T911">
        <f>'Regression (power w accel)'!$B$17+'Regression (power w accel)'!$B$18*data_and_analysis!$I911</f>
        <v>8.293839846184806</v>
      </c>
      <c r="U911">
        <f t="shared" si="144"/>
        <v>0.13905938173487098</v>
      </c>
      <c r="V911">
        <f t="shared" si="145"/>
        <v>1.6801980950594E-4</v>
      </c>
      <c r="W911">
        <f>$T911-_xlfn.T.INV(0.975,'Regression (power w accel)'!$B$8-2)*SQRT('Regression (power w accel)'!$D$13*(1+1/'Regression (power w accel)'!$B$8+data_and_analysis!$V911))</f>
        <v>8.055171436792401</v>
      </c>
      <c r="X911">
        <f>$T911+_xlfn.T.INV(0.975,'Regression (power w accel)'!$B$8-2)*SQRT('Regression (power w accel)'!$D$13*(1+1/'Regression (power w accel)'!$B$8+data_and_analysis!$V911))</f>
        <v>8.5325082555772109</v>
      </c>
      <c r="Y911">
        <f t="shared" si="146"/>
        <v>52.500719515998384</v>
      </c>
      <c r="Z911">
        <f t="shared" si="147"/>
        <v>84.619411729151849</v>
      </c>
      <c r="AA911">
        <f>EXP('Regression (power w accel)'!$B$17)*(data_and_analysis!$F911^'Regression (power w accel)'!$B$18)/60</f>
        <v>66.652681872532213</v>
      </c>
      <c r="AB911" t="str">
        <f t="shared" si="148"/>
        <v>N</v>
      </c>
      <c r="AC911" s="5">
        <f t="shared" si="149"/>
        <v>-0.21232397495420058</v>
      </c>
      <c r="AD911" s="5">
        <f t="shared" si="150"/>
        <v>0.26955749344009194</v>
      </c>
    </row>
    <row r="912" spans="1:30" x14ac:dyDescent="0.25">
      <c r="A912">
        <v>57046</v>
      </c>
      <c r="B912" t="s">
        <v>1216</v>
      </c>
      <c r="C912" t="s">
        <v>1217</v>
      </c>
      <c r="D912">
        <v>11001</v>
      </c>
      <c r="E912">
        <v>6049.8</v>
      </c>
      <c r="F912">
        <v>6568.5337</v>
      </c>
      <c r="G912">
        <f t="shared" si="141"/>
        <v>9.305741456739435</v>
      </c>
      <c r="H912">
        <f t="shared" si="142"/>
        <v>8.707780492627224</v>
      </c>
      <c r="I912">
        <f t="shared" si="143"/>
        <v>8.7900459054437103</v>
      </c>
      <c r="J912">
        <v>604</v>
      </c>
      <c r="K912">
        <v>605</v>
      </c>
      <c r="L912">
        <v>483187.1</v>
      </c>
      <c r="M912">
        <v>6.07</v>
      </c>
      <c r="N912">
        <v>128.94</v>
      </c>
      <c r="O912">
        <v>95.17</v>
      </c>
      <c r="P912">
        <v>143.34</v>
      </c>
      <c r="Q912">
        <v>51574</v>
      </c>
      <c r="R912">
        <v>0.04</v>
      </c>
      <c r="S912">
        <v>0.3</v>
      </c>
      <c r="T912">
        <f>'Regression (power w accel)'!$B$17+'Regression (power w accel)'!$B$18*data_and_analysis!$I912</f>
        <v>9.3077087643156062</v>
      </c>
      <c r="U912">
        <f t="shared" si="144"/>
        <v>0.46461602241183791</v>
      </c>
      <c r="V912">
        <f t="shared" si="145"/>
        <v>5.6137669105908879E-4</v>
      </c>
      <c r="W912">
        <f>$T912-_xlfn.T.INV(0.975,'Regression (power w accel)'!$B$8-2)*SQRT('Regression (power w accel)'!$D$13*(1+1/'Regression (power w accel)'!$B$8+data_and_analysis!$V912))</f>
        <v>9.0689934733610169</v>
      </c>
      <c r="X912">
        <f>$T912+_xlfn.T.INV(0.975,'Regression (power w accel)'!$B$8-2)*SQRT('Regression (power w accel)'!$D$13*(1+1/'Regression (power w accel)'!$B$8+data_and_analysis!$V912))</f>
        <v>9.5464240552701956</v>
      </c>
      <c r="Y912">
        <f t="shared" si="146"/>
        <v>144.69801436808783</v>
      </c>
      <c r="Z912">
        <f t="shared" si="147"/>
        <v>233.24268850163585</v>
      </c>
      <c r="AA912">
        <f>EXP('Regression (power w accel)'!$B$17)*(data_and_analysis!$F912^'Regression (power w accel)'!$B$18)/60</f>
        <v>183.71106088654849</v>
      </c>
      <c r="AB912" t="str">
        <f t="shared" si="148"/>
        <v>N</v>
      </c>
      <c r="AC912" s="5">
        <f t="shared" si="149"/>
        <v>-0.21236090157115436</v>
      </c>
      <c r="AD912" s="5">
        <f t="shared" si="150"/>
        <v>0.26961701367385721</v>
      </c>
    </row>
    <row r="913" spans="1:30" x14ac:dyDescent="0.25">
      <c r="A913">
        <v>38373</v>
      </c>
      <c r="B913" t="s">
        <v>1218</v>
      </c>
      <c r="C913" t="s">
        <v>1219</v>
      </c>
      <c r="D913">
        <v>7846</v>
      </c>
      <c r="E913">
        <v>4178.22</v>
      </c>
      <c r="F913">
        <v>4865.9984999999997</v>
      </c>
      <c r="G913">
        <f t="shared" si="141"/>
        <v>8.9677591267694972</v>
      </c>
      <c r="H913">
        <f t="shared" si="142"/>
        <v>8.3376405975037677</v>
      </c>
      <c r="I913">
        <f t="shared" si="143"/>
        <v>8.490027215082014</v>
      </c>
      <c r="J913">
        <v>37</v>
      </c>
      <c r="K913">
        <v>39</v>
      </c>
      <c r="L913">
        <v>308359.65999999997</v>
      </c>
      <c r="M913">
        <v>9.08</v>
      </c>
      <c r="N913">
        <v>102.9</v>
      </c>
      <c r="O913">
        <v>79.19</v>
      </c>
      <c r="P913">
        <v>121.75</v>
      </c>
      <c r="Q913">
        <v>122239</v>
      </c>
      <c r="R913">
        <v>0.06</v>
      </c>
      <c r="S913">
        <v>0.16</v>
      </c>
      <c r="T913">
        <f>'Regression (power w accel)'!$B$17+'Regression (power w accel)'!$B$18*data_and_analysis!$I913</f>
        <v>9.019259475212495</v>
      </c>
      <c r="U913">
        <f t="shared" si="144"/>
        <v>0.14562526884465749</v>
      </c>
      <c r="V913">
        <f t="shared" si="145"/>
        <v>1.7595310453185332E-4</v>
      </c>
      <c r="W913">
        <f>$T913-_xlfn.T.INV(0.975,'Regression (power w accel)'!$B$8-2)*SQRT('Regression (power w accel)'!$D$13*(1+1/'Regression (power w accel)'!$B$8+data_and_analysis!$V913))</f>
        <v>8.7805901202130006</v>
      </c>
      <c r="X913">
        <f>$T913+_xlfn.T.INV(0.975,'Regression (power w accel)'!$B$8-2)*SQRT('Regression (power w accel)'!$D$13*(1+1/'Regression (power w accel)'!$B$8+data_and_analysis!$V913))</f>
        <v>9.2579288302119895</v>
      </c>
      <c r="Y913">
        <f t="shared" si="146"/>
        <v>108.44526308532217</v>
      </c>
      <c r="Z913">
        <f t="shared" si="147"/>
        <v>174.78982776951625</v>
      </c>
      <c r="AA913">
        <f>EXP('Regression (power w accel)'!$B$17)*(data_and_analysis!$F913^'Regression (power w accel)'!$B$18)/60</f>
        <v>137.67762656693111</v>
      </c>
      <c r="AB913" t="str">
        <f t="shared" si="148"/>
        <v>N</v>
      </c>
      <c r="AC913" s="5">
        <f t="shared" si="149"/>
        <v>-0.21232471978588194</v>
      </c>
      <c r="AD913" s="5">
        <f t="shared" si="150"/>
        <v>0.26955869394322596</v>
      </c>
    </row>
    <row r="914" spans="1:30" x14ac:dyDescent="0.25">
      <c r="A914">
        <v>49549</v>
      </c>
      <c r="B914" t="s">
        <v>16</v>
      </c>
      <c r="C914" t="s">
        <v>220</v>
      </c>
      <c r="D914">
        <v>4113</v>
      </c>
      <c r="E914">
        <v>2289.39</v>
      </c>
      <c r="F914">
        <v>2420.4167000000002</v>
      </c>
      <c r="G914">
        <f t="shared" si="141"/>
        <v>8.3219079682304233</v>
      </c>
      <c r="H914">
        <f t="shared" si="142"/>
        <v>7.7360406855181667</v>
      </c>
      <c r="I914">
        <f t="shared" si="143"/>
        <v>7.7916949944103662</v>
      </c>
      <c r="J914">
        <v>63</v>
      </c>
      <c r="K914">
        <v>64</v>
      </c>
      <c r="L914">
        <v>140978.98000000001</v>
      </c>
      <c r="M914">
        <v>6.04</v>
      </c>
      <c r="N914">
        <v>107.68</v>
      </c>
      <c r="O914">
        <v>81.34</v>
      </c>
      <c r="P914">
        <v>143.58000000000001</v>
      </c>
      <c r="Q914">
        <v>48579</v>
      </c>
      <c r="R914">
        <v>0.04</v>
      </c>
      <c r="S914">
        <v>0.28000000000000003</v>
      </c>
      <c r="T914">
        <f>'Regression (power w accel)'!$B$17+'Regression (power w accel)'!$B$18*data_and_analysis!$I914</f>
        <v>8.3478565290570756</v>
      </c>
      <c r="U914">
        <f t="shared" si="144"/>
        <v>0.10031373133772903</v>
      </c>
      <c r="V914">
        <f t="shared" si="145"/>
        <v>1.2120501198783007E-4</v>
      </c>
      <c r="W914">
        <f>$T914-_xlfn.T.INV(0.975,'Regression (power w accel)'!$B$8-2)*SQRT('Regression (power w accel)'!$D$13*(1+1/'Regression (power w accel)'!$B$8+data_and_analysis!$V914))</f>
        <v>8.1091936998188796</v>
      </c>
      <c r="X914">
        <f>$T914+_xlfn.T.INV(0.975,'Regression (power w accel)'!$B$8-2)*SQRT('Regression (power w accel)'!$D$13*(1+1/'Regression (power w accel)'!$B$8+data_and_analysis!$V914))</f>
        <v>8.5865193582952717</v>
      </c>
      <c r="Y914">
        <f t="shared" si="146"/>
        <v>55.414934741625565</v>
      </c>
      <c r="Z914">
        <f t="shared" si="147"/>
        <v>89.315477762603862</v>
      </c>
      <c r="AA914">
        <f>EXP('Regression (power w accel)'!$B$17)*(data_and_analysis!$F914^'Regression (power w accel)'!$B$18)/60</f>
        <v>70.352053073324029</v>
      </c>
      <c r="AB914" t="str">
        <f t="shared" si="148"/>
        <v>N</v>
      </c>
      <c r="AC914" s="5">
        <f t="shared" si="149"/>
        <v>-0.21231957958825079</v>
      </c>
      <c r="AD914" s="5">
        <f t="shared" si="150"/>
        <v>0.26955040913326739</v>
      </c>
    </row>
    <row r="915" spans="1:30" x14ac:dyDescent="0.25">
      <c r="A915">
        <v>47106</v>
      </c>
      <c r="B915" t="s">
        <v>1220</v>
      </c>
      <c r="C915" t="s">
        <v>1221</v>
      </c>
      <c r="D915">
        <v>8017</v>
      </c>
      <c r="E915">
        <v>3895.98</v>
      </c>
      <c r="F915">
        <v>4836.9920000000002</v>
      </c>
      <c r="G915">
        <f t="shared" si="141"/>
        <v>8.9893195660429512</v>
      </c>
      <c r="H915">
        <f t="shared" si="142"/>
        <v>8.2677005312790239</v>
      </c>
      <c r="I915">
        <f t="shared" si="143"/>
        <v>8.4840483189038984</v>
      </c>
      <c r="J915">
        <v>212</v>
      </c>
      <c r="K915">
        <v>213</v>
      </c>
      <c r="L915">
        <v>346896.16</v>
      </c>
      <c r="M915">
        <v>4.04</v>
      </c>
      <c r="N915">
        <v>119.51</v>
      </c>
      <c r="O915">
        <v>90.53</v>
      </c>
      <c r="P915">
        <v>147.15</v>
      </c>
      <c r="Q915">
        <v>106531</v>
      </c>
      <c r="R915">
        <v>0.03</v>
      </c>
      <c r="S915">
        <v>0.15</v>
      </c>
      <c r="T915">
        <f>'Regression (power w accel)'!$B$17+'Regression (power w accel)'!$B$18*data_and_analysis!$I915</f>
        <v>9.0135111388334526</v>
      </c>
      <c r="U915">
        <f t="shared" si="144"/>
        <v>0.14109781736828286</v>
      </c>
      <c r="V915">
        <f t="shared" si="145"/>
        <v>1.7048276858531362E-4</v>
      </c>
      <c r="W915">
        <f>$T915-_xlfn.T.INV(0.975,'Regression (power w accel)'!$B$8-2)*SQRT('Regression (power w accel)'!$D$13*(1+1/'Regression (power w accel)'!$B$8+data_and_analysis!$V915))</f>
        <v>8.7748424358688641</v>
      </c>
      <c r="X915">
        <f>$T915+_xlfn.T.INV(0.975,'Regression (power w accel)'!$B$8-2)*SQRT('Regression (power w accel)'!$D$13*(1+1/'Regression (power w accel)'!$B$8+data_and_analysis!$V915))</f>
        <v>9.252179841798041</v>
      </c>
      <c r="Y915">
        <f t="shared" si="146"/>
        <v>107.82374180958462</v>
      </c>
      <c r="Z915">
        <f t="shared" si="147"/>
        <v>173.78784602520838</v>
      </c>
      <c r="AA915">
        <f>EXP('Regression (power w accel)'!$B$17)*(data_and_analysis!$F915^'Regression (power w accel)'!$B$18)/60</f>
        <v>136.88847957175182</v>
      </c>
      <c r="AB915" t="str">
        <f t="shared" si="148"/>
        <v>N</v>
      </c>
      <c r="AC915" s="5">
        <f t="shared" si="149"/>
        <v>-0.21232420619393724</v>
      </c>
      <c r="AD915" s="5">
        <f t="shared" si="150"/>
        <v>0.26955786614691196</v>
      </c>
    </row>
    <row r="916" spans="1:30" x14ac:dyDescent="0.25">
      <c r="A916">
        <v>47029</v>
      </c>
      <c r="B916" t="s">
        <v>16</v>
      </c>
      <c r="C916" t="s">
        <v>110</v>
      </c>
      <c r="D916">
        <v>4170</v>
      </c>
      <c r="E916">
        <v>2289.39</v>
      </c>
      <c r="F916">
        <v>2420.4167000000002</v>
      </c>
      <c r="G916">
        <f t="shared" si="141"/>
        <v>8.3356713147928474</v>
      </c>
      <c r="H916">
        <f t="shared" si="142"/>
        <v>7.7360406855181667</v>
      </c>
      <c r="I916">
        <f t="shared" si="143"/>
        <v>7.7916949944103662</v>
      </c>
      <c r="J916">
        <v>63</v>
      </c>
      <c r="K916">
        <v>64</v>
      </c>
      <c r="L916">
        <v>140978.98000000001</v>
      </c>
      <c r="M916">
        <v>6.04</v>
      </c>
      <c r="N916">
        <v>107.68</v>
      </c>
      <c r="O916">
        <v>81.34</v>
      </c>
      <c r="P916">
        <v>143.58000000000001</v>
      </c>
      <c r="Q916">
        <v>48579</v>
      </c>
      <c r="R916">
        <v>0.04</v>
      </c>
      <c r="S916">
        <v>0.28000000000000003</v>
      </c>
      <c r="T916">
        <f>'Regression (power w accel)'!$B$17+'Regression (power w accel)'!$B$18*data_and_analysis!$I916</f>
        <v>8.3478565290570756</v>
      </c>
      <c r="U916">
        <f t="shared" si="144"/>
        <v>0.10031373133772903</v>
      </c>
      <c r="V916">
        <f t="shared" si="145"/>
        <v>1.2120501198783007E-4</v>
      </c>
      <c r="W916">
        <f>$T916-_xlfn.T.INV(0.975,'Regression (power w accel)'!$B$8-2)*SQRT('Regression (power w accel)'!$D$13*(1+1/'Regression (power w accel)'!$B$8+data_and_analysis!$V916))</f>
        <v>8.1091936998188796</v>
      </c>
      <c r="X916">
        <f>$T916+_xlfn.T.INV(0.975,'Regression (power w accel)'!$B$8-2)*SQRT('Regression (power w accel)'!$D$13*(1+1/'Regression (power w accel)'!$B$8+data_and_analysis!$V916))</f>
        <v>8.5865193582952717</v>
      </c>
      <c r="Y916">
        <f t="shared" si="146"/>
        <v>55.414934741625565</v>
      </c>
      <c r="Z916">
        <f t="shared" si="147"/>
        <v>89.315477762603862</v>
      </c>
      <c r="AA916">
        <f>EXP('Regression (power w accel)'!$B$17)*(data_and_analysis!$F916^'Regression (power w accel)'!$B$18)/60</f>
        <v>70.352053073324029</v>
      </c>
      <c r="AB916" t="str">
        <f t="shared" si="148"/>
        <v>N</v>
      </c>
      <c r="AC916" s="5">
        <f t="shared" si="149"/>
        <v>-0.21231957958825079</v>
      </c>
      <c r="AD916" s="5">
        <f t="shared" si="150"/>
        <v>0.26955040913326739</v>
      </c>
    </row>
    <row r="917" spans="1:30" x14ac:dyDescent="0.25">
      <c r="A917">
        <v>37842</v>
      </c>
      <c r="B917" t="s">
        <v>16</v>
      </c>
      <c r="C917" t="s">
        <v>766</v>
      </c>
      <c r="D917">
        <v>4136</v>
      </c>
      <c r="E917">
        <v>2289.39</v>
      </c>
      <c r="F917">
        <v>2420.4167000000002</v>
      </c>
      <c r="G917">
        <f t="shared" si="141"/>
        <v>8.3274844161882644</v>
      </c>
      <c r="H917">
        <f t="shared" si="142"/>
        <v>7.7360406855181667</v>
      </c>
      <c r="I917">
        <f t="shared" si="143"/>
        <v>7.7916949944103662</v>
      </c>
      <c r="J917">
        <v>63</v>
      </c>
      <c r="K917">
        <v>64</v>
      </c>
      <c r="L917">
        <v>140978.98000000001</v>
      </c>
      <c r="M917">
        <v>6.04</v>
      </c>
      <c r="N917">
        <v>107.68</v>
      </c>
      <c r="O917">
        <v>81.34</v>
      </c>
      <c r="P917">
        <v>143.58000000000001</v>
      </c>
      <c r="Q917">
        <v>48579</v>
      </c>
      <c r="R917">
        <v>0.04</v>
      </c>
      <c r="S917">
        <v>0.28000000000000003</v>
      </c>
      <c r="T917">
        <f>'Regression (power w accel)'!$B$17+'Regression (power w accel)'!$B$18*data_and_analysis!$I917</f>
        <v>8.3478565290570756</v>
      </c>
      <c r="U917">
        <f t="shared" si="144"/>
        <v>0.10031373133772903</v>
      </c>
      <c r="V917">
        <f t="shared" si="145"/>
        <v>1.2120501198783007E-4</v>
      </c>
      <c r="W917">
        <f>$T917-_xlfn.T.INV(0.975,'Regression (power w accel)'!$B$8-2)*SQRT('Regression (power w accel)'!$D$13*(1+1/'Regression (power w accel)'!$B$8+data_and_analysis!$V917))</f>
        <v>8.1091936998188796</v>
      </c>
      <c r="X917">
        <f>$T917+_xlfn.T.INV(0.975,'Regression (power w accel)'!$B$8-2)*SQRT('Regression (power w accel)'!$D$13*(1+1/'Regression (power w accel)'!$B$8+data_and_analysis!$V917))</f>
        <v>8.5865193582952717</v>
      </c>
      <c r="Y917">
        <f t="shared" si="146"/>
        <v>55.414934741625565</v>
      </c>
      <c r="Z917">
        <f t="shared" si="147"/>
        <v>89.315477762603862</v>
      </c>
      <c r="AA917">
        <f>EXP('Regression (power w accel)'!$B$17)*(data_and_analysis!$F917^'Regression (power w accel)'!$B$18)/60</f>
        <v>70.352053073324029</v>
      </c>
      <c r="AB917" t="str">
        <f t="shared" si="148"/>
        <v>N</v>
      </c>
      <c r="AC917" s="5">
        <f t="shared" si="149"/>
        <v>-0.21231957958825079</v>
      </c>
      <c r="AD917" s="5">
        <f t="shared" si="150"/>
        <v>0.26955040913326739</v>
      </c>
    </row>
    <row r="918" spans="1:30" x14ac:dyDescent="0.25">
      <c r="A918">
        <v>55043</v>
      </c>
      <c r="B918" t="s">
        <v>1222</v>
      </c>
      <c r="C918" t="s">
        <v>1223</v>
      </c>
      <c r="D918">
        <v>13919</v>
      </c>
      <c r="E918">
        <v>5868.27</v>
      </c>
      <c r="F918">
        <v>7158.2629999999999</v>
      </c>
      <c r="G918">
        <f t="shared" si="141"/>
        <v>9.5410100922274008</v>
      </c>
      <c r="H918">
        <f t="shared" si="142"/>
        <v>8.6773151504742785</v>
      </c>
      <c r="I918">
        <f t="shared" si="143"/>
        <v>8.8760226327577296</v>
      </c>
      <c r="J918">
        <v>58</v>
      </c>
      <c r="K918">
        <v>60</v>
      </c>
      <c r="L918">
        <v>525419.43999999994</v>
      </c>
      <c r="M918">
        <v>11.51</v>
      </c>
      <c r="N918">
        <v>133.76</v>
      </c>
      <c r="O918">
        <v>120.64</v>
      </c>
      <c r="P918">
        <v>165.22</v>
      </c>
      <c r="Q918">
        <v>220069</v>
      </c>
      <c r="R918">
        <v>0.08</v>
      </c>
      <c r="S918">
        <v>0.19</v>
      </c>
      <c r="T918">
        <f>'Regression (power w accel)'!$B$17+'Regression (power w accel)'!$B$18*data_and_analysis!$I918</f>
        <v>9.3903700339959801</v>
      </c>
      <c r="U918">
        <f t="shared" si="144"/>
        <v>0.58921622012300179</v>
      </c>
      <c r="V918">
        <f t="shared" si="145"/>
        <v>7.1192605509802303E-4</v>
      </c>
      <c r="W918">
        <f>$T918-_xlfn.T.INV(0.975,'Regression (power w accel)'!$B$8-2)*SQRT('Regression (power w accel)'!$D$13*(1+1/'Regression (power w accel)'!$B$8+data_and_analysis!$V918))</f>
        <v>9.1516368025109056</v>
      </c>
      <c r="X918">
        <f>$T918+_xlfn.T.INV(0.975,'Regression (power w accel)'!$B$8-2)*SQRT('Regression (power w accel)'!$D$13*(1+1/'Regression (power w accel)'!$B$8+data_and_analysis!$V918))</f>
        <v>9.6291032654810547</v>
      </c>
      <c r="Y918">
        <f t="shared" si="146"/>
        <v>157.16437627519721</v>
      </c>
      <c r="Z918">
        <f t="shared" si="147"/>
        <v>253.3466485404056</v>
      </c>
      <c r="AA918">
        <f>EXP('Regression (power w accel)'!$B$17)*(data_and_analysis!$F918^'Regression (power w accel)'!$B$18)/60</f>
        <v>199.54214592226987</v>
      </c>
      <c r="AB918" t="str">
        <f t="shared" si="148"/>
        <v>N</v>
      </c>
      <c r="AC918" s="5">
        <f t="shared" si="149"/>
        <v>-0.21237503210765607</v>
      </c>
      <c r="AD918" s="5">
        <f t="shared" si="150"/>
        <v>0.26963979148091782</v>
      </c>
    </row>
    <row r="919" spans="1:30" x14ac:dyDescent="0.25">
      <c r="A919">
        <v>45810</v>
      </c>
      <c r="B919" t="s">
        <v>16</v>
      </c>
      <c r="C919" t="s">
        <v>386</v>
      </c>
      <c r="D919">
        <v>4138</v>
      </c>
      <c r="E919">
        <v>2289.39</v>
      </c>
      <c r="F919">
        <v>2420.4167000000002</v>
      </c>
      <c r="G919">
        <f t="shared" si="141"/>
        <v>8.3279678583054881</v>
      </c>
      <c r="H919">
        <f t="shared" si="142"/>
        <v>7.7360406855181667</v>
      </c>
      <c r="I919">
        <f t="shared" si="143"/>
        <v>7.7916949944103662</v>
      </c>
      <c r="J919">
        <v>63</v>
      </c>
      <c r="K919">
        <v>64</v>
      </c>
      <c r="L919">
        <v>140978.98000000001</v>
      </c>
      <c r="M919">
        <v>6.04</v>
      </c>
      <c r="N919">
        <v>107.68</v>
      </c>
      <c r="O919">
        <v>81.34</v>
      </c>
      <c r="P919">
        <v>143.58000000000001</v>
      </c>
      <c r="Q919">
        <v>48579</v>
      </c>
      <c r="R919">
        <v>0.04</v>
      </c>
      <c r="S919">
        <v>0.28000000000000003</v>
      </c>
      <c r="T919">
        <f>'Regression (power w accel)'!$B$17+'Regression (power w accel)'!$B$18*data_and_analysis!$I919</f>
        <v>8.3478565290570756</v>
      </c>
      <c r="U919">
        <f t="shared" si="144"/>
        <v>0.10031373133772903</v>
      </c>
      <c r="V919">
        <f t="shared" si="145"/>
        <v>1.2120501198783007E-4</v>
      </c>
      <c r="W919">
        <f>$T919-_xlfn.T.INV(0.975,'Regression (power w accel)'!$B$8-2)*SQRT('Regression (power w accel)'!$D$13*(1+1/'Regression (power w accel)'!$B$8+data_and_analysis!$V919))</f>
        <v>8.1091936998188796</v>
      </c>
      <c r="X919">
        <f>$T919+_xlfn.T.INV(0.975,'Regression (power w accel)'!$B$8-2)*SQRT('Regression (power w accel)'!$D$13*(1+1/'Regression (power w accel)'!$B$8+data_and_analysis!$V919))</f>
        <v>8.5865193582952717</v>
      </c>
      <c r="Y919">
        <f t="shared" si="146"/>
        <v>55.414934741625565</v>
      </c>
      <c r="Z919">
        <f t="shared" si="147"/>
        <v>89.315477762603862</v>
      </c>
      <c r="AA919">
        <f>EXP('Regression (power w accel)'!$B$17)*(data_and_analysis!$F919^'Regression (power w accel)'!$B$18)/60</f>
        <v>70.352053073324029</v>
      </c>
      <c r="AB919" t="str">
        <f t="shared" si="148"/>
        <v>N</v>
      </c>
      <c r="AC919" s="5">
        <f t="shared" si="149"/>
        <v>-0.21231957958825079</v>
      </c>
      <c r="AD919" s="5">
        <f t="shared" si="150"/>
        <v>0.26955040913326739</v>
      </c>
    </row>
    <row r="920" spans="1:30" x14ac:dyDescent="0.25">
      <c r="A920">
        <v>34760</v>
      </c>
      <c r="B920" t="s">
        <v>1224</v>
      </c>
      <c r="C920" t="s">
        <v>1225</v>
      </c>
      <c r="D920">
        <v>6308</v>
      </c>
      <c r="E920">
        <v>2493.0100000000002</v>
      </c>
      <c r="F920">
        <v>3390.7</v>
      </c>
      <c r="G920">
        <f t="shared" si="141"/>
        <v>8.7495739480829293</v>
      </c>
      <c r="H920">
        <f t="shared" si="142"/>
        <v>7.8212460947469609</v>
      </c>
      <c r="I920">
        <f t="shared" si="143"/>
        <v>8.1287916687339532</v>
      </c>
      <c r="J920">
        <v>155</v>
      </c>
      <c r="K920">
        <v>156</v>
      </c>
      <c r="L920">
        <v>343496.3</v>
      </c>
      <c r="M920">
        <v>6.04</v>
      </c>
      <c r="N920">
        <v>175.83</v>
      </c>
      <c r="O920">
        <v>180.82</v>
      </c>
      <c r="P920">
        <v>166.3</v>
      </c>
      <c r="Q920">
        <v>51830</v>
      </c>
      <c r="R920">
        <v>0.04</v>
      </c>
      <c r="S920">
        <v>0.16</v>
      </c>
      <c r="T920">
        <f>'Regression (power w accel)'!$B$17+'Regression (power w accel)'!$B$18*data_and_analysis!$I920</f>
        <v>8.6719539909533232</v>
      </c>
      <c r="U920">
        <f t="shared" si="144"/>
        <v>4.1506906968196208E-4</v>
      </c>
      <c r="V920">
        <f t="shared" si="145"/>
        <v>5.0151111812604028E-7</v>
      </c>
      <c r="W920">
        <f>$T920-_xlfn.T.INV(0.975,'Regression (power w accel)'!$B$8-2)*SQRT('Regression (power w accel)'!$D$13*(1+1/'Regression (power w accel)'!$B$8+data_and_analysis!$V920))</f>
        <v>8.4333055497368967</v>
      </c>
      <c r="X920">
        <f>$T920+_xlfn.T.INV(0.975,'Regression (power w accel)'!$B$8-2)*SQRT('Regression (power w accel)'!$D$13*(1+1/'Regression (power w accel)'!$B$8+data_and_analysis!$V920))</f>
        <v>8.9106024321697497</v>
      </c>
      <c r="Y920">
        <f t="shared" si="146"/>
        <v>76.627880637572417</v>
      </c>
      <c r="Z920">
        <f t="shared" si="147"/>
        <v>123.50206418138289</v>
      </c>
      <c r="AA920">
        <f>EXP('Regression (power w accel)'!$B$17)*(data_and_analysis!$F920^'Regression (power w accel)'!$B$18)/60</f>
        <v>97.281557515208391</v>
      </c>
      <c r="AB920" t="str">
        <f t="shared" si="148"/>
        <v>N</v>
      </c>
      <c r="AC920" s="5">
        <f t="shared" si="149"/>
        <v>-0.21230824634368242</v>
      </c>
      <c r="AD920" s="5">
        <f t="shared" si="150"/>
        <v>0.26953214294575156</v>
      </c>
    </row>
    <row r="921" spans="1:30" x14ac:dyDescent="0.25">
      <c r="A921">
        <v>38695</v>
      </c>
      <c r="B921" t="s">
        <v>1226</v>
      </c>
      <c r="C921" t="s">
        <v>1227</v>
      </c>
      <c r="D921">
        <v>131170</v>
      </c>
      <c r="E921">
        <v>47029.31</v>
      </c>
      <c r="F921">
        <v>66731.94</v>
      </c>
      <c r="G921">
        <f t="shared" si="141"/>
        <v>11.784249470809192</v>
      </c>
      <c r="H921">
        <f t="shared" si="142"/>
        <v>10.758526303345182</v>
      </c>
      <c r="I921">
        <f t="shared" si="143"/>
        <v>11.108438977856297</v>
      </c>
      <c r="J921">
        <v>879</v>
      </c>
      <c r="K921">
        <v>880</v>
      </c>
      <c r="L921">
        <v>5976342</v>
      </c>
      <c r="M921">
        <v>6.02</v>
      </c>
      <c r="N921">
        <v>153.35</v>
      </c>
      <c r="O921">
        <v>143.08000000000001</v>
      </c>
      <c r="P921">
        <v>167.22</v>
      </c>
      <c r="Q921">
        <v>1923181</v>
      </c>
      <c r="R921">
        <v>0.04</v>
      </c>
      <c r="S921">
        <v>0.2</v>
      </c>
      <c r="T921">
        <f>'Regression (power w accel)'!$B$17+'Regression (power w accel)'!$B$18*data_and_analysis!$I921</f>
        <v>11.536699340845257</v>
      </c>
      <c r="U921">
        <f t="shared" si="144"/>
        <v>9.0001233189501075</v>
      </c>
      <c r="V921">
        <f t="shared" si="145"/>
        <v>1.0874483883892902E-2</v>
      </c>
      <c r="W921">
        <f>$T921-_xlfn.T.INV(0.975,'Regression (power w accel)'!$B$8-2)*SQRT('Regression (power w accel)'!$D$13*(1+1/'Regression (power w accel)'!$B$8+data_and_analysis!$V921))</f>
        <v>11.296758168328726</v>
      </c>
      <c r="X921">
        <f>$T921+_xlfn.T.INV(0.975,'Regression (power w accel)'!$B$8-2)*SQRT('Regression (power w accel)'!$D$13*(1+1/'Regression (power w accel)'!$B$8+data_and_analysis!$V921))</f>
        <v>11.776640513361787</v>
      </c>
      <c r="Y921">
        <f t="shared" si="146"/>
        <v>1342.6675272307234</v>
      </c>
      <c r="Z921">
        <f t="shared" si="147"/>
        <v>2169.5953427277755</v>
      </c>
      <c r="AA921">
        <f>EXP('Regression (power w accel)'!$B$17)*(data_and_analysis!$F921^'Regression (power w accel)'!$B$18)/60</f>
        <v>1706.7645455397753</v>
      </c>
      <c r="AB921" t="str">
        <f t="shared" si="148"/>
        <v>Y</v>
      </c>
      <c r="AC921" s="5">
        <f t="shared" si="149"/>
        <v>-0.21332586223479577</v>
      </c>
      <c r="AD921" s="5">
        <f t="shared" si="150"/>
        <v>0.27117436813267465</v>
      </c>
    </row>
    <row r="922" spans="1:30" x14ac:dyDescent="0.25">
      <c r="A922">
        <v>52656</v>
      </c>
      <c r="B922" t="s">
        <v>726</v>
      </c>
      <c r="C922" t="s">
        <v>1228</v>
      </c>
      <c r="D922">
        <v>5340</v>
      </c>
      <c r="E922">
        <v>2673.45</v>
      </c>
      <c r="F922">
        <v>3200.1889999999999</v>
      </c>
      <c r="G922">
        <f t="shared" si="141"/>
        <v>8.5829809319542409</v>
      </c>
      <c r="H922">
        <f t="shared" si="142"/>
        <v>7.8911250521379701</v>
      </c>
      <c r="I922">
        <f t="shared" si="143"/>
        <v>8.0709651495436976</v>
      </c>
      <c r="J922">
        <v>51</v>
      </c>
      <c r="K922">
        <v>53</v>
      </c>
      <c r="L922">
        <v>242930.6</v>
      </c>
      <c r="M922">
        <v>11.11</v>
      </c>
      <c r="N922">
        <v>138.16999999999999</v>
      </c>
      <c r="O922">
        <v>134.41999999999999</v>
      </c>
      <c r="P922">
        <v>142.68</v>
      </c>
      <c r="Q922">
        <v>25661</v>
      </c>
      <c r="R922">
        <v>0.08</v>
      </c>
      <c r="S922">
        <v>0.19</v>
      </c>
      <c r="T922">
        <f>'Regression (power w accel)'!$B$17+'Regression (power w accel)'!$B$18*data_and_analysis!$I922</f>
        <v>8.6163573935159175</v>
      </c>
      <c r="U922">
        <f t="shared" si="144"/>
        <v>1.4027478250536083E-3</v>
      </c>
      <c r="V922">
        <f t="shared" si="145"/>
        <v>1.6948832894981631E-6</v>
      </c>
      <c r="W922">
        <f>$T922-_xlfn.T.INV(0.975,'Regression (power w accel)'!$B$8-2)*SQRT('Regression (power w accel)'!$D$13*(1+1/'Regression (power w accel)'!$B$8+data_and_analysis!$V922))</f>
        <v>8.3777088100436572</v>
      </c>
      <c r="X922">
        <f>$T922+_xlfn.T.INV(0.975,'Regression (power w accel)'!$B$8-2)*SQRT('Regression (power w accel)'!$D$13*(1+1/'Regression (power w accel)'!$B$8+data_and_analysis!$V922))</f>
        <v>8.8550059769881777</v>
      </c>
      <c r="Y922">
        <f t="shared" si="146"/>
        <v>72.483884023637515</v>
      </c>
      <c r="Z922">
        <f t="shared" si="147"/>
        <v>116.82316892028031</v>
      </c>
      <c r="AA922">
        <f>EXP('Regression (power w accel)'!$B$17)*(data_and_analysis!$F922^'Regression (power w accel)'!$B$18)/60</f>
        <v>92.020633704030814</v>
      </c>
      <c r="AB922" t="str">
        <f t="shared" si="148"/>
        <v>N</v>
      </c>
      <c r="AC922" s="5">
        <f t="shared" si="149"/>
        <v>-0.21230835839742238</v>
      </c>
      <c r="AD922" s="5">
        <f t="shared" si="150"/>
        <v>0.26953232354411683</v>
      </c>
    </row>
    <row r="923" spans="1:30" x14ac:dyDescent="0.25">
      <c r="A923">
        <v>53579</v>
      </c>
      <c r="B923" t="s">
        <v>296</v>
      </c>
      <c r="C923" t="s">
        <v>1229</v>
      </c>
      <c r="D923">
        <v>1415</v>
      </c>
      <c r="E923">
        <v>776.05</v>
      </c>
      <c r="F923">
        <v>797.95685000000003</v>
      </c>
      <c r="G923">
        <f t="shared" si="141"/>
        <v>7.2548848100773382</v>
      </c>
      <c r="H923">
        <f t="shared" si="142"/>
        <v>6.6542169510971938</v>
      </c>
      <c r="I923">
        <f t="shared" si="143"/>
        <v>6.6820545233061246</v>
      </c>
      <c r="J923">
        <v>71</v>
      </c>
      <c r="K923">
        <v>72</v>
      </c>
      <c r="L923">
        <v>51421.69</v>
      </c>
      <c r="M923">
        <v>6.02</v>
      </c>
      <c r="N923">
        <v>137.49</v>
      </c>
      <c r="O923">
        <v>65.680000000000007</v>
      </c>
      <c r="P923">
        <v>173.2</v>
      </c>
      <c r="Q923">
        <v>9760</v>
      </c>
      <c r="R923">
        <v>0.04</v>
      </c>
      <c r="S923">
        <v>0.28000000000000003</v>
      </c>
      <c r="T923">
        <f>'Regression (power w accel)'!$B$17+'Regression (power w accel)'!$B$18*data_and_analysis!$I923</f>
        <v>7.2810063116116766</v>
      </c>
      <c r="U923">
        <f t="shared" si="144"/>
        <v>2.0345139793945428</v>
      </c>
      <c r="V923">
        <f t="shared" si="145"/>
        <v>2.4582207039204923E-3</v>
      </c>
      <c r="W923">
        <f>$T923-_xlfn.T.INV(0.975,'Regression (power w accel)'!$B$8-2)*SQRT('Regression (power w accel)'!$D$13*(1+1/'Regression (power w accel)'!$B$8+data_and_analysis!$V923))</f>
        <v>7.0420650776978997</v>
      </c>
      <c r="X923">
        <f>$T923+_xlfn.T.INV(0.975,'Regression (power w accel)'!$B$8-2)*SQRT('Regression (power w accel)'!$D$13*(1+1/'Regression (power w accel)'!$B$8+data_and_analysis!$V923))</f>
        <v>7.5199475455254534</v>
      </c>
      <c r="Y923">
        <f t="shared" si="146"/>
        <v>19.0624516024359</v>
      </c>
      <c r="Z923">
        <f t="shared" si="147"/>
        <v>30.741175679711741</v>
      </c>
      <c r="AA923">
        <f>EXP('Regression (power w accel)'!$B$17)*(data_and_analysis!$F923^'Regression (power w accel)'!$B$18)/60</f>
        <v>24.207481769000356</v>
      </c>
      <c r="AB923" t="str">
        <f t="shared" si="148"/>
        <v>N</v>
      </c>
      <c r="AC923" s="5">
        <f t="shared" si="149"/>
        <v>-0.21253884297676454</v>
      </c>
      <c r="AD923" s="5">
        <f t="shared" si="150"/>
        <v>0.26990390710851675</v>
      </c>
    </row>
    <row r="924" spans="1:30" x14ac:dyDescent="0.25">
      <c r="A924">
        <v>38692</v>
      </c>
      <c r="B924" t="s">
        <v>1230</v>
      </c>
      <c r="C924" t="s">
        <v>1231</v>
      </c>
      <c r="D924">
        <v>11980</v>
      </c>
      <c r="E924">
        <v>4334.67</v>
      </c>
      <c r="F924">
        <v>5768.6454999999996</v>
      </c>
      <c r="G924">
        <f t="shared" si="141"/>
        <v>9.3909938716694406</v>
      </c>
      <c r="H924">
        <f t="shared" si="142"/>
        <v>8.3744007617495466</v>
      </c>
      <c r="I924">
        <f t="shared" si="143"/>
        <v>8.6601925832441822</v>
      </c>
      <c r="J924">
        <v>116</v>
      </c>
      <c r="K924">
        <v>117</v>
      </c>
      <c r="L924">
        <v>524037.53</v>
      </c>
      <c r="M924">
        <v>6.02</v>
      </c>
      <c r="N924">
        <v>161.47999999999999</v>
      </c>
      <c r="O924">
        <v>150.65</v>
      </c>
      <c r="P924">
        <v>180.29</v>
      </c>
      <c r="Q924">
        <v>187643</v>
      </c>
      <c r="R924">
        <v>0.04</v>
      </c>
      <c r="S924">
        <v>0.19</v>
      </c>
      <c r="T924">
        <f>'Regression (power w accel)'!$B$17+'Regression (power w accel)'!$B$18*data_and_analysis!$I924</f>
        <v>9.1828628807775683</v>
      </c>
      <c r="U924">
        <f t="shared" si="144"/>
        <v>0.30445472196171208</v>
      </c>
      <c r="V924">
        <f t="shared" si="145"/>
        <v>3.6786028924478629E-4</v>
      </c>
      <c r="W924">
        <f>$T924-_xlfn.T.INV(0.975,'Regression (power w accel)'!$B$8-2)*SQRT('Regression (power w accel)'!$D$13*(1+1/'Regression (power w accel)'!$B$8+data_and_analysis!$V924))</f>
        <v>8.9441706525912021</v>
      </c>
      <c r="X924">
        <f>$T924+_xlfn.T.INV(0.975,'Regression (power w accel)'!$B$8-2)*SQRT('Regression (power w accel)'!$D$13*(1+1/'Regression (power w accel)'!$B$8+data_and_analysis!$V924))</f>
        <v>9.4215551089639344</v>
      </c>
      <c r="Y924">
        <f t="shared" si="146"/>
        <v>127.71817649359384</v>
      </c>
      <c r="Z924">
        <f t="shared" si="147"/>
        <v>205.86292748246981</v>
      </c>
      <c r="AA924">
        <f>EXP('Regression (power w accel)'!$B$17)*(data_and_analysis!$F924^'Regression (power w accel)'!$B$18)/60</f>
        <v>162.14943017381833</v>
      </c>
      <c r="AB924" t="str">
        <f t="shared" si="148"/>
        <v>N</v>
      </c>
      <c r="AC924" s="5">
        <f t="shared" si="149"/>
        <v>-0.21234273622371308</v>
      </c>
      <c r="AD924" s="5">
        <f t="shared" si="150"/>
        <v>0.26958773312858514</v>
      </c>
    </row>
    <row r="925" spans="1:30" x14ac:dyDescent="0.25">
      <c r="A925">
        <v>55761</v>
      </c>
      <c r="B925" t="s">
        <v>102</v>
      </c>
      <c r="C925" t="s">
        <v>1232</v>
      </c>
      <c r="D925">
        <v>2916</v>
      </c>
      <c r="E925">
        <v>1701.15</v>
      </c>
      <c r="F925">
        <v>1792.7550000000001</v>
      </c>
      <c r="G925">
        <f t="shared" si="141"/>
        <v>7.977968093128549</v>
      </c>
      <c r="H925">
        <f t="shared" si="142"/>
        <v>7.4390597719294496</v>
      </c>
      <c r="I925">
        <f t="shared" si="143"/>
        <v>7.4915088217700907</v>
      </c>
      <c r="J925">
        <v>84</v>
      </c>
      <c r="K925">
        <v>85</v>
      </c>
      <c r="L925">
        <v>103460.89</v>
      </c>
      <c r="M925">
        <v>6.02</v>
      </c>
      <c r="N925">
        <v>115.3</v>
      </c>
      <c r="O925">
        <v>67.11</v>
      </c>
      <c r="P925">
        <v>144.31</v>
      </c>
      <c r="Q925">
        <v>33747</v>
      </c>
      <c r="R925">
        <v>0.04</v>
      </c>
      <c r="S925">
        <v>0.28999999999999998</v>
      </c>
      <c r="T925">
        <f>'Regression (power w accel)'!$B$17+'Regression (power w accel)'!$B$18*data_and_analysis!$I925</f>
        <v>8.059246216171962</v>
      </c>
      <c r="U925">
        <f t="shared" si="144"/>
        <v>0.38057745827147066</v>
      </c>
      <c r="V925">
        <f t="shared" si="145"/>
        <v>4.5983630333509807E-4</v>
      </c>
      <c r="W925">
        <f>$T925-_xlfn.T.INV(0.975,'Regression (power w accel)'!$B$8-2)*SQRT('Regression (power w accel)'!$D$13*(1+1/'Regression (power w accel)'!$B$8+data_and_analysis!$V925))</f>
        <v>7.8205430262518929</v>
      </c>
      <c r="X925">
        <f>$T925+_xlfn.T.INV(0.975,'Regression (power w accel)'!$B$8-2)*SQRT('Regression (power w accel)'!$D$13*(1+1/'Regression (power w accel)'!$B$8+data_and_analysis!$V925))</f>
        <v>8.297949406092032</v>
      </c>
      <c r="Y925">
        <f t="shared" si="146"/>
        <v>41.520964320346252</v>
      </c>
      <c r="Z925">
        <f t="shared" si="147"/>
        <v>66.927158664783846</v>
      </c>
      <c r="AA925">
        <f>EXP('Regression (power w accel)'!$B$17)*(data_and_analysis!$F925^'Regression (power w accel)'!$B$18)/60</f>
        <v>52.715084814336024</v>
      </c>
      <c r="AB925" t="str">
        <f t="shared" si="148"/>
        <v>N</v>
      </c>
      <c r="AC925" s="5">
        <f t="shared" si="149"/>
        <v>-0.21235137026556575</v>
      </c>
      <c r="AD925" s="5">
        <f t="shared" si="150"/>
        <v>0.26960165008750603</v>
      </c>
    </row>
    <row r="926" spans="1:30" x14ac:dyDescent="0.25">
      <c r="A926">
        <v>47199</v>
      </c>
      <c r="B926" t="s">
        <v>214</v>
      </c>
      <c r="C926" t="s">
        <v>280</v>
      </c>
      <c r="D926">
        <v>2544</v>
      </c>
      <c r="E926">
        <v>1127.1400000000001</v>
      </c>
      <c r="F926">
        <v>1269.4268999999999</v>
      </c>
      <c r="G926">
        <f t="shared" si="141"/>
        <v>7.8414929244600131</v>
      </c>
      <c r="H926">
        <f t="shared" si="142"/>
        <v>7.0274387299271481</v>
      </c>
      <c r="I926">
        <f t="shared" si="143"/>
        <v>7.1463208177617537</v>
      </c>
      <c r="J926">
        <v>35</v>
      </c>
      <c r="K926">
        <v>37</v>
      </c>
      <c r="L926">
        <v>90019.6</v>
      </c>
      <c r="M926">
        <v>11.08</v>
      </c>
      <c r="N926">
        <v>137.84</v>
      </c>
      <c r="O926">
        <v>119.6</v>
      </c>
      <c r="P926">
        <v>158.44999999999999</v>
      </c>
      <c r="Q926">
        <v>22638</v>
      </c>
      <c r="R926">
        <v>0.08</v>
      </c>
      <c r="S926">
        <v>0.19</v>
      </c>
      <c r="T926">
        <f>'Regression (power w accel)'!$B$17+'Regression (power w accel)'!$B$18*data_and_analysis!$I926</f>
        <v>7.72736944461787</v>
      </c>
      <c r="U926">
        <f t="shared" si="144"/>
        <v>0.92563180540782031</v>
      </c>
      <c r="V926">
        <f t="shared" si="145"/>
        <v>1.1184033588886686E-3</v>
      </c>
      <c r="W926">
        <f>$T926-_xlfn.T.INV(0.975,'Regression (power w accel)'!$B$8-2)*SQRT('Regression (power w accel)'!$D$13*(1+1/'Regression (power w accel)'!$B$8+data_and_analysis!$V926))</f>
        <v>7.4885877811457728</v>
      </c>
      <c r="X926">
        <f>$T926+_xlfn.T.INV(0.975,'Regression (power w accel)'!$B$8-2)*SQRT('Regression (power w accel)'!$D$13*(1+1/'Regression (power w accel)'!$B$8+data_and_analysis!$V926))</f>
        <v>7.9661511080899672</v>
      </c>
      <c r="Y926">
        <f t="shared" si="146"/>
        <v>29.792098844926006</v>
      </c>
      <c r="Z926">
        <f t="shared" si="147"/>
        <v>48.029074479997469</v>
      </c>
      <c r="AA926">
        <f>EXP('Regression (power w accel)'!$B$17)*(data_and_analysis!$F926^'Regression (power w accel)'!$B$18)/60</f>
        <v>37.827066160864199</v>
      </c>
      <c r="AB926" t="str">
        <f t="shared" si="148"/>
        <v>N</v>
      </c>
      <c r="AC926" s="5">
        <f t="shared" si="149"/>
        <v>-0.21241317742614554</v>
      </c>
      <c r="AD926" s="5">
        <f t="shared" si="150"/>
        <v>0.26970128414791644</v>
      </c>
    </row>
    <row r="927" spans="1:30" x14ac:dyDescent="0.25">
      <c r="A927">
        <v>43835</v>
      </c>
      <c r="B927" t="s">
        <v>16</v>
      </c>
      <c r="C927" t="s">
        <v>199</v>
      </c>
      <c r="D927">
        <v>4125</v>
      </c>
      <c r="E927">
        <v>2289.39</v>
      </c>
      <c r="F927">
        <v>2420.4167000000002</v>
      </c>
      <c r="G927">
        <f t="shared" si="141"/>
        <v>8.3248212987687822</v>
      </c>
      <c r="H927">
        <f t="shared" si="142"/>
        <v>7.7360406855181667</v>
      </c>
      <c r="I927">
        <f t="shared" si="143"/>
        <v>7.7916949944103662</v>
      </c>
      <c r="J927">
        <v>63</v>
      </c>
      <c r="K927">
        <v>64</v>
      </c>
      <c r="L927">
        <v>140978.98000000001</v>
      </c>
      <c r="M927">
        <v>6.04</v>
      </c>
      <c r="N927">
        <v>107.68</v>
      </c>
      <c r="O927">
        <v>81.34</v>
      </c>
      <c r="P927">
        <v>143.58000000000001</v>
      </c>
      <c r="Q927">
        <v>48579</v>
      </c>
      <c r="R927">
        <v>0.04</v>
      </c>
      <c r="S927">
        <v>0.28000000000000003</v>
      </c>
      <c r="T927">
        <f>'Regression (power w accel)'!$B$17+'Regression (power w accel)'!$B$18*data_and_analysis!$I927</f>
        <v>8.3478565290570756</v>
      </c>
      <c r="U927">
        <f t="shared" si="144"/>
        <v>0.10031373133772903</v>
      </c>
      <c r="V927">
        <f t="shared" si="145"/>
        <v>1.2120501198783007E-4</v>
      </c>
      <c r="W927">
        <f>$T927-_xlfn.T.INV(0.975,'Regression (power w accel)'!$B$8-2)*SQRT('Regression (power w accel)'!$D$13*(1+1/'Regression (power w accel)'!$B$8+data_and_analysis!$V927))</f>
        <v>8.1091936998188796</v>
      </c>
      <c r="X927">
        <f>$T927+_xlfn.T.INV(0.975,'Regression (power w accel)'!$B$8-2)*SQRT('Regression (power w accel)'!$D$13*(1+1/'Regression (power w accel)'!$B$8+data_and_analysis!$V927))</f>
        <v>8.5865193582952717</v>
      </c>
      <c r="Y927">
        <f t="shared" si="146"/>
        <v>55.414934741625565</v>
      </c>
      <c r="Z927">
        <f t="shared" si="147"/>
        <v>89.315477762603862</v>
      </c>
      <c r="AA927">
        <f>EXP('Regression (power w accel)'!$B$17)*(data_and_analysis!$F927^'Regression (power w accel)'!$B$18)/60</f>
        <v>70.352053073324029</v>
      </c>
      <c r="AB927" t="str">
        <f t="shared" si="148"/>
        <v>N</v>
      </c>
      <c r="AC927" s="5">
        <f t="shared" si="149"/>
        <v>-0.21231957958825079</v>
      </c>
      <c r="AD927" s="5">
        <f t="shared" si="150"/>
        <v>0.26955040913326739</v>
      </c>
    </row>
    <row r="928" spans="1:30" x14ac:dyDescent="0.25">
      <c r="A928">
        <v>45973</v>
      </c>
      <c r="B928" t="s">
        <v>16</v>
      </c>
      <c r="C928" t="s">
        <v>48</v>
      </c>
      <c r="D928">
        <v>4142</v>
      </c>
      <c r="E928">
        <v>2289.39</v>
      </c>
      <c r="F928">
        <v>2420.4167000000002</v>
      </c>
      <c r="G928">
        <f t="shared" si="141"/>
        <v>8.3289340419555291</v>
      </c>
      <c r="H928">
        <f t="shared" si="142"/>
        <v>7.7360406855181667</v>
      </c>
      <c r="I928">
        <f t="shared" si="143"/>
        <v>7.7916949944103662</v>
      </c>
      <c r="J928">
        <v>63</v>
      </c>
      <c r="K928">
        <v>64</v>
      </c>
      <c r="L928">
        <v>140978.98000000001</v>
      </c>
      <c r="M928">
        <v>6.04</v>
      </c>
      <c r="N928">
        <v>107.68</v>
      </c>
      <c r="O928">
        <v>81.34</v>
      </c>
      <c r="P928">
        <v>143.58000000000001</v>
      </c>
      <c r="Q928">
        <v>48579</v>
      </c>
      <c r="R928">
        <v>0.04</v>
      </c>
      <c r="S928">
        <v>0.28000000000000003</v>
      </c>
      <c r="T928">
        <f>'Regression (power w accel)'!$B$17+'Regression (power w accel)'!$B$18*data_and_analysis!$I928</f>
        <v>8.3478565290570756</v>
      </c>
      <c r="U928">
        <f t="shared" si="144"/>
        <v>0.10031373133772903</v>
      </c>
      <c r="V928">
        <f t="shared" si="145"/>
        <v>1.2120501198783007E-4</v>
      </c>
      <c r="W928">
        <f>$T928-_xlfn.T.INV(0.975,'Regression (power w accel)'!$B$8-2)*SQRT('Regression (power w accel)'!$D$13*(1+1/'Regression (power w accel)'!$B$8+data_and_analysis!$V928))</f>
        <v>8.1091936998188796</v>
      </c>
      <c r="X928">
        <f>$T928+_xlfn.T.INV(0.975,'Regression (power w accel)'!$B$8-2)*SQRT('Regression (power w accel)'!$D$13*(1+1/'Regression (power w accel)'!$B$8+data_and_analysis!$V928))</f>
        <v>8.5865193582952717</v>
      </c>
      <c r="Y928">
        <f t="shared" si="146"/>
        <v>55.414934741625565</v>
      </c>
      <c r="Z928">
        <f t="shared" si="147"/>
        <v>89.315477762603862</v>
      </c>
      <c r="AA928">
        <f>EXP('Regression (power w accel)'!$B$17)*(data_and_analysis!$F928^'Regression (power w accel)'!$B$18)/60</f>
        <v>70.352053073324029</v>
      </c>
      <c r="AB928" t="str">
        <f t="shared" si="148"/>
        <v>N</v>
      </c>
      <c r="AC928" s="5">
        <f t="shared" si="149"/>
        <v>-0.21231957958825079</v>
      </c>
      <c r="AD928" s="5">
        <f t="shared" si="150"/>
        <v>0.26955040913326739</v>
      </c>
    </row>
    <row r="929" spans="1:30" x14ac:dyDescent="0.25">
      <c r="A929">
        <v>36114</v>
      </c>
      <c r="B929" t="s">
        <v>1233</v>
      </c>
      <c r="C929" t="s">
        <v>1234</v>
      </c>
      <c r="D929">
        <v>7278</v>
      </c>
      <c r="E929">
        <v>3331.74</v>
      </c>
      <c r="F929">
        <v>4095.5444000000002</v>
      </c>
      <c r="G929">
        <f t="shared" si="141"/>
        <v>8.8926113781721057</v>
      </c>
      <c r="H929">
        <f t="shared" si="142"/>
        <v>8.1112499690296556</v>
      </c>
      <c r="I929">
        <f t="shared" si="143"/>
        <v>8.3176549300640268</v>
      </c>
      <c r="J929">
        <v>15</v>
      </c>
      <c r="K929">
        <v>17</v>
      </c>
      <c r="L929">
        <v>304287.94</v>
      </c>
      <c r="M929">
        <v>11.09</v>
      </c>
      <c r="N929">
        <v>141.16</v>
      </c>
      <c r="O929">
        <v>137.55000000000001</v>
      </c>
      <c r="P929">
        <v>153.13</v>
      </c>
      <c r="Q929">
        <v>111397</v>
      </c>
      <c r="R929">
        <v>0.08</v>
      </c>
      <c r="S929">
        <v>0.16</v>
      </c>
      <c r="T929">
        <f>'Regression (power w accel)'!$B$17+'Regression (power w accel)'!$B$18*data_and_analysis!$I929</f>
        <v>8.8535342565117041</v>
      </c>
      <c r="U929">
        <f t="shared" si="144"/>
        <v>4.3779915148347517E-2</v>
      </c>
      <c r="V929">
        <f t="shared" si="145"/>
        <v>5.2897495383923307E-5</v>
      </c>
      <c r="W929">
        <f>$T929-_xlfn.T.INV(0.975,'Regression (power w accel)'!$B$8-2)*SQRT('Regression (power w accel)'!$D$13*(1+1/'Regression (power w accel)'!$B$8+data_and_analysis!$V929))</f>
        <v>8.6148795695160167</v>
      </c>
      <c r="X929">
        <f>$T929+_xlfn.T.INV(0.975,'Regression (power w accel)'!$B$8-2)*SQRT('Regression (power w accel)'!$D$13*(1+1/'Regression (power w accel)'!$B$8+data_and_analysis!$V929))</f>
        <v>9.0921889435073915</v>
      </c>
      <c r="Y929">
        <f t="shared" si="146"/>
        <v>91.884743838440826</v>
      </c>
      <c r="Z929">
        <f t="shared" si="147"/>
        <v>148.09358148679888</v>
      </c>
      <c r="AA929">
        <f>EXP('Regression (power w accel)'!$B$17)*(data_and_analysis!$F929^'Regression (power w accel)'!$B$18)/60</f>
        <v>116.65136432563392</v>
      </c>
      <c r="AB929" t="str">
        <f t="shared" si="148"/>
        <v>N</v>
      </c>
      <c r="AC929" s="5">
        <f t="shared" si="149"/>
        <v>-0.2123131660771384</v>
      </c>
      <c r="AD929" s="5">
        <f t="shared" si="150"/>
        <v>0.26954007218804205</v>
      </c>
    </row>
    <row r="930" spans="1:30" x14ac:dyDescent="0.25">
      <c r="A930">
        <v>50085</v>
      </c>
      <c r="B930" t="s">
        <v>393</v>
      </c>
      <c r="C930" t="s">
        <v>1235</v>
      </c>
      <c r="D930">
        <v>3453</v>
      </c>
      <c r="E930">
        <v>2027.08</v>
      </c>
      <c r="F930">
        <v>2189.0050999999999</v>
      </c>
      <c r="G930">
        <f t="shared" si="141"/>
        <v>8.1469986973899928</v>
      </c>
      <c r="H930">
        <f t="shared" si="142"/>
        <v>7.6143516128660869</v>
      </c>
      <c r="I930">
        <f t="shared" si="143"/>
        <v>7.6912024273511221</v>
      </c>
      <c r="J930">
        <v>92</v>
      </c>
      <c r="K930">
        <v>93</v>
      </c>
      <c r="L930">
        <v>136458.01999999999</v>
      </c>
      <c r="M930">
        <v>4.04</v>
      </c>
      <c r="N930">
        <v>108.25</v>
      </c>
      <c r="O930">
        <v>76.88</v>
      </c>
      <c r="P930">
        <v>143.46</v>
      </c>
      <c r="Q930">
        <v>42000</v>
      </c>
      <c r="R930">
        <v>0.03</v>
      </c>
      <c r="S930">
        <v>0.19</v>
      </c>
      <c r="T930">
        <f>'Regression (power w accel)'!$B$17+'Regression (power w accel)'!$B$18*data_and_analysis!$I930</f>
        <v>8.2512391833395817</v>
      </c>
      <c r="U930">
        <f t="shared" si="144"/>
        <v>0.17406918850085279</v>
      </c>
      <c r="V930">
        <f t="shared" si="145"/>
        <v>2.103207387224616E-4</v>
      </c>
      <c r="W930">
        <f>$T930-_xlfn.T.INV(0.975,'Regression (power w accel)'!$B$8-2)*SQRT('Regression (power w accel)'!$D$13*(1+1/'Regression (power w accel)'!$B$8+data_and_analysis!$V930))</f>
        <v>8.0125657319419137</v>
      </c>
      <c r="X930">
        <f>$T930+_xlfn.T.INV(0.975,'Regression (power w accel)'!$B$8-2)*SQRT('Regression (power w accel)'!$D$13*(1+1/'Regression (power w accel)'!$B$8+data_and_analysis!$V930))</f>
        <v>8.4899126347372498</v>
      </c>
      <c r="Y930">
        <f t="shared" si="146"/>
        <v>50.310870632979658</v>
      </c>
      <c r="Z930">
        <f t="shared" si="147"/>
        <v>81.090683069250559</v>
      </c>
      <c r="AA930">
        <f>EXP('Regression (power w accel)'!$B$17)*(data_and_analysis!$F930^'Regression (power w accel)'!$B$18)/60</f>
        <v>63.872864860103284</v>
      </c>
      <c r="AB930" t="str">
        <f t="shared" si="148"/>
        <v>N</v>
      </c>
      <c r="AC930" s="5">
        <f t="shared" si="149"/>
        <v>-0.2123279464108524</v>
      </c>
      <c r="AD930" s="5">
        <f t="shared" si="150"/>
        <v>0.26956389457179319</v>
      </c>
    </row>
    <row r="931" spans="1:30" x14ac:dyDescent="0.25">
      <c r="A931">
        <v>42330</v>
      </c>
      <c r="B931" t="s">
        <v>66</v>
      </c>
      <c r="C931" t="s">
        <v>1236</v>
      </c>
      <c r="D931">
        <v>1809</v>
      </c>
      <c r="E931">
        <v>735.97</v>
      </c>
      <c r="F931">
        <v>778.87523999999996</v>
      </c>
      <c r="G931">
        <f t="shared" si="141"/>
        <v>7.5005294853952948</v>
      </c>
      <c r="H931">
        <f t="shared" si="142"/>
        <v>6.6011893570285638</v>
      </c>
      <c r="I931">
        <f t="shared" si="143"/>
        <v>6.6578508790010744</v>
      </c>
      <c r="J931">
        <v>59</v>
      </c>
      <c r="K931">
        <v>61</v>
      </c>
      <c r="L931">
        <v>55864.86</v>
      </c>
      <c r="M931">
        <v>11.08</v>
      </c>
      <c r="N931">
        <v>138.02000000000001</v>
      </c>
      <c r="O931">
        <v>93</v>
      </c>
      <c r="P931">
        <v>163.56</v>
      </c>
      <c r="Q931">
        <v>17647</v>
      </c>
      <c r="R931">
        <v>0.08</v>
      </c>
      <c r="S931">
        <v>0.19</v>
      </c>
      <c r="T931">
        <f>'Regression (power w accel)'!$B$17+'Regression (power w accel)'!$B$18*data_and_analysis!$I931</f>
        <v>7.25773601473424</v>
      </c>
      <c r="U931">
        <f t="shared" si="144"/>
        <v>2.1041462048332988</v>
      </c>
      <c r="V931">
        <f t="shared" si="145"/>
        <v>2.5423544970363051E-3</v>
      </c>
      <c r="W931">
        <f>$T931-_xlfn.T.INV(0.975,'Regression (power w accel)'!$B$8-2)*SQRT('Regression (power w accel)'!$D$13*(1+1/'Regression (power w accel)'!$B$8+data_and_analysis!$V931))</f>
        <v>7.0187847641548133</v>
      </c>
      <c r="X931">
        <f>$T931+_xlfn.T.INV(0.975,'Regression (power w accel)'!$B$8-2)*SQRT('Regression (power w accel)'!$D$13*(1+1/'Regression (power w accel)'!$B$8+data_and_analysis!$V931))</f>
        <v>7.4966872653136667</v>
      </c>
      <c r="Y931">
        <f t="shared" si="146"/>
        <v>18.623797565365951</v>
      </c>
      <c r="Z931">
        <f t="shared" si="147"/>
        <v>30.034379326814062</v>
      </c>
      <c r="AA931">
        <f>EXP('Regression (power w accel)'!$B$17)*(data_and_analysis!$F931^'Regression (power w accel)'!$B$18)/60</f>
        <v>23.650670193125546</v>
      </c>
      <c r="AB931" t="str">
        <f t="shared" si="148"/>
        <v>Y</v>
      </c>
      <c r="AC931" s="5">
        <f t="shared" si="149"/>
        <v>-0.21254673067238228</v>
      </c>
      <c r="AD931" s="5">
        <f t="shared" si="150"/>
        <v>0.26991662737506888</v>
      </c>
    </row>
    <row r="932" spans="1:30" x14ac:dyDescent="0.25">
      <c r="A932">
        <v>46957</v>
      </c>
      <c r="B932" t="s">
        <v>1237</v>
      </c>
      <c r="C932" t="s">
        <v>1238</v>
      </c>
      <c r="D932">
        <v>3427</v>
      </c>
      <c r="E932">
        <v>1924.12</v>
      </c>
      <c r="F932">
        <v>2315.1145000000001</v>
      </c>
      <c r="G932">
        <f t="shared" si="141"/>
        <v>8.139440521874608</v>
      </c>
      <c r="H932">
        <f t="shared" si="142"/>
        <v>7.5622239993430904</v>
      </c>
      <c r="I932">
        <f t="shared" si="143"/>
        <v>7.7472144253404238</v>
      </c>
      <c r="J932">
        <v>36</v>
      </c>
      <c r="K932">
        <v>38</v>
      </c>
      <c r="L932">
        <v>169648.23</v>
      </c>
      <c r="M932">
        <v>11.1</v>
      </c>
      <c r="N932">
        <v>139.80000000000001</v>
      </c>
      <c r="O932">
        <v>133.19999999999999</v>
      </c>
      <c r="P932">
        <v>153.49</v>
      </c>
      <c r="Q932">
        <v>21973</v>
      </c>
      <c r="R932">
        <v>0.08</v>
      </c>
      <c r="S932">
        <v>0.18</v>
      </c>
      <c r="T932">
        <f>'Regression (power w accel)'!$B$17+'Regression (power w accel)'!$B$18*data_and_analysis!$I932</f>
        <v>8.3050912316295769</v>
      </c>
      <c r="U932">
        <f t="shared" si="144"/>
        <v>0.13046832920272974</v>
      </c>
      <c r="V932">
        <f t="shared" si="145"/>
        <v>1.5763958925831952E-4</v>
      </c>
      <c r="W932">
        <f>$T932-_xlfn.T.INV(0.975,'Regression (power w accel)'!$B$8-2)*SQRT('Regression (power w accel)'!$D$13*(1+1/'Regression (power w accel)'!$B$8+data_and_analysis!$V932))</f>
        <v>8.0664240595105507</v>
      </c>
      <c r="X932">
        <f>$T932+_xlfn.T.INV(0.975,'Regression (power w accel)'!$B$8-2)*SQRT('Regression (power w accel)'!$D$13*(1+1/'Regression (power w accel)'!$B$8+data_and_analysis!$V932))</f>
        <v>8.543758403748603</v>
      </c>
      <c r="Y932">
        <f t="shared" si="146"/>
        <v>53.094826668079008</v>
      </c>
      <c r="Z932">
        <f t="shared" si="147"/>
        <v>85.576767750468164</v>
      </c>
      <c r="AA932">
        <f>EXP('Regression (power w accel)'!$B$17)*(data_and_analysis!$F932^'Regression (power w accel)'!$B$18)/60</f>
        <v>67.406851658607835</v>
      </c>
      <c r="AB932" t="str">
        <f t="shared" si="148"/>
        <v>N</v>
      </c>
      <c r="AC932" s="5">
        <f t="shared" si="149"/>
        <v>-0.21232300038302093</v>
      </c>
      <c r="AD932" s="5">
        <f t="shared" si="150"/>
        <v>0.2695559226513739</v>
      </c>
    </row>
    <row r="933" spans="1:30" x14ac:dyDescent="0.25">
      <c r="A933">
        <v>35872</v>
      </c>
      <c r="B933" t="s">
        <v>1239</v>
      </c>
      <c r="C933" t="s">
        <v>1240</v>
      </c>
      <c r="D933">
        <v>3640</v>
      </c>
      <c r="E933">
        <v>2282.75</v>
      </c>
      <c r="F933">
        <v>2390.0461</v>
      </c>
      <c r="G933">
        <f t="shared" si="141"/>
        <v>8.1997389606307856</v>
      </c>
      <c r="H933">
        <f t="shared" si="142"/>
        <v>7.7331361354964496</v>
      </c>
      <c r="I933">
        <f t="shared" si="143"/>
        <v>7.7790679334424606</v>
      </c>
      <c r="J933">
        <v>161</v>
      </c>
      <c r="K933">
        <v>162</v>
      </c>
      <c r="L933">
        <v>128506.01</v>
      </c>
      <c r="M933">
        <v>4.0999999999999996</v>
      </c>
      <c r="N933">
        <v>112.76</v>
      </c>
      <c r="O933">
        <v>43.73</v>
      </c>
      <c r="P933">
        <v>148.02000000000001</v>
      </c>
      <c r="Q933">
        <v>21949</v>
      </c>
      <c r="R933">
        <v>0.03</v>
      </c>
      <c r="S933">
        <v>0.18</v>
      </c>
      <c r="T933">
        <f>'Regression (power w accel)'!$B$17+'Regression (power w accel)'!$B$18*data_and_analysis!$I933</f>
        <v>8.3357163962031429</v>
      </c>
      <c r="U933">
        <f t="shared" si="144"/>
        <v>0.10847174613660515</v>
      </c>
      <c r="V933">
        <f t="shared" si="145"/>
        <v>1.3106201031008049E-4</v>
      </c>
      <c r="W933">
        <f>$T933-_xlfn.T.INV(0.975,'Regression (power w accel)'!$B$8-2)*SQRT('Regression (power w accel)'!$D$13*(1+1/'Regression (power w accel)'!$B$8+data_and_analysis!$V933))</f>
        <v>8.097052392035625</v>
      </c>
      <c r="X933">
        <f>$T933+_xlfn.T.INV(0.975,'Regression (power w accel)'!$B$8-2)*SQRT('Regression (power w accel)'!$D$13*(1+1/'Regression (power w accel)'!$B$8+data_and_analysis!$V933))</f>
        <v>8.5743804003706607</v>
      </c>
      <c r="Y933">
        <f t="shared" si="146"/>
        <v>54.74619287852407</v>
      </c>
      <c r="Z933">
        <f t="shared" si="147"/>
        <v>88.237834899622769</v>
      </c>
      <c r="AA933">
        <f>EXP('Regression (power w accel)'!$B$17)*(data_and_analysis!$F933^'Regression (power w accel)'!$B$18)/60</f>
        <v>69.503133228640209</v>
      </c>
      <c r="AB933" t="str">
        <f t="shared" si="148"/>
        <v>N</v>
      </c>
      <c r="AC933" s="5">
        <f t="shared" si="149"/>
        <v>-0.21232050505652938</v>
      </c>
      <c r="AD933" s="5">
        <f t="shared" si="150"/>
        <v>0.26955190076614471</v>
      </c>
    </row>
    <row r="934" spans="1:30" x14ac:dyDescent="0.25">
      <c r="A934">
        <v>39721</v>
      </c>
      <c r="B934" t="s">
        <v>1241</v>
      </c>
      <c r="C934" t="s">
        <v>1242</v>
      </c>
      <c r="D934">
        <v>22337</v>
      </c>
      <c r="E934">
        <v>9349.41</v>
      </c>
      <c r="F934">
        <v>12185.904</v>
      </c>
      <c r="G934">
        <f t="shared" si="141"/>
        <v>10.013999775333557</v>
      </c>
      <c r="H934">
        <f t="shared" si="142"/>
        <v>9.1430685186874641</v>
      </c>
      <c r="I934">
        <f t="shared" si="143"/>
        <v>9.4080351528847448</v>
      </c>
      <c r="J934">
        <v>238</v>
      </c>
      <c r="K934">
        <v>239</v>
      </c>
      <c r="L934">
        <v>1074267.6000000001</v>
      </c>
      <c r="M934">
        <v>6.02</v>
      </c>
      <c r="N934">
        <v>144.19</v>
      </c>
      <c r="O934">
        <v>132.06</v>
      </c>
      <c r="P934">
        <v>169.94</v>
      </c>
      <c r="Q934">
        <v>245783</v>
      </c>
      <c r="R934">
        <v>0.04</v>
      </c>
      <c r="S934">
        <v>0.2</v>
      </c>
      <c r="T934">
        <f>'Regression (power w accel)'!$B$17+'Regression (power w accel)'!$B$18*data_and_analysis!$I934</f>
        <v>9.9018669445370726</v>
      </c>
      <c r="U934">
        <f t="shared" si="144"/>
        <v>1.6890036399999615</v>
      </c>
      <c r="V934">
        <f t="shared" si="145"/>
        <v>2.0407545777004535E-3</v>
      </c>
      <c r="W934">
        <f>$T934-_xlfn.T.INV(0.975,'Regression (power w accel)'!$B$8-2)*SQRT('Regression (power w accel)'!$D$13*(1+1/'Regression (power w accel)'!$B$8+data_and_analysis!$V934))</f>
        <v>9.6629754188453649</v>
      </c>
      <c r="X934">
        <f>$T934+_xlfn.T.INV(0.975,'Regression (power w accel)'!$B$8-2)*SQRT('Regression (power w accel)'!$D$13*(1+1/'Regression (power w accel)'!$B$8+data_and_analysis!$V934))</f>
        <v>10.14075847022878</v>
      </c>
      <c r="Y934">
        <f t="shared" si="146"/>
        <v>262.07503519264623</v>
      </c>
      <c r="Z934">
        <f t="shared" si="147"/>
        <v>422.59484550516322</v>
      </c>
      <c r="AA934">
        <f>EXP('Regression (power w accel)'!$B$17)*(data_and_analysis!$F934^'Regression (power w accel)'!$B$18)/60</f>
        <v>332.79356815899632</v>
      </c>
      <c r="AB934" t="str">
        <f t="shared" si="148"/>
        <v>N</v>
      </c>
      <c r="AC934" s="5">
        <f t="shared" si="149"/>
        <v>-0.21249969870981228</v>
      </c>
      <c r="AD934" s="5">
        <f t="shared" si="150"/>
        <v>0.26984078401197709</v>
      </c>
    </row>
    <row r="935" spans="1:30" x14ac:dyDescent="0.25">
      <c r="A935">
        <v>42196</v>
      </c>
      <c r="B935" t="s">
        <v>16</v>
      </c>
      <c r="C935" t="s">
        <v>162</v>
      </c>
      <c r="D935">
        <v>4130</v>
      </c>
      <c r="E935">
        <v>2289.39</v>
      </c>
      <c r="F935">
        <v>2420.4167000000002</v>
      </c>
      <c r="G935">
        <f t="shared" si="141"/>
        <v>8.3260326859550791</v>
      </c>
      <c r="H935">
        <f t="shared" si="142"/>
        <v>7.7360406855181667</v>
      </c>
      <c r="I935">
        <f t="shared" si="143"/>
        <v>7.7916949944103662</v>
      </c>
      <c r="J935">
        <v>63</v>
      </c>
      <c r="K935">
        <v>64</v>
      </c>
      <c r="L935">
        <v>140978.98000000001</v>
      </c>
      <c r="M935">
        <v>6.04</v>
      </c>
      <c r="N935">
        <v>107.68</v>
      </c>
      <c r="O935">
        <v>81.34</v>
      </c>
      <c r="P935">
        <v>143.58000000000001</v>
      </c>
      <c r="Q935">
        <v>48579</v>
      </c>
      <c r="R935">
        <v>0.04</v>
      </c>
      <c r="S935">
        <v>0.28000000000000003</v>
      </c>
      <c r="T935">
        <f>'Regression (power w accel)'!$B$17+'Regression (power w accel)'!$B$18*data_and_analysis!$I935</f>
        <v>8.3478565290570756</v>
      </c>
      <c r="U935">
        <f t="shared" si="144"/>
        <v>0.10031373133772903</v>
      </c>
      <c r="V935">
        <f t="shared" si="145"/>
        <v>1.2120501198783007E-4</v>
      </c>
      <c r="W935">
        <f>$T935-_xlfn.T.INV(0.975,'Regression (power w accel)'!$B$8-2)*SQRT('Regression (power w accel)'!$D$13*(1+1/'Regression (power w accel)'!$B$8+data_and_analysis!$V935))</f>
        <v>8.1091936998188796</v>
      </c>
      <c r="X935">
        <f>$T935+_xlfn.T.INV(0.975,'Regression (power w accel)'!$B$8-2)*SQRT('Regression (power w accel)'!$D$13*(1+1/'Regression (power w accel)'!$B$8+data_and_analysis!$V935))</f>
        <v>8.5865193582952717</v>
      </c>
      <c r="Y935">
        <f t="shared" si="146"/>
        <v>55.414934741625565</v>
      </c>
      <c r="Z935">
        <f t="shared" si="147"/>
        <v>89.315477762603862</v>
      </c>
      <c r="AA935">
        <f>EXP('Regression (power w accel)'!$B$17)*(data_and_analysis!$F935^'Regression (power w accel)'!$B$18)/60</f>
        <v>70.352053073324029</v>
      </c>
      <c r="AB935" t="str">
        <f t="shared" si="148"/>
        <v>N</v>
      </c>
      <c r="AC935" s="5">
        <f t="shared" si="149"/>
        <v>-0.21231957958825079</v>
      </c>
      <c r="AD935" s="5">
        <f t="shared" si="150"/>
        <v>0.26955040913326739</v>
      </c>
    </row>
    <row r="936" spans="1:30" x14ac:dyDescent="0.25">
      <c r="A936">
        <v>45575</v>
      </c>
      <c r="B936" t="s">
        <v>1243</v>
      </c>
      <c r="C936" t="s">
        <v>1244</v>
      </c>
      <c r="D936">
        <v>7010</v>
      </c>
      <c r="E936">
        <v>2489.29</v>
      </c>
      <c r="F936">
        <v>3267.6759999999999</v>
      </c>
      <c r="G936">
        <f t="shared" si="141"/>
        <v>8.8550929800286351</v>
      </c>
      <c r="H936">
        <f t="shared" si="142"/>
        <v>7.8197528082362044</v>
      </c>
      <c r="I936">
        <f t="shared" si="143"/>
        <v>8.0918343078580257</v>
      </c>
      <c r="J936">
        <v>201</v>
      </c>
      <c r="K936">
        <v>202</v>
      </c>
      <c r="L936">
        <v>297108.90000000002</v>
      </c>
      <c r="M936">
        <v>6.23</v>
      </c>
      <c r="N936">
        <v>156.81</v>
      </c>
      <c r="O936">
        <v>144.08000000000001</v>
      </c>
      <c r="P936">
        <v>170</v>
      </c>
      <c r="Q936">
        <v>124877</v>
      </c>
      <c r="R936">
        <v>0.04</v>
      </c>
      <c r="S936">
        <v>0.16</v>
      </c>
      <c r="T936">
        <f>'Regression (power w accel)'!$B$17+'Regression (power w accel)'!$B$18*data_and_analysis!$I936</f>
        <v>8.6364217897463362</v>
      </c>
      <c r="U936">
        <f t="shared" si="144"/>
        <v>2.7503293369532459E-4</v>
      </c>
      <c r="V936">
        <f t="shared" si="145"/>
        <v>3.3231113608324241E-7</v>
      </c>
      <c r="W936">
        <f>$T936-_xlfn.T.INV(0.975,'Regression (power w accel)'!$B$8-2)*SQRT('Regression (power w accel)'!$D$13*(1+1/'Regression (power w accel)'!$B$8+data_and_analysis!$V936))</f>
        <v>8.3977733686993883</v>
      </c>
      <c r="X936">
        <f>$T936+_xlfn.T.INV(0.975,'Regression (power w accel)'!$B$8-2)*SQRT('Regression (power w accel)'!$D$13*(1+1/'Regression (power w accel)'!$B$8+data_and_analysis!$V936))</f>
        <v>8.8750702107932842</v>
      </c>
      <c r="Y936">
        <f t="shared" si="146"/>
        <v>73.952929758883613</v>
      </c>
      <c r="Z936">
        <f t="shared" si="147"/>
        <v>119.19080931197358</v>
      </c>
      <c r="AA936">
        <f>EXP('Regression (power w accel)'!$B$17)*(data_and_analysis!$F936^'Regression (power w accel)'!$B$18)/60</f>
        <v>93.885619500287987</v>
      </c>
      <c r="AB936" t="str">
        <f t="shared" si="148"/>
        <v>N</v>
      </c>
      <c r="AC936" s="5">
        <f t="shared" si="149"/>
        <v>-0.21230823045635047</v>
      </c>
      <c r="AD936" s="5">
        <f t="shared" si="150"/>
        <v>0.26953211733995081</v>
      </c>
    </row>
    <row r="937" spans="1:30" x14ac:dyDescent="0.25">
      <c r="A937">
        <v>54574</v>
      </c>
      <c r="B937" t="s">
        <v>607</v>
      </c>
      <c r="C937" t="s">
        <v>1245</v>
      </c>
      <c r="D937">
        <v>5018</v>
      </c>
      <c r="E937">
        <v>3126.07</v>
      </c>
      <c r="F937">
        <v>3537.7743999999998</v>
      </c>
      <c r="G937">
        <f t="shared" si="141"/>
        <v>8.5207867269263673</v>
      </c>
      <c r="H937">
        <f t="shared" si="142"/>
        <v>8.0475319035649999</v>
      </c>
      <c r="I937">
        <f t="shared" si="143"/>
        <v>8.1712531078477753</v>
      </c>
      <c r="J937">
        <v>71</v>
      </c>
      <c r="K937">
        <v>72</v>
      </c>
      <c r="L937">
        <v>206701.9</v>
      </c>
      <c r="M937">
        <v>6.02</v>
      </c>
      <c r="N937">
        <v>108.71</v>
      </c>
      <c r="O937">
        <v>81.680000000000007</v>
      </c>
      <c r="P937">
        <v>170.23</v>
      </c>
      <c r="Q937">
        <v>19191</v>
      </c>
      <c r="R937">
        <v>0.04</v>
      </c>
      <c r="S937">
        <v>0.28000000000000003</v>
      </c>
      <c r="T937">
        <f>'Regression (power w accel)'!$B$17+'Regression (power w accel)'!$B$18*data_and_analysis!$I937</f>
        <v>8.7127780206559748</v>
      </c>
      <c r="U937">
        <f t="shared" si="144"/>
        <v>3.9481973976917325E-3</v>
      </c>
      <c r="V937">
        <f t="shared" si="145"/>
        <v>4.7704467427936415E-6</v>
      </c>
      <c r="W937">
        <f>$T937-_xlfn.T.INV(0.975,'Regression (power w accel)'!$B$8-2)*SQRT('Regression (power w accel)'!$D$13*(1+1/'Regression (power w accel)'!$B$8+data_and_analysis!$V937))</f>
        <v>8.4741290705618084</v>
      </c>
      <c r="X937">
        <f>$T937+_xlfn.T.INV(0.975,'Regression (power w accel)'!$B$8-2)*SQRT('Regression (power w accel)'!$D$13*(1+1/'Regression (power w accel)'!$B$8+data_and_analysis!$V937))</f>
        <v>8.9514269707501413</v>
      </c>
      <c r="Y937">
        <f t="shared" si="146"/>
        <v>79.820830828284073</v>
      </c>
      <c r="Z937">
        <f t="shared" si="147"/>
        <v>128.6483108108967</v>
      </c>
      <c r="AA937">
        <f>EXP('Regression (power w accel)'!$B$17)*(data_and_analysis!$F937^'Regression (power w accel)'!$B$18)/60</f>
        <v>101.33516198033678</v>
      </c>
      <c r="AB937" t="str">
        <f t="shared" si="148"/>
        <v>N</v>
      </c>
      <c r="AC937" s="5">
        <f t="shared" si="149"/>
        <v>-0.21230864718238054</v>
      </c>
      <c r="AD937" s="5">
        <f t="shared" si="150"/>
        <v>0.26953278898256272</v>
      </c>
    </row>
    <row r="938" spans="1:30" x14ac:dyDescent="0.25">
      <c r="A938">
        <v>54311</v>
      </c>
      <c r="B938" t="s">
        <v>1246</v>
      </c>
      <c r="C938" t="s">
        <v>1247</v>
      </c>
      <c r="D938">
        <v>2329</v>
      </c>
      <c r="E938">
        <v>1111.1099999999999</v>
      </c>
      <c r="F938">
        <v>1191.4622999999999</v>
      </c>
      <c r="G938">
        <f t="shared" si="141"/>
        <v>7.7531942698843412</v>
      </c>
      <c r="H938">
        <f t="shared" si="142"/>
        <v>7.0131147946394634</v>
      </c>
      <c r="I938">
        <f t="shared" si="143"/>
        <v>7.0829366552492949</v>
      </c>
      <c r="J938">
        <v>25</v>
      </c>
      <c r="K938">
        <v>27</v>
      </c>
      <c r="L938">
        <v>76968.460000000006</v>
      </c>
      <c r="M938">
        <v>11.35</v>
      </c>
      <c r="N938">
        <v>126.59</v>
      </c>
      <c r="O938">
        <v>101.63</v>
      </c>
      <c r="P938">
        <v>152.91999999999999</v>
      </c>
      <c r="Q938">
        <v>18701</v>
      </c>
      <c r="R938">
        <v>0.08</v>
      </c>
      <c r="S938">
        <v>0.17</v>
      </c>
      <c r="T938">
        <f>'Regression (power w accel)'!$B$17+'Regression (power w accel)'!$B$18*data_and_analysis!$I938</f>
        <v>7.6664295191916469</v>
      </c>
      <c r="U938">
        <f t="shared" si="144"/>
        <v>1.0516128596159335</v>
      </c>
      <c r="V938">
        <f t="shared" si="145"/>
        <v>1.2706211558134533E-3</v>
      </c>
      <c r="W938">
        <f>$T938-_xlfn.T.INV(0.975,'Regression (power w accel)'!$B$8-2)*SQRT('Regression (power w accel)'!$D$13*(1+1/'Regression (power w accel)'!$B$8+data_and_analysis!$V938))</f>
        <v>7.4276297214160039</v>
      </c>
      <c r="X938">
        <f>$T938+_xlfn.T.INV(0.975,'Regression (power w accel)'!$B$8-2)*SQRT('Regression (power w accel)'!$D$13*(1+1/'Regression (power w accel)'!$B$8+data_and_analysis!$V938))</f>
        <v>7.90522931696729</v>
      </c>
      <c r="Y938">
        <f t="shared" si="146"/>
        <v>28.030274527646654</v>
      </c>
      <c r="Z938">
        <f t="shared" si="147"/>
        <v>45.190403608243606</v>
      </c>
      <c r="AA938">
        <f>EXP('Regression (power w accel)'!$B$17)*(data_and_analysis!$F938^'Regression (power w accel)'!$B$18)/60</f>
        <v>35.590720969857053</v>
      </c>
      <c r="AB938" t="str">
        <f t="shared" si="148"/>
        <v>N</v>
      </c>
      <c r="AC938" s="5">
        <f t="shared" si="149"/>
        <v>-0.21242745963515572</v>
      </c>
      <c r="AD938" s="5">
        <f t="shared" si="150"/>
        <v>0.26972430950518927</v>
      </c>
    </row>
    <row r="939" spans="1:30" x14ac:dyDescent="0.25">
      <c r="A939">
        <v>37039</v>
      </c>
      <c r="B939" t="s">
        <v>430</v>
      </c>
      <c r="C939" t="s">
        <v>1248</v>
      </c>
      <c r="D939">
        <v>2398</v>
      </c>
      <c r="E939">
        <v>1371.82</v>
      </c>
      <c r="F939">
        <v>1450.9856</v>
      </c>
      <c r="G939">
        <f t="shared" si="141"/>
        <v>7.7823903355874595</v>
      </c>
      <c r="H939">
        <f t="shared" si="142"/>
        <v>7.2238936043436928</v>
      </c>
      <c r="I939">
        <f t="shared" si="143"/>
        <v>7.2799983286447292</v>
      </c>
      <c r="J939">
        <v>25</v>
      </c>
      <c r="K939">
        <v>27</v>
      </c>
      <c r="L939">
        <v>89687.16</v>
      </c>
      <c r="M939">
        <v>11.13</v>
      </c>
      <c r="N939">
        <v>116.32</v>
      </c>
      <c r="O939">
        <v>97.11</v>
      </c>
      <c r="P939">
        <v>142.91999999999999</v>
      </c>
      <c r="Q939">
        <v>23826</v>
      </c>
      <c r="R939">
        <v>0.08</v>
      </c>
      <c r="S939">
        <v>0.26</v>
      </c>
      <c r="T939">
        <f>'Regression (power w accel)'!$B$17+'Regression (power w accel)'!$B$18*data_and_analysis!$I939</f>
        <v>7.8558920474489851</v>
      </c>
      <c r="U939">
        <f t="shared" si="144"/>
        <v>0.68627985566147021</v>
      </c>
      <c r="V939">
        <f t="shared" si="145"/>
        <v>8.2920410818343991E-4</v>
      </c>
      <c r="W939">
        <f>$T939-_xlfn.T.INV(0.975,'Regression (power w accel)'!$B$8-2)*SQRT('Regression (power w accel)'!$D$13*(1+1/'Regression (power w accel)'!$B$8+data_and_analysis!$V939))</f>
        <v>7.617144841213074</v>
      </c>
      <c r="X939">
        <f>$T939+_xlfn.T.INV(0.975,'Regression (power w accel)'!$B$8-2)*SQRT('Regression (power w accel)'!$D$13*(1+1/'Regression (power w accel)'!$B$8+data_and_analysis!$V939))</f>
        <v>8.0946392536848961</v>
      </c>
      <c r="Y939">
        <f t="shared" si="146"/>
        <v>33.879166874180868</v>
      </c>
      <c r="Z939">
        <f t="shared" si="147"/>
        <v>54.614242012811488</v>
      </c>
      <c r="AA939">
        <f>EXP('Regression (power w accel)'!$B$17)*(data_and_analysis!$F939^'Regression (power w accel)'!$B$18)/60</f>
        <v>43.014939484543511</v>
      </c>
      <c r="AB939" t="str">
        <f t="shared" si="148"/>
        <v>N</v>
      </c>
      <c r="AC939" s="5">
        <f t="shared" si="149"/>
        <v>-0.21238603889342644</v>
      </c>
      <c r="AD939" s="5">
        <f t="shared" si="150"/>
        <v>0.26965753450463265</v>
      </c>
    </row>
    <row r="940" spans="1:30" x14ac:dyDescent="0.25">
      <c r="A940">
        <v>47185</v>
      </c>
      <c r="B940" t="s">
        <v>68</v>
      </c>
      <c r="C940" t="s">
        <v>69</v>
      </c>
      <c r="D940">
        <v>9719</v>
      </c>
      <c r="E940">
        <v>5237.51</v>
      </c>
      <c r="F940">
        <v>6078.7920000000004</v>
      </c>
      <c r="G940">
        <f t="shared" si="141"/>
        <v>9.181838011503471</v>
      </c>
      <c r="H940">
        <f t="shared" si="142"/>
        <v>8.5636014735364459</v>
      </c>
      <c r="I940">
        <f t="shared" si="143"/>
        <v>8.7125612710093634</v>
      </c>
      <c r="J940">
        <v>228</v>
      </c>
      <c r="K940">
        <v>229</v>
      </c>
      <c r="L940">
        <v>478482.47</v>
      </c>
      <c r="M940">
        <v>6.03</v>
      </c>
      <c r="N940">
        <v>137.57</v>
      </c>
      <c r="O940">
        <v>109.6</v>
      </c>
      <c r="P940">
        <v>170.42</v>
      </c>
      <c r="Q940">
        <v>103043</v>
      </c>
      <c r="R940">
        <v>0.04</v>
      </c>
      <c r="S940">
        <v>0.28999999999999998</v>
      </c>
      <c r="T940">
        <f>'Regression (power w accel)'!$B$17+'Regression (power w accel)'!$B$18*data_and_analysis!$I940</f>
        <v>9.2332121131501186</v>
      </c>
      <c r="U940">
        <f t="shared" si="144"/>
        <v>0.36498857866419199</v>
      </c>
      <c r="V940">
        <f t="shared" si="145"/>
        <v>4.4100089252462998E-4</v>
      </c>
      <c r="W940">
        <f>$T940-_xlfn.T.INV(0.975,'Regression (power w accel)'!$B$8-2)*SQRT('Regression (power w accel)'!$D$13*(1+1/'Regression (power w accel)'!$B$8+data_and_analysis!$V940))</f>
        <v>8.9945111679999457</v>
      </c>
      <c r="X940">
        <f>$T940+_xlfn.T.INV(0.975,'Regression (power w accel)'!$B$8-2)*SQRT('Regression (power w accel)'!$D$13*(1+1/'Regression (power w accel)'!$B$8+data_and_analysis!$V940))</f>
        <v>9.4719130583002915</v>
      </c>
      <c r="Y940">
        <f t="shared" si="146"/>
        <v>134.31215500201333</v>
      </c>
      <c r="Z940">
        <f t="shared" si="147"/>
        <v>216.49522593225495</v>
      </c>
      <c r="AA940">
        <f>EXP('Regression (power w accel)'!$B$17)*(data_and_analysis!$F940^'Regression (power w accel)'!$B$18)/60</f>
        <v>170.52255083304647</v>
      </c>
      <c r="AB940" t="str">
        <f t="shared" si="148"/>
        <v>N</v>
      </c>
      <c r="AC940" s="5">
        <f t="shared" si="149"/>
        <v>-0.21234960217364832</v>
      </c>
      <c r="AD940" s="5">
        <f t="shared" si="150"/>
        <v>0.26959880012713955</v>
      </c>
    </row>
    <row r="941" spans="1:30" x14ac:dyDescent="0.25">
      <c r="A941">
        <v>36388</v>
      </c>
      <c r="B941" t="s">
        <v>1249</v>
      </c>
      <c r="C941" t="s">
        <v>1250</v>
      </c>
      <c r="D941">
        <v>7138</v>
      </c>
      <c r="E941">
        <v>3176.61</v>
      </c>
      <c r="F941">
        <v>3706.0225</v>
      </c>
      <c r="G941">
        <f t="shared" si="141"/>
        <v>8.8731879040501056</v>
      </c>
      <c r="H941">
        <f t="shared" si="142"/>
        <v>8.0635698694159945</v>
      </c>
      <c r="I941">
        <f t="shared" si="143"/>
        <v>8.2177144780627085</v>
      </c>
      <c r="J941">
        <v>45</v>
      </c>
      <c r="K941">
        <v>47</v>
      </c>
      <c r="L941">
        <v>293592.65999999997</v>
      </c>
      <c r="M941">
        <v>11.27</v>
      </c>
      <c r="N941">
        <v>135.05000000000001</v>
      </c>
      <c r="O941">
        <v>127.65</v>
      </c>
      <c r="P941">
        <v>140.69999999999999</v>
      </c>
      <c r="Q941">
        <v>65479</v>
      </c>
      <c r="R941">
        <v>0.08</v>
      </c>
      <c r="S941">
        <v>0.19</v>
      </c>
      <c r="T941">
        <f>'Regression (power w accel)'!$B$17+'Regression (power w accel)'!$B$18*data_and_analysis!$I941</f>
        <v>8.7574477350430922</v>
      </c>
      <c r="U941">
        <f t="shared" si="144"/>
        <v>1.1945627265723117E-2</v>
      </c>
      <c r="V941">
        <f t="shared" si="145"/>
        <v>1.4433416807810053E-5</v>
      </c>
      <c r="W941">
        <f>$T941-_xlfn.T.INV(0.975,'Regression (power w accel)'!$B$8-2)*SQRT('Regression (power w accel)'!$D$13*(1+1/'Regression (power w accel)'!$B$8+data_and_analysis!$V941))</f>
        <v>8.5187976330802417</v>
      </c>
      <c r="X941">
        <f>$T941+_xlfn.T.INV(0.975,'Regression (power w accel)'!$B$8-2)*SQRT('Regression (power w accel)'!$D$13*(1+1/'Regression (power w accel)'!$B$8+data_and_analysis!$V941))</f>
        <v>8.9960978370059426</v>
      </c>
      <c r="Y941">
        <f t="shared" si="146"/>
        <v>83.467144122431236</v>
      </c>
      <c r="Z941">
        <f t="shared" si="147"/>
        <v>134.52543309160657</v>
      </c>
      <c r="AA941">
        <f>EXP('Regression (power w accel)'!$B$17)*(data_and_analysis!$F941^'Regression (power w accel)'!$B$18)/60</f>
        <v>105.96439832316138</v>
      </c>
      <c r="AB941" t="str">
        <f t="shared" si="148"/>
        <v>N</v>
      </c>
      <c r="AC941" s="5">
        <f t="shared" si="149"/>
        <v>-0.21230955449885999</v>
      </c>
      <c r="AD941" s="5">
        <f t="shared" si="150"/>
        <v>0.2695342513184677</v>
      </c>
    </row>
    <row r="942" spans="1:30" x14ac:dyDescent="0.25">
      <c r="A942">
        <v>41511</v>
      </c>
      <c r="B942" t="s">
        <v>16</v>
      </c>
      <c r="C942" t="s">
        <v>17</v>
      </c>
      <c r="D942">
        <v>4174</v>
      </c>
      <c r="E942">
        <v>2289.39</v>
      </c>
      <c r="F942">
        <v>2420.4167000000002</v>
      </c>
      <c r="G942">
        <f t="shared" si="141"/>
        <v>8.3366300876371469</v>
      </c>
      <c r="H942">
        <f t="shared" si="142"/>
        <v>7.7360406855181667</v>
      </c>
      <c r="I942">
        <f t="shared" si="143"/>
        <v>7.7916949944103662</v>
      </c>
      <c r="J942">
        <v>63</v>
      </c>
      <c r="K942">
        <v>64</v>
      </c>
      <c r="L942">
        <v>140978.98000000001</v>
      </c>
      <c r="M942">
        <v>6.04</v>
      </c>
      <c r="N942">
        <v>107.68</v>
      </c>
      <c r="O942">
        <v>81.34</v>
      </c>
      <c r="P942">
        <v>143.58000000000001</v>
      </c>
      <c r="Q942">
        <v>48579</v>
      </c>
      <c r="R942">
        <v>0.04</v>
      </c>
      <c r="S942">
        <v>0.28000000000000003</v>
      </c>
      <c r="T942">
        <f>'Regression (power w accel)'!$B$17+'Regression (power w accel)'!$B$18*data_and_analysis!$I942</f>
        <v>8.3478565290570756</v>
      </c>
      <c r="U942">
        <f t="shared" si="144"/>
        <v>0.10031373133772903</v>
      </c>
      <c r="V942">
        <f t="shared" si="145"/>
        <v>1.2120501198783007E-4</v>
      </c>
      <c r="W942">
        <f>$T942-_xlfn.T.INV(0.975,'Regression (power w accel)'!$B$8-2)*SQRT('Regression (power w accel)'!$D$13*(1+1/'Regression (power w accel)'!$B$8+data_and_analysis!$V942))</f>
        <v>8.1091936998188796</v>
      </c>
      <c r="X942">
        <f>$T942+_xlfn.T.INV(0.975,'Regression (power w accel)'!$B$8-2)*SQRT('Regression (power w accel)'!$D$13*(1+1/'Regression (power w accel)'!$B$8+data_and_analysis!$V942))</f>
        <v>8.5865193582952717</v>
      </c>
      <c r="Y942">
        <f t="shared" si="146"/>
        <v>55.414934741625565</v>
      </c>
      <c r="Z942">
        <f t="shared" si="147"/>
        <v>89.315477762603862</v>
      </c>
      <c r="AA942">
        <f>EXP('Regression (power w accel)'!$B$17)*(data_and_analysis!$F942^'Regression (power w accel)'!$B$18)/60</f>
        <v>70.352053073324029</v>
      </c>
      <c r="AB942" t="str">
        <f t="shared" si="148"/>
        <v>N</v>
      </c>
      <c r="AC942" s="5">
        <f t="shared" si="149"/>
        <v>-0.21231957958825079</v>
      </c>
      <c r="AD942" s="5">
        <f t="shared" si="150"/>
        <v>0.26955040913326739</v>
      </c>
    </row>
    <row r="943" spans="1:30" x14ac:dyDescent="0.25">
      <c r="A943">
        <v>36755</v>
      </c>
      <c r="B943" t="s">
        <v>16</v>
      </c>
      <c r="C943" t="s">
        <v>1251</v>
      </c>
      <c r="D943">
        <v>4129</v>
      </c>
      <c r="E943">
        <v>2289.39</v>
      </c>
      <c r="F943">
        <v>2420.4167000000002</v>
      </c>
      <c r="G943">
        <f t="shared" si="141"/>
        <v>8.3257905258860898</v>
      </c>
      <c r="H943">
        <f t="shared" si="142"/>
        <v>7.7360406855181667</v>
      </c>
      <c r="I943">
        <f t="shared" si="143"/>
        <v>7.7916949944103662</v>
      </c>
      <c r="J943">
        <v>63</v>
      </c>
      <c r="K943">
        <v>64</v>
      </c>
      <c r="L943">
        <v>140978.98000000001</v>
      </c>
      <c r="M943">
        <v>6.04</v>
      </c>
      <c r="N943">
        <v>107.68</v>
      </c>
      <c r="O943">
        <v>81.34</v>
      </c>
      <c r="P943">
        <v>143.58000000000001</v>
      </c>
      <c r="Q943">
        <v>48579</v>
      </c>
      <c r="R943">
        <v>0.04</v>
      </c>
      <c r="S943">
        <v>0.28000000000000003</v>
      </c>
      <c r="T943">
        <f>'Regression (power w accel)'!$B$17+'Regression (power w accel)'!$B$18*data_and_analysis!$I943</f>
        <v>8.3478565290570756</v>
      </c>
      <c r="U943">
        <f t="shared" si="144"/>
        <v>0.10031373133772903</v>
      </c>
      <c r="V943">
        <f t="shared" si="145"/>
        <v>1.2120501198783007E-4</v>
      </c>
      <c r="W943">
        <f>$T943-_xlfn.T.INV(0.975,'Regression (power w accel)'!$B$8-2)*SQRT('Regression (power w accel)'!$D$13*(1+1/'Regression (power w accel)'!$B$8+data_and_analysis!$V943))</f>
        <v>8.1091936998188796</v>
      </c>
      <c r="X943">
        <f>$T943+_xlfn.T.INV(0.975,'Regression (power w accel)'!$B$8-2)*SQRT('Regression (power w accel)'!$D$13*(1+1/'Regression (power w accel)'!$B$8+data_and_analysis!$V943))</f>
        <v>8.5865193582952717</v>
      </c>
      <c r="Y943">
        <f t="shared" si="146"/>
        <v>55.414934741625565</v>
      </c>
      <c r="Z943">
        <f t="shared" si="147"/>
        <v>89.315477762603862</v>
      </c>
      <c r="AA943">
        <f>EXP('Regression (power w accel)'!$B$17)*(data_and_analysis!$F943^'Regression (power w accel)'!$B$18)/60</f>
        <v>70.352053073324029</v>
      </c>
      <c r="AB943" t="str">
        <f t="shared" si="148"/>
        <v>N</v>
      </c>
      <c r="AC943" s="5">
        <f t="shared" si="149"/>
        <v>-0.21231957958825079</v>
      </c>
      <c r="AD943" s="5">
        <f t="shared" si="150"/>
        <v>0.26955040913326739</v>
      </c>
    </row>
    <row r="944" spans="1:30" x14ac:dyDescent="0.25">
      <c r="A944">
        <v>48880</v>
      </c>
      <c r="B944" t="s">
        <v>281</v>
      </c>
      <c r="C944" t="s">
        <v>282</v>
      </c>
      <c r="D944">
        <v>27243</v>
      </c>
      <c r="E944">
        <v>14060.07</v>
      </c>
      <c r="F944">
        <v>17082.62</v>
      </c>
      <c r="G944">
        <f t="shared" si="141"/>
        <v>10.212551886357938</v>
      </c>
      <c r="H944">
        <f t="shared" si="142"/>
        <v>9.5510941440151349</v>
      </c>
      <c r="I944">
        <f t="shared" si="143"/>
        <v>9.7458168513631733</v>
      </c>
      <c r="J944">
        <v>231</v>
      </c>
      <c r="K944">
        <v>232</v>
      </c>
      <c r="L944">
        <v>1212605.3999999999</v>
      </c>
      <c r="M944">
        <v>6.07</v>
      </c>
      <c r="N944">
        <v>122.8</v>
      </c>
      <c r="O944">
        <v>115.26</v>
      </c>
      <c r="P944">
        <v>152.08000000000001</v>
      </c>
      <c r="Q944">
        <v>285524</v>
      </c>
      <c r="R944">
        <v>0.04</v>
      </c>
      <c r="S944">
        <v>0.28999999999999998</v>
      </c>
      <c r="T944">
        <f>'Regression (power w accel)'!$B$17+'Regression (power w accel)'!$B$18*data_and_analysis!$I944</f>
        <v>10.22662301450285</v>
      </c>
      <c r="U944">
        <f t="shared" si="144"/>
        <v>2.6810736074152008</v>
      </c>
      <c r="V944">
        <f t="shared" si="145"/>
        <v>3.2394324724395293E-3</v>
      </c>
      <c r="W944">
        <f>$T944-_xlfn.T.INV(0.975,'Regression (power w accel)'!$B$8-2)*SQRT('Regression (power w accel)'!$D$13*(1+1/'Regression (power w accel)'!$B$8+data_and_analysis!$V944))</f>
        <v>9.9875887884824408</v>
      </c>
      <c r="X944">
        <f>$T944+_xlfn.T.INV(0.975,'Regression (power w accel)'!$B$8-2)*SQRT('Regression (power w accel)'!$D$13*(1+1/'Regression (power w accel)'!$B$8+data_and_analysis!$V944))</f>
        <v>10.46565724052326</v>
      </c>
      <c r="Y944">
        <f t="shared" si="146"/>
        <v>362.57966884090547</v>
      </c>
      <c r="Z944">
        <f t="shared" si="147"/>
        <v>584.82501235228119</v>
      </c>
      <c r="AA944">
        <f>EXP('Regression (power w accel)'!$B$17)*(data_and_analysis!$F944^'Regression (power w accel)'!$B$18)/60</f>
        <v>460.48415750009093</v>
      </c>
      <c r="AB944" t="str">
        <f t="shared" si="148"/>
        <v>N</v>
      </c>
      <c r="AC944" s="5">
        <f t="shared" si="149"/>
        <v>-0.21261206724395534</v>
      </c>
      <c r="AD944" s="5">
        <f t="shared" si="150"/>
        <v>0.27002200363899753</v>
      </c>
    </row>
    <row r="945" spans="1:30" x14ac:dyDescent="0.25">
      <c r="A945">
        <v>46121</v>
      </c>
      <c r="B945" t="s">
        <v>1252</v>
      </c>
      <c r="C945" t="s">
        <v>1253</v>
      </c>
      <c r="D945">
        <v>54859</v>
      </c>
      <c r="E945">
        <v>30087.3</v>
      </c>
      <c r="F945">
        <v>38922.593999999997</v>
      </c>
      <c r="G945">
        <f t="shared" si="141"/>
        <v>10.912521536108178</v>
      </c>
      <c r="H945">
        <f t="shared" si="142"/>
        <v>10.311858434790464</v>
      </c>
      <c r="I945">
        <f t="shared" si="143"/>
        <v>10.569330183616472</v>
      </c>
      <c r="J945">
        <v>531</v>
      </c>
      <c r="K945">
        <v>532</v>
      </c>
      <c r="L945">
        <v>3035975.8</v>
      </c>
      <c r="M945">
        <v>4.1399999999999997</v>
      </c>
      <c r="N945">
        <v>120.1</v>
      </c>
      <c r="O945">
        <v>110.08</v>
      </c>
      <c r="P945">
        <v>135.47999999999999</v>
      </c>
      <c r="Q945">
        <v>324777</v>
      </c>
      <c r="R945">
        <v>0.03</v>
      </c>
      <c r="S945">
        <v>0.17</v>
      </c>
      <c r="T945">
        <f>'Regression (power w accel)'!$B$17+'Regression (power w accel)'!$B$18*data_and_analysis!$I945</f>
        <v>11.018379804618235</v>
      </c>
      <c r="U945">
        <f t="shared" si="144"/>
        <v>6.0560866848369548</v>
      </c>
      <c r="V945">
        <f t="shared" si="145"/>
        <v>7.3173238543358388E-3</v>
      </c>
      <c r="W945">
        <f>$T945-_xlfn.T.INV(0.975,'Regression (power w accel)'!$B$8-2)*SQRT('Regression (power w accel)'!$D$13*(1+1/'Regression (power w accel)'!$B$8+data_and_analysis!$V945))</f>
        <v>10.778860749959843</v>
      </c>
      <c r="X945">
        <f>$T945+_xlfn.T.INV(0.975,'Regression (power w accel)'!$B$8-2)*SQRT('Regression (power w accel)'!$D$13*(1+1/'Regression (power w accel)'!$B$8+data_and_analysis!$V945))</f>
        <v>11.257898859276626</v>
      </c>
      <c r="Y945">
        <f t="shared" si="146"/>
        <v>799.9235717068874</v>
      </c>
      <c r="Z945">
        <f t="shared" si="147"/>
        <v>1291.4931350740558</v>
      </c>
      <c r="AA945">
        <f>EXP('Regression (power w accel)'!$B$17)*(data_and_analysis!$F945^'Regression (power w accel)'!$B$18)/60</f>
        <v>1016.4132040874737</v>
      </c>
      <c r="AB945" t="str">
        <f t="shared" si="148"/>
        <v>N</v>
      </c>
      <c r="AC945" s="5">
        <f t="shared" si="149"/>
        <v>-0.21299372293667579</v>
      </c>
      <c r="AD945" s="5">
        <f t="shared" si="150"/>
        <v>0.27063789596628302</v>
      </c>
    </row>
    <row r="946" spans="1:30" x14ac:dyDescent="0.25">
      <c r="A946">
        <v>54197</v>
      </c>
      <c r="B946" t="s">
        <v>1254</v>
      </c>
      <c r="C946" t="s">
        <v>1255</v>
      </c>
      <c r="D946">
        <v>6771</v>
      </c>
      <c r="E946">
        <v>3684.58</v>
      </c>
      <c r="F946">
        <v>4595.1054999999997</v>
      </c>
      <c r="G946">
        <f t="shared" si="141"/>
        <v>8.8204040654856453</v>
      </c>
      <c r="H946">
        <f t="shared" si="142"/>
        <v>8.2119118225510643</v>
      </c>
      <c r="I946">
        <f t="shared" si="143"/>
        <v>8.432746994265063</v>
      </c>
      <c r="J946">
        <v>306</v>
      </c>
      <c r="K946">
        <v>307</v>
      </c>
      <c r="L946">
        <v>345730.3</v>
      </c>
      <c r="M946">
        <v>4.05</v>
      </c>
      <c r="N946">
        <v>127.73</v>
      </c>
      <c r="O946">
        <v>90.88</v>
      </c>
      <c r="P946">
        <v>158.78</v>
      </c>
      <c r="Q946">
        <v>78083</v>
      </c>
      <c r="R946">
        <v>0.03</v>
      </c>
      <c r="S946">
        <v>0.2</v>
      </c>
      <c r="T946">
        <f>'Regression (power w accel)'!$B$17+'Regression (power w accel)'!$B$18*data_and_analysis!$I946</f>
        <v>8.9641881096439047</v>
      </c>
      <c r="U946">
        <f t="shared" si="144"/>
        <v>0.1051890209917838</v>
      </c>
      <c r="V946">
        <f t="shared" si="145"/>
        <v>1.2709562669315313E-4</v>
      </c>
      <c r="W946">
        <f>$T946-_xlfn.T.INV(0.975,'Regression (power w accel)'!$B$8-2)*SQRT('Regression (power w accel)'!$D$13*(1+1/'Regression (power w accel)'!$B$8+data_and_analysis!$V946))</f>
        <v>8.7255245782586073</v>
      </c>
      <c r="X946">
        <f>$T946+_xlfn.T.INV(0.975,'Regression (power w accel)'!$B$8-2)*SQRT('Regression (power w accel)'!$D$13*(1+1/'Regression (power w accel)'!$B$8+data_and_analysis!$V946))</f>
        <v>9.2028516410292021</v>
      </c>
      <c r="Y946">
        <f t="shared" si="146"/>
        <v>102.63510375042439</v>
      </c>
      <c r="Z946">
        <f t="shared" si="147"/>
        <v>165.42320662223884</v>
      </c>
      <c r="AA946">
        <f>EXP('Regression (power w accel)'!$B$17)*(data_and_analysis!$F946^'Regression (power w accel)'!$B$18)/60</f>
        <v>130.30052944789355</v>
      </c>
      <c r="AB946" t="str">
        <f t="shared" si="148"/>
        <v>N</v>
      </c>
      <c r="AC946" s="5">
        <f t="shared" si="149"/>
        <v>-0.21232013265558072</v>
      </c>
      <c r="AD946" s="5">
        <f t="shared" si="150"/>
        <v>0.26955130054471993</v>
      </c>
    </row>
    <row r="947" spans="1:30" x14ac:dyDescent="0.25">
      <c r="A947">
        <v>38072</v>
      </c>
      <c r="B947" t="s">
        <v>485</v>
      </c>
      <c r="C947" t="s">
        <v>486</v>
      </c>
      <c r="D947">
        <v>3966</v>
      </c>
      <c r="E947">
        <v>1301.45</v>
      </c>
      <c r="F947">
        <v>1521.4136000000001</v>
      </c>
      <c r="G947">
        <f t="shared" si="141"/>
        <v>8.2855133090797413</v>
      </c>
      <c r="H947">
        <f t="shared" si="142"/>
        <v>7.1712343064857498</v>
      </c>
      <c r="I947">
        <f t="shared" si="143"/>
        <v>7.3273951816582539</v>
      </c>
      <c r="J947">
        <v>43</v>
      </c>
      <c r="K947">
        <v>45</v>
      </c>
      <c r="L947">
        <v>110871.75</v>
      </c>
      <c r="M947">
        <v>11.12</v>
      </c>
      <c r="N947">
        <v>133.33000000000001</v>
      </c>
      <c r="O947">
        <v>115.59</v>
      </c>
      <c r="P947">
        <v>151.85</v>
      </c>
      <c r="Q947">
        <v>92912</v>
      </c>
      <c r="R947">
        <v>0.08</v>
      </c>
      <c r="S947">
        <v>0.18</v>
      </c>
      <c r="T947">
        <f>'Regression (power w accel)'!$B$17+'Regression (power w accel)'!$B$18*data_and_analysis!$I947</f>
        <v>7.9014611702959439</v>
      </c>
      <c r="U947">
        <f t="shared" si="144"/>
        <v>0.60999730627821325</v>
      </c>
      <c r="V947">
        <f t="shared" si="145"/>
        <v>7.3703499843981251E-4</v>
      </c>
      <c r="W947">
        <f>$T947-_xlfn.T.INV(0.975,'Regression (power w accel)'!$B$8-2)*SQRT('Regression (power w accel)'!$D$13*(1+1/'Regression (power w accel)'!$B$8+data_and_analysis!$V947))</f>
        <v>7.6627249467821912</v>
      </c>
      <c r="X947">
        <f>$T947+_xlfn.T.INV(0.975,'Regression (power w accel)'!$B$8-2)*SQRT('Regression (power w accel)'!$D$13*(1+1/'Regression (power w accel)'!$B$8+data_and_analysis!$V947))</f>
        <v>8.1401973938096965</v>
      </c>
      <c r="Y947">
        <f t="shared" si="146"/>
        <v>35.459116486598347</v>
      </c>
      <c r="Z947">
        <f t="shared" si="147"/>
        <v>57.159913032608273</v>
      </c>
      <c r="AA947">
        <f>EXP('Regression (power w accel)'!$B$17)*(data_and_analysis!$F947^'Regression (power w accel)'!$B$18)/60</f>
        <v>45.02043996438826</v>
      </c>
      <c r="AB947" t="str">
        <f t="shared" si="148"/>
        <v>Y</v>
      </c>
      <c r="AC947" s="5">
        <f t="shared" si="149"/>
        <v>-0.21237738870062223</v>
      </c>
      <c r="AD947" s="5">
        <f t="shared" si="150"/>
        <v>0.26964359028526802</v>
      </c>
    </row>
    <row r="948" spans="1:30" x14ac:dyDescent="0.25">
      <c r="A948">
        <v>41210</v>
      </c>
      <c r="B948" t="s">
        <v>121</v>
      </c>
      <c r="C948" t="s">
        <v>1256</v>
      </c>
      <c r="D948">
        <v>9819</v>
      </c>
      <c r="E948">
        <v>5954.17</v>
      </c>
      <c r="F948">
        <v>6613.0766999999996</v>
      </c>
      <c r="G948">
        <f t="shared" si="141"/>
        <v>9.1920745631692906</v>
      </c>
      <c r="H948">
        <f t="shared" si="142"/>
        <v>8.6918470934019076</v>
      </c>
      <c r="I948">
        <f t="shared" si="143"/>
        <v>8.7968042859742557</v>
      </c>
      <c r="J948">
        <v>331</v>
      </c>
      <c r="K948">
        <v>332</v>
      </c>
      <c r="L948">
        <v>382986.3</v>
      </c>
      <c r="M948">
        <v>7.72</v>
      </c>
      <c r="N948">
        <v>103.28</v>
      </c>
      <c r="O948">
        <v>67.62</v>
      </c>
      <c r="P948">
        <v>152.68</v>
      </c>
      <c r="Q948">
        <v>79035</v>
      </c>
      <c r="R948">
        <v>0.05</v>
      </c>
      <c r="S948">
        <v>0.3</v>
      </c>
      <c r="T948">
        <f>'Regression (power w accel)'!$B$17+'Regression (power w accel)'!$B$18*data_and_analysis!$I948</f>
        <v>9.3142065263622769</v>
      </c>
      <c r="U948">
        <f t="shared" si="144"/>
        <v>0.4738750939081956</v>
      </c>
      <c r="V948">
        <f t="shared" si="145"/>
        <v>5.725640515205784E-4</v>
      </c>
      <c r="W948">
        <f>$T948-_xlfn.T.INV(0.975,'Regression (power w accel)'!$B$8-2)*SQRT('Regression (power w accel)'!$D$13*(1+1/'Regression (power w accel)'!$B$8+data_and_analysis!$V948))</f>
        <v>9.0754899021960576</v>
      </c>
      <c r="X948">
        <f>$T948+_xlfn.T.INV(0.975,'Regression (power w accel)'!$B$8-2)*SQRT('Regression (power w accel)'!$D$13*(1+1/'Regression (power w accel)'!$B$8+data_and_analysis!$V948))</f>
        <v>9.5529231505284962</v>
      </c>
      <c r="Y948">
        <f t="shared" si="146"/>
        <v>145.64109473145606</v>
      </c>
      <c r="Z948">
        <f t="shared" si="147"/>
        <v>234.76349152135757</v>
      </c>
      <c r="AA948">
        <f>EXP('Regression (power w accel)'!$B$17)*(data_and_analysis!$F948^'Regression (power w accel)'!$B$18)/60</f>
        <v>184.90865828335194</v>
      </c>
      <c r="AB948" t="str">
        <f t="shared" si="148"/>
        <v>N</v>
      </c>
      <c r="AC948" s="5">
        <f t="shared" si="149"/>
        <v>-0.21236195166006075</v>
      </c>
      <c r="AD948" s="5">
        <f t="shared" si="150"/>
        <v>0.26961870634315371</v>
      </c>
    </row>
    <row r="949" spans="1:30" x14ac:dyDescent="0.25">
      <c r="A949">
        <v>55103</v>
      </c>
      <c r="B949" t="s">
        <v>1257</v>
      </c>
      <c r="C949" t="s">
        <v>1258</v>
      </c>
      <c r="D949">
        <v>52493</v>
      </c>
      <c r="E949">
        <v>15087.42</v>
      </c>
      <c r="F949">
        <v>20757.254000000001</v>
      </c>
      <c r="G949">
        <f t="shared" si="141"/>
        <v>10.868435106356703</v>
      </c>
      <c r="H949">
        <f t="shared" si="142"/>
        <v>9.6216165629890771</v>
      </c>
      <c r="I949">
        <f t="shared" si="143"/>
        <v>9.9406510549278178</v>
      </c>
      <c r="J949">
        <v>388</v>
      </c>
      <c r="K949">
        <v>389</v>
      </c>
      <c r="L949">
        <v>2066919</v>
      </c>
      <c r="M949">
        <v>6.02</v>
      </c>
      <c r="N949">
        <v>165.41</v>
      </c>
      <c r="O949">
        <v>156.72</v>
      </c>
      <c r="P949">
        <v>174.76</v>
      </c>
      <c r="Q949">
        <v>1438972</v>
      </c>
      <c r="R949">
        <v>0.04</v>
      </c>
      <c r="S949">
        <v>0.19</v>
      </c>
      <c r="T949">
        <f>'Regression (power w accel)'!$B$17+'Regression (power w accel)'!$B$18*data_and_analysis!$I949</f>
        <v>10.413943969218835</v>
      </c>
      <c r="U949">
        <f t="shared" si="144"/>
        <v>3.3570764110210787</v>
      </c>
      <c r="V949">
        <f t="shared" si="145"/>
        <v>4.0562192355498008E-3</v>
      </c>
      <c r="W949">
        <f>$T949-_xlfn.T.INV(0.975,'Regression (power w accel)'!$B$8-2)*SQRT('Regression (power w accel)'!$D$13*(1+1/'Regression (power w accel)'!$B$8+data_and_analysis!$V949))</f>
        <v>10.174812555066538</v>
      </c>
      <c r="X949">
        <f>$T949+_xlfn.T.INV(0.975,'Regression (power w accel)'!$B$8-2)*SQRT('Regression (power w accel)'!$D$13*(1+1/'Regression (power w accel)'!$B$8+data_and_analysis!$V949))</f>
        <v>10.653075383371132</v>
      </c>
      <c r="Y949">
        <f t="shared" si="146"/>
        <v>437.23376912027408</v>
      </c>
      <c r="Z949">
        <f t="shared" si="147"/>
        <v>705.37587809347633</v>
      </c>
      <c r="AA949">
        <f>EXP('Regression (power w accel)'!$B$17)*(data_and_analysis!$F949^'Regression (power w accel)'!$B$18)/60</f>
        <v>555.35047836959109</v>
      </c>
      <c r="AB949" t="str">
        <f t="shared" si="148"/>
        <v>Y</v>
      </c>
      <c r="AC949" s="5">
        <f t="shared" si="149"/>
        <v>-0.21268858828768164</v>
      </c>
      <c r="AD949" s="5">
        <f t="shared" si="150"/>
        <v>0.2701454407031984</v>
      </c>
    </row>
    <row r="950" spans="1:30" x14ac:dyDescent="0.25">
      <c r="A950">
        <v>34940</v>
      </c>
      <c r="B950" t="s">
        <v>1259</v>
      </c>
      <c r="C950" t="s">
        <v>1260</v>
      </c>
      <c r="D950">
        <v>4208</v>
      </c>
      <c r="E950">
        <v>1738.22</v>
      </c>
      <c r="F950">
        <v>2013.4813999999999</v>
      </c>
      <c r="G950">
        <f t="shared" si="141"/>
        <v>8.3447427544175454</v>
      </c>
      <c r="H950">
        <f t="shared" si="142"/>
        <v>7.4606168800929575</v>
      </c>
      <c r="I950">
        <f t="shared" si="143"/>
        <v>7.6076205426029508</v>
      </c>
      <c r="J950">
        <v>81</v>
      </c>
      <c r="K950">
        <v>82</v>
      </c>
      <c r="L950">
        <v>149088.69</v>
      </c>
      <c r="M950">
        <v>6.02</v>
      </c>
      <c r="N950">
        <v>137.66</v>
      </c>
      <c r="O950">
        <v>118.6</v>
      </c>
      <c r="P950">
        <v>161.19999999999999</v>
      </c>
      <c r="Q950">
        <v>105563</v>
      </c>
      <c r="R950">
        <v>0.04</v>
      </c>
      <c r="S950">
        <v>0.19</v>
      </c>
      <c r="T950">
        <f>'Regression (power w accel)'!$B$17+'Regression (power w accel)'!$B$18*data_and_analysis!$I950</f>
        <v>8.17088040566329</v>
      </c>
      <c r="U950">
        <f t="shared" si="144"/>
        <v>0.25079851878134962</v>
      </c>
      <c r="V950">
        <f t="shared" si="145"/>
        <v>3.0302967569894879E-4</v>
      </c>
      <c r="W950">
        <f>$T950-_xlfn.T.INV(0.975,'Regression (power w accel)'!$B$8-2)*SQRT('Regression (power w accel)'!$D$13*(1+1/'Regression (power w accel)'!$B$8+data_and_analysis!$V950))</f>
        <v>7.9321959043147254</v>
      </c>
      <c r="X950">
        <f>$T950+_xlfn.T.INV(0.975,'Regression (power w accel)'!$B$8-2)*SQRT('Regression (power w accel)'!$D$13*(1+1/'Regression (power w accel)'!$B$8+data_and_analysis!$V950))</f>
        <v>8.4095649070118537</v>
      </c>
      <c r="Y950">
        <f t="shared" si="146"/>
        <v>46.425614432156181</v>
      </c>
      <c r="Z950">
        <f t="shared" si="147"/>
        <v>74.830110052373797</v>
      </c>
      <c r="AA950">
        <f>EXP('Regression (power w accel)'!$B$17)*(data_and_analysis!$F950^'Regression (power w accel)'!$B$18)/60</f>
        <v>58.940935157217488</v>
      </c>
      <c r="AB950" t="str">
        <f t="shared" si="148"/>
        <v>N</v>
      </c>
      <c r="AC950" s="5">
        <f t="shared" si="149"/>
        <v>-0.21233665010027875</v>
      </c>
      <c r="AD950" s="5">
        <f t="shared" si="150"/>
        <v>0.26957792326799607</v>
      </c>
    </row>
    <row r="951" spans="1:30" x14ac:dyDescent="0.25">
      <c r="A951">
        <v>42358</v>
      </c>
      <c r="B951" t="s">
        <v>232</v>
      </c>
      <c r="C951" t="s">
        <v>1261</v>
      </c>
      <c r="D951">
        <v>13943</v>
      </c>
      <c r="E951">
        <v>7146.27</v>
      </c>
      <c r="F951">
        <v>8640.8019999999997</v>
      </c>
      <c r="G951">
        <f t="shared" si="141"/>
        <v>9.5427328691950208</v>
      </c>
      <c r="H951">
        <f t="shared" si="142"/>
        <v>8.874345821244896</v>
      </c>
      <c r="I951">
        <f t="shared" si="143"/>
        <v>9.0642506815642871</v>
      </c>
      <c r="J951">
        <v>153</v>
      </c>
      <c r="K951">
        <v>154</v>
      </c>
      <c r="L951">
        <v>590172.43999999994</v>
      </c>
      <c r="M951">
        <v>6.04</v>
      </c>
      <c r="N951">
        <v>122.12</v>
      </c>
      <c r="O951">
        <v>116.66</v>
      </c>
      <c r="P951">
        <v>132.75</v>
      </c>
      <c r="Q951">
        <v>202771</v>
      </c>
      <c r="R951">
        <v>0.04</v>
      </c>
      <c r="S951">
        <v>0.28999999999999998</v>
      </c>
      <c r="T951">
        <f>'Regression (power w accel)'!$B$17+'Regression (power w accel)'!$B$18*data_and_analysis!$I951</f>
        <v>9.5713395822666616</v>
      </c>
      <c r="U951">
        <f t="shared" si="144"/>
        <v>0.91361530313161321</v>
      </c>
      <c r="V951">
        <f t="shared" si="145"/>
        <v>1.1038843066809908E-3</v>
      </c>
      <c r="W951">
        <f>$T951-_xlfn.T.INV(0.975,'Regression (power w accel)'!$B$8-2)*SQRT('Regression (power w accel)'!$D$13*(1+1/'Regression (power w accel)'!$B$8+data_and_analysis!$V951))</f>
        <v>9.332559648578183</v>
      </c>
      <c r="X951">
        <f>$T951+_xlfn.T.INV(0.975,'Regression (power w accel)'!$B$8-2)*SQRT('Regression (power w accel)'!$D$13*(1+1/'Regression (power w accel)'!$B$8+data_and_analysis!$V951))</f>
        <v>9.8101195159551402</v>
      </c>
      <c r="Y951">
        <f t="shared" si="146"/>
        <v>188.33364293056425</v>
      </c>
      <c r="Z951">
        <f t="shared" si="147"/>
        <v>303.61940315303485</v>
      </c>
      <c r="AA951">
        <f>EXP('Regression (power w accel)'!$B$17)*(data_and_analysis!$F951^'Regression (power w accel)'!$B$18)/60</f>
        <v>239.12705463877293</v>
      </c>
      <c r="AB951" t="str">
        <f t="shared" si="148"/>
        <v>N</v>
      </c>
      <c r="AC951" s="5">
        <f t="shared" si="149"/>
        <v>-0.21241181507018342</v>
      </c>
      <c r="AD951" s="5">
        <f t="shared" si="150"/>
        <v>0.26969908784133412</v>
      </c>
    </row>
    <row r="952" spans="1:30" x14ac:dyDescent="0.25">
      <c r="A952">
        <v>53109</v>
      </c>
      <c r="B952" t="s">
        <v>92</v>
      </c>
      <c r="C952" t="s">
        <v>1262</v>
      </c>
      <c r="D952">
        <v>2336</v>
      </c>
      <c r="E952">
        <v>1313.3</v>
      </c>
      <c r="F952">
        <v>1340.7545</v>
      </c>
      <c r="G952">
        <f t="shared" si="141"/>
        <v>7.7561953439481179</v>
      </c>
      <c r="H952">
        <f t="shared" si="142"/>
        <v>7.1802983325911143</v>
      </c>
      <c r="I952">
        <f t="shared" si="143"/>
        <v>7.2009877941878138</v>
      </c>
      <c r="J952">
        <v>64</v>
      </c>
      <c r="K952">
        <v>65</v>
      </c>
      <c r="L952">
        <v>79086.240000000005</v>
      </c>
      <c r="M952">
        <v>6.09</v>
      </c>
      <c r="N952">
        <v>116.2</v>
      </c>
      <c r="O952">
        <v>73.790000000000006</v>
      </c>
      <c r="P952">
        <v>151.01</v>
      </c>
      <c r="Q952">
        <v>24291</v>
      </c>
      <c r="R952">
        <v>0.04</v>
      </c>
      <c r="S952">
        <v>0.28000000000000003</v>
      </c>
      <c r="T952">
        <f>'Regression (power w accel)'!$B$17+'Regression (power w accel)'!$B$18*data_and_analysis!$I952</f>
        <v>7.7799283384271289</v>
      </c>
      <c r="U952">
        <f t="shared" si="144"/>
        <v>0.82343034931579073</v>
      </c>
      <c r="V952">
        <f t="shared" si="145"/>
        <v>9.9491748566256605E-4</v>
      </c>
      <c r="W952">
        <f>$T952-_xlfn.T.INV(0.975,'Regression (power w accel)'!$B$8-2)*SQRT('Regression (power w accel)'!$D$13*(1+1/'Regression (power w accel)'!$B$8+data_and_analysis!$V952))</f>
        <v>7.5411613873236192</v>
      </c>
      <c r="X952">
        <f>$T952+_xlfn.T.INV(0.975,'Regression (power w accel)'!$B$8-2)*SQRT('Regression (power w accel)'!$D$13*(1+1/'Regression (power w accel)'!$B$8+data_and_analysis!$V952))</f>
        <v>8.0186952895306387</v>
      </c>
      <c r="Y952">
        <f t="shared" si="146"/>
        <v>31.400280471934174</v>
      </c>
      <c r="Z952">
        <f t="shared" si="147"/>
        <v>50.620201072736116</v>
      </c>
      <c r="AA952">
        <f>EXP('Regression (power w accel)'!$B$17)*(data_and_analysis!$F952^'Regression (power w accel)'!$B$18)/60</f>
        <v>39.868389875057879</v>
      </c>
      <c r="AB952" t="str">
        <f t="shared" si="148"/>
        <v>N</v>
      </c>
      <c r="AC952" s="5">
        <f t="shared" si="149"/>
        <v>-0.21240159007327886</v>
      </c>
      <c r="AD952" s="5">
        <f t="shared" si="150"/>
        <v>0.26968260397204286</v>
      </c>
    </row>
    <row r="953" spans="1:30" x14ac:dyDescent="0.25">
      <c r="A953">
        <v>50352</v>
      </c>
      <c r="B953" t="s">
        <v>1263</v>
      </c>
      <c r="C953" t="s">
        <v>1264</v>
      </c>
      <c r="D953">
        <v>6465</v>
      </c>
      <c r="E953">
        <v>3656.34</v>
      </c>
      <c r="F953">
        <v>4080.3762000000002</v>
      </c>
      <c r="G953">
        <f t="shared" si="141"/>
        <v>8.774158291205957</v>
      </c>
      <c r="H953">
        <f t="shared" si="142"/>
        <v>8.204217926061828</v>
      </c>
      <c r="I953">
        <f t="shared" si="143"/>
        <v>8.3139444690298596</v>
      </c>
      <c r="J953">
        <v>143</v>
      </c>
      <c r="K953">
        <v>144</v>
      </c>
      <c r="L953">
        <v>255639.6</v>
      </c>
      <c r="M953">
        <v>6.12</v>
      </c>
      <c r="N953">
        <v>115.67</v>
      </c>
      <c r="O953">
        <v>89.15</v>
      </c>
      <c r="P953">
        <v>133.61000000000001</v>
      </c>
      <c r="Q953">
        <v>58549</v>
      </c>
      <c r="R953">
        <v>0.04</v>
      </c>
      <c r="S953">
        <v>0.28999999999999998</v>
      </c>
      <c r="T953">
        <f>'Regression (power w accel)'!$B$17+'Regression (power w accel)'!$B$18*data_and_analysis!$I953</f>
        <v>8.8499668792717721</v>
      </c>
      <c r="U953">
        <f t="shared" si="144"/>
        <v>4.2240954869783756E-2</v>
      </c>
      <c r="V953">
        <f t="shared" si="145"/>
        <v>5.1038032112797239E-5</v>
      </c>
      <c r="W953">
        <f>$T953-_xlfn.T.INV(0.975,'Regression (power w accel)'!$B$8-2)*SQRT('Regression (power w accel)'!$D$13*(1+1/'Regression (power w accel)'!$B$8+data_and_analysis!$V953))</f>
        <v>8.6113124139276245</v>
      </c>
      <c r="X953">
        <f>$T953+_xlfn.T.INV(0.975,'Regression (power w accel)'!$B$8-2)*SQRT('Regression (power w accel)'!$D$13*(1+1/'Regression (power w accel)'!$B$8+data_and_analysis!$V953))</f>
        <v>9.0886213446159196</v>
      </c>
      <c r="Y953">
        <f t="shared" si="146"/>
        <v>91.55756056473075</v>
      </c>
      <c r="Z953">
        <f t="shared" si="147"/>
        <v>147.56618431980866</v>
      </c>
      <c r="AA953">
        <f>EXP('Regression (power w accel)'!$B$17)*(data_and_analysis!$F953^'Regression (power w accel)'!$B$18)/60</f>
        <v>116.23596628482565</v>
      </c>
      <c r="AB953" t="str">
        <f t="shared" si="148"/>
        <v>N</v>
      </c>
      <c r="AC953" s="5">
        <f t="shared" si="149"/>
        <v>-0.21231299148512014</v>
      </c>
      <c r="AD953" s="5">
        <f t="shared" si="150"/>
        <v>0.26953979079256035</v>
      </c>
    </row>
    <row r="954" spans="1:30" x14ac:dyDescent="0.25">
      <c r="A954">
        <v>41907</v>
      </c>
      <c r="B954" t="s">
        <v>16</v>
      </c>
      <c r="C954" t="s">
        <v>275</v>
      </c>
      <c r="D954">
        <v>4128</v>
      </c>
      <c r="E954">
        <v>2289.39</v>
      </c>
      <c r="F954">
        <v>2420.4167000000002</v>
      </c>
      <c r="G954">
        <f t="shared" si="141"/>
        <v>8.325548307161398</v>
      </c>
      <c r="H954">
        <f t="shared" si="142"/>
        <v>7.7360406855181667</v>
      </c>
      <c r="I954">
        <f t="shared" si="143"/>
        <v>7.7916949944103662</v>
      </c>
      <c r="J954">
        <v>63</v>
      </c>
      <c r="K954">
        <v>64</v>
      </c>
      <c r="L954">
        <v>140978.98000000001</v>
      </c>
      <c r="M954">
        <v>6.04</v>
      </c>
      <c r="N954">
        <v>107.68</v>
      </c>
      <c r="O954">
        <v>81.34</v>
      </c>
      <c r="P954">
        <v>143.58000000000001</v>
      </c>
      <c r="Q954">
        <v>48579</v>
      </c>
      <c r="R954">
        <v>0.04</v>
      </c>
      <c r="S954">
        <v>0.28000000000000003</v>
      </c>
      <c r="T954">
        <f>'Regression (power w accel)'!$B$17+'Regression (power w accel)'!$B$18*data_and_analysis!$I954</f>
        <v>8.3478565290570756</v>
      </c>
      <c r="U954">
        <f t="shared" si="144"/>
        <v>0.10031373133772903</v>
      </c>
      <c r="V954">
        <f t="shared" si="145"/>
        <v>1.2120501198783007E-4</v>
      </c>
      <c r="W954">
        <f>$T954-_xlfn.T.INV(0.975,'Regression (power w accel)'!$B$8-2)*SQRT('Regression (power w accel)'!$D$13*(1+1/'Regression (power w accel)'!$B$8+data_and_analysis!$V954))</f>
        <v>8.1091936998188796</v>
      </c>
      <c r="X954">
        <f>$T954+_xlfn.T.INV(0.975,'Regression (power w accel)'!$B$8-2)*SQRT('Regression (power w accel)'!$D$13*(1+1/'Regression (power w accel)'!$B$8+data_and_analysis!$V954))</f>
        <v>8.5865193582952717</v>
      </c>
      <c r="Y954">
        <f t="shared" si="146"/>
        <v>55.414934741625565</v>
      </c>
      <c r="Z954">
        <f t="shared" si="147"/>
        <v>89.315477762603862</v>
      </c>
      <c r="AA954">
        <f>EXP('Regression (power w accel)'!$B$17)*(data_and_analysis!$F954^'Regression (power w accel)'!$B$18)/60</f>
        <v>70.352053073324029</v>
      </c>
      <c r="AB954" t="str">
        <f t="shared" si="148"/>
        <v>N</v>
      </c>
      <c r="AC954" s="5">
        <f t="shared" si="149"/>
        <v>-0.21231957958825079</v>
      </c>
      <c r="AD954" s="5">
        <f t="shared" si="150"/>
        <v>0.26955040913326739</v>
      </c>
    </row>
    <row r="955" spans="1:30" x14ac:dyDescent="0.25">
      <c r="A955">
        <v>43104</v>
      </c>
      <c r="B955" t="s">
        <v>16</v>
      </c>
      <c r="C955" t="s">
        <v>1265</v>
      </c>
      <c r="D955">
        <v>5336</v>
      </c>
      <c r="E955">
        <v>2379.92</v>
      </c>
      <c r="F955">
        <v>2928.8135000000002</v>
      </c>
      <c r="G955">
        <f t="shared" si="141"/>
        <v>8.5822315875954605</v>
      </c>
      <c r="H955">
        <f t="shared" si="142"/>
        <v>7.7748221526551982</v>
      </c>
      <c r="I955">
        <f t="shared" si="143"/>
        <v>7.9823526711917427</v>
      </c>
      <c r="J955">
        <v>92</v>
      </c>
      <c r="K955">
        <v>93</v>
      </c>
      <c r="L955">
        <v>235962.95</v>
      </c>
      <c r="M955">
        <v>6.03</v>
      </c>
      <c r="N955">
        <v>137.71</v>
      </c>
      <c r="O955">
        <v>124.93</v>
      </c>
      <c r="P955">
        <v>157.53</v>
      </c>
      <c r="Q955">
        <v>81230</v>
      </c>
      <c r="R955">
        <v>0.04</v>
      </c>
      <c r="S955">
        <v>0.19</v>
      </c>
      <c r="T955">
        <f>'Regression (power w accel)'!$B$17+'Regression (power w accel)'!$B$18*data_and_analysis!$I955</f>
        <v>8.5311620133365302</v>
      </c>
      <c r="U955">
        <f t="shared" si="144"/>
        <v>1.5892574224838023E-2</v>
      </c>
      <c r="V955">
        <f t="shared" si="145"/>
        <v>1.9202352696399857E-5</v>
      </c>
      <c r="W955">
        <f>$T955-_xlfn.T.INV(0.975,'Regression (power w accel)'!$B$8-2)*SQRT('Regression (power w accel)'!$D$13*(1+1/'Regression (power w accel)'!$B$8+data_and_analysis!$V955))</f>
        <v>8.2925113428975212</v>
      </c>
      <c r="X955">
        <f>$T955+_xlfn.T.INV(0.975,'Regression (power w accel)'!$B$8-2)*SQRT('Regression (power w accel)'!$D$13*(1+1/'Regression (power w accel)'!$B$8+data_and_analysis!$V955))</f>
        <v>8.7698126837755392</v>
      </c>
      <c r="Y955">
        <f t="shared" si="146"/>
        <v>66.564192357878525</v>
      </c>
      <c r="Z955">
        <f t="shared" si="147"/>
        <v>107.28277671911823</v>
      </c>
      <c r="AA955">
        <f>EXP('Regression (power w accel)'!$B$17)*(data_and_analysis!$F955^'Regression (power w accel)'!$B$18)/60</f>
        <v>84.505570149066074</v>
      </c>
      <c r="AB955" t="str">
        <f t="shared" si="148"/>
        <v>N</v>
      </c>
      <c r="AC955" s="5">
        <f t="shared" si="149"/>
        <v>-0.21231000228197183</v>
      </c>
      <c r="AD955" s="5">
        <f t="shared" si="150"/>
        <v>0.26953497301862633</v>
      </c>
    </row>
    <row r="956" spans="1:30" x14ac:dyDescent="0.25">
      <c r="A956">
        <v>52755</v>
      </c>
      <c r="B956" t="s">
        <v>92</v>
      </c>
      <c r="C956" t="s">
        <v>93</v>
      </c>
      <c r="D956">
        <v>2798</v>
      </c>
      <c r="E956">
        <v>1264.08</v>
      </c>
      <c r="F956">
        <v>1400.8958</v>
      </c>
      <c r="G956">
        <f t="shared" si="141"/>
        <v>7.9366601552254261</v>
      </c>
      <c r="H956">
        <f t="shared" si="142"/>
        <v>7.1420998638432431</v>
      </c>
      <c r="I956">
        <f t="shared" si="143"/>
        <v>7.2448671681249062</v>
      </c>
      <c r="J956">
        <v>64</v>
      </c>
      <c r="K956">
        <v>65</v>
      </c>
      <c r="L956">
        <v>87313.09</v>
      </c>
      <c r="M956">
        <v>4.08</v>
      </c>
      <c r="N956">
        <v>110.9</v>
      </c>
      <c r="O956">
        <v>71.91</v>
      </c>
      <c r="P956">
        <v>147.63999999999999</v>
      </c>
      <c r="Q956">
        <v>26865</v>
      </c>
      <c r="R956">
        <v>0.03</v>
      </c>
      <c r="S956">
        <v>0.28000000000000003</v>
      </c>
      <c r="T956">
        <f>'Regression (power w accel)'!$B$17+'Regression (power w accel)'!$B$18*data_and_analysis!$I956</f>
        <v>7.822115624169844</v>
      </c>
      <c r="U956">
        <f t="shared" si="144"/>
        <v>0.74572077285047211</v>
      </c>
      <c r="V956">
        <f t="shared" si="145"/>
        <v>9.0102415698817306E-4</v>
      </c>
      <c r="W956">
        <f>$T956-_xlfn.T.INV(0.975,'Regression (power w accel)'!$B$8-2)*SQRT('Regression (power w accel)'!$D$13*(1+1/'Regression (power w accel)'!$B$8+data_and_analysis!$V956))</f>
        <v>7.5833598603231964</v>
      </c>
      <c r="X956">
        <f>$T956+_xlfn.T.INV(0.975,'Regression (power w accel)'!$B$8-2)*SQRT('Regression (power w accel)'!$D$13*(1+1/'Regression (power w accel)'!$B$8+data_and_analysis!$V956))</f>
        <v>8.0608713880164906</v>
      </c>
      <c r="Y956">
        <f t="shared" si="146"/>
        <v>32.753679211299698</v>
      </c>
      <c r="Z956">
        <f t="shared" si="147"/>
        <v>52.800825538792459</v>
      </c>
      <c r="AA956">
        <f>EXP('Regression (power w accel)'!$B$17)*(data_and_analysis!$F956^'Regression (power w accel)'!$B$18)/60</f>
        <v>41.586311471317224</v>
      </c>
      <c r="AB956" t="str">
        <f t="shared" si="148"/>
        <v>N</v>
      </c>
      <c r="AC956" s="5">
        <f t="shared" si="149"/>
        <v>-0.21239277895827671</v>
      </c>
      <c r="AD956" s="5">
        <f t="shared" si="150"/>
        <v>0.26966839978607082</v>
      </c>
    </row>
    <row r="957" spans="1:30" x14ac:dyDescent="0.25">
      <c r="A957">
        <v>34726</v>
      </c>
      <c r="B957" t="s">
        <v>1266</v>
      </c>
      <c r="C957" t="s">
        <v>1267</v>
      </c>
      <c r="D957">
        <v>2985</v>
      </c>
      <c r="E957">
        <v>1461.87</v>
      </c>
      <c r="F957">
        <v>1674.3245999999999</v>
      </c>
      <c r="G957">
        <f t="shared" si="141"/>
        <v>8.0013550258267028</v>
      </c>
      <c r="H957">
        <f t="shared" si="142"/>
        <v>7.2874717170675236</v>
      </c>
      <c r="I957">
        <f t="shared" si="143"/>
        <v>7.4231651390619611</v>
      </c>
      <c r="J957">
        <v>95</v>
      </c>
      <c r="K957">
        <v>96</v>
      </c>
      <c r="L957">
        <v>109645.72</v>
      </c>
      <c r="M957">
        <v>4.0199999999999996</v>
      </c>
      <c r="N957">
        <v>122.88</v>
      </c>
      <c r="O957">
        <v>64.67</v>
      </c>
      <c r="P957">
        <v>155.08000000000001</v>
      </c>
      <c r="Q957">
        <v>27196</v>
      </c>
      <c r="R957">
        <v>0.03</v>
      </c>
      <c r="S957">
        <v>0.28000000000000003</v>
      </c>
      <c r="T957">
        <f>'Regression (power w accel)'!$B$17+'Regression (power w accel)'!$B$18*data_and_analysis!$I957</f>
        <v>7.99353802089892</v>
      </c>
      <c r="U957">
        <f t="shared" si="144"/>
        <v>0.46957206557140274</v>
      </c>
      <c r="V957">
        <f t="shared" si="145"/>
        <v>5.6736487694906306E-4</v>
      </c>
      <c r="W957">
        <f>$T957-_xlfn.T.INV(0.975,'Regression (power w accel)'!$B$8-2)*SQRT('Regression (power w accel)'!$D$13*(1+1/'Regression (power w accel)'!$B$8+data_and_analysis!$V957))</f>
        <v>7.7548220163238604</v>
      </c>
      <c r="X957">
        <f>$T957+_xlfn.T.INV(0.975,'Regression (power w accel)'!$B$8-2)*SQRT('Regression (power w accel)'!$D$13*(1+1/'Regression (power w accel)'!$B$8+data_and_analysis!$V957))</f>
        <v>8.2322540254739796</v>
      </c>
      <c r="Y957">
        <f t="shared" si="146"/>
        <v>38.879901809054182</v>
      </c>
      <c r="Z957">
        <f t="shared" si="147"/>
        <v>62.671666982458468</v>
      </c>
      <c r="AA957">
        <f>EXP('Regression (power w accel)'!$B$17)*(data_and_analysis!$F957^'Regression (power w accel)'!$B$18)/60</f>
        <v>49.362620052907722</v>
      </c>
      <c r="AB957" t="str">
        <f t="shared" si="148"/>
        <v>N</v>
      </c>
      <c r="AC957" s="5">
        <f t="shared" si="149"/>
        <v>-0.21236146364633762</v>
      </c>
      <c r="AD957" s="5">
        <f t="shared" si="150"/>
        <v>0.26961791969887083</v>
      </c>
    </row>
    <row r="958" spans="1:30" x14ac:dyDescent="0.25">
      <c r="A958">
        <v>49727</v>
      </c>
      <c r="B958" t="s">
        <v>16</v>
      </c>
      <c r="C958" t="s">
        <v>444</v>
      </c>
      <c r="D958">
        <v>4114</v>
      </c>
      <c r="E958">
        <v>2289.39</v>
      </c>
      <c r="F958">
        <v>2420.4167000000002</v>
      </c>
      <c r="G958">
        <f t="shared" si="141"/>
        <v>8.322151070212902</v>
      </c>
      <c r="H958">
        <f t="shared" si="142"/>
        <v>7.7360406855181667</v>
      </c>
      <c r="I958">
        <f t="shared" si="143"/>
        <v>7.7916949944103662</v>
      </c>
      <c r="J958">
        <v>63</v>
      </c>
      <c r="K958">
        <v>64</v>
      </c>
      <c r="L958">
        <v>140978.98000000001</v>
      </c>
      <c r="M958">
        <v>6.04</v>
      </c>
      <c r="N958">
        <v>107.68</v>
      </c>
      <c r="O958">
        <v>81.34</v>
      </c>
      <c r="P958">
        <v>143.58000000000001</v>
      </c>
      <c r="Q958">
        <v>48579</v>
      </c>
      <c r="R958">
        <v>0.04</v>
      </c>
      <c r="S958">
        <v>0.28000000000000003</v>
      </c>
      <c r="T958">
        <f>'Regression (power w accel)'!$B$17+'Regression (power w accel)'!$B$18*data_and_analysis!$I958</f>
        <v>8.3478565290570756</v>
      </c>
      <c r="U958">
        <f t="shared" si="144"/>
        <v>0.10031373133772903</v>
      </c>
      <c r="V958">
        <f t="shared" si="145"/>
        <v>1.2120501198783007E-4</v>
      </c>
      <c r="W958">
        <f>$T958-_xlfn.T.INV(0.975,'Regression (power w accel)'!$B$8-2)*SQRT('Regression (power w accel)'!$D$13*(1+1/'Regression (power w accel)'!$B$8+data_and_analysis!$V958))</f>
        <v>8.1091936998188796</v>
      </c>
      <c r="X958">
        <f>$T958+_xlfn.T.INV(0.975,'Regression (power w accel)'!$B$8-2)*SQRT('Regression (power w accel)'!$D$13*(1+1/'Regression (power w accel)'!$B$8+data_and_analysis!$V958))</f>
        <v>8.5865193582952717</v>
      </c>
      <c r="Y958">
        <f t="shared" si="146"/>
        <v>55.414934741625565</v>
      </c>
      <c r="Z958">
        <f t="shared" si="147"/>
        <v>89.315477762603862</v>
      </c>
      <c r="AA958">
        <f>EXP('Regression (power w accel)'!$B$17)*(data_and_analysis!$F958^'Regression (power w accel)'!$B$18)/60</f>
        <v>70.352053073324029</v>
      </c>
      <c r="AB958" t="str">
        <f t="shared" si="148"/>
        <v>N</v>
      </c>
      <c r="AC958" s="5">
        <f t="shared" si="149"/>
        <v>-0.21231957958825079</v>
      </c>
      <c r="AD958" s="5">
        <f t="shared" si="150"/>
        <v>0.26955040913326739</v>
      </c>
    </row>
    <row r="959" spans="1:30" x14ac:dyDescent="0.25">
      <c r="A959">
        <v>42818</v>
      </c>
      <c r="B959" t="s">
        <v>1268</v>
      </c>
      <c r="C959" t="s">
        <v>1269</v>
      </c>
      <c r="D959">
        <v>10968</v>
      </c>
      <c r="E959">
        <v>3978.81</v>
      </c>
      <c r="F959">
        <v>5276.0443999999998</v>
      </c>
      <c r="G959">
        <f t="shared" si="141"/>
        <v>9.3027372212421504</v>
      </c>
      <c r="H959">
        <f t="shared" si="142"/>
        <v>8.2887380585956993</v>
      </c>
      <c r="I959">
        <f t="shared" si="143"/>
        <v>8.5709319292680579</v>
      </c>
      <c r="J959">
        <v>98</v>
      </c>
      <c r="K959">
        <v>99</v>
      </c>
      <c r="L959">
        <v>430025.56</v>
      </c>
      <c r="M959">
        <v>4.21</v>
      </c>
      <c r="N959">
        <v>133.18</v>
      </c>
      <c r="O959">
        <v>115.03</v>
      </c>
      <c r="P959">
        <v>155.31</v>
      </c>
      <c r="Q959">
        <v>249176</v>
      </c>
      <c r="R959">
        <v>0.03</v>
      </c>
      <c r="S959">
        <v>0.19</v>
      </c>
      <c r="T959">
        <f>'Regression (power w accel)'!$B$17+'Regression (power w accel)'!$B$18*data_and_analysis!$I959</f>
        <v>9.0970443200963942</v>
      </c>
      <c r="U959">
        <f t="shared" si="144"/>
        <v>0.21391874184460077</v>
      </c>
      <c r="V959">
        <f t="shared" si="145"/>
        <v>2.5846933738715955E-4</v>
      </c>
      <c r="W959">
        <f>$T959-_xlfn.T.INV(0.975,'Regression (power w accel)'!$B$8-2)*SQRT('Regression (power w accel)'!$D$13*(1+1/'Regression (power w accel)'!$B$8+data_and_analysis!$V959))</f>
        <v>8.8583651298175798</v>
      </c>
      <c r="X959">
        <f>$T959+_xlfn.T.INV(0.975,'Regression (power w accel)'!$B$8-2)*SQRT('Regression (power w accel)'!$D$13*(1+1/'Regression (power w accel)'!$B$8+data_and_analysis!$V959))</f>
        <v>9.3357235103752085</v>
      </c>
      <c r="Y959">
        <f t="shared" si="146"/>
        <v>117.2162556482664</v>
      </c>
      <c r="Z959">
        <f t="shared" si="147"/>
        <v>188.93044815531633</v>
      </c>
      <c r="AA959">
        <f>EXP('Regression (power w accel)'!$B$17)*(data_and_analysis!$F959^'Regression (power w accel)'!$B$18)/60</f>
        <v>148.81438005352538</v>
      </c>
      <c r="AB959" t="str">
        <f t="shared" si="148"/>
        <v>N</v>
      </c>
      <c r="AC959" s="5">
        <f t="shared" si="149"/>
        <v>-0.21233246675417933</v>
      </c>
      <c r="AD959" s="5">
        <f t="shared" si="150"/>
        <v>0.26957118046899797</v>
      </c>
    </row>
    <row r="960" spans="1:30" x14ac:dyDescent="0.25">
      <c r="A960">
        <v>43831</v>
      </c>
      <c r="B960" t="s">
        <v>16</v>
      </c>
      <c r="C960" t="s">
        <v>199</v>
      </c>
      <c r="D960">
        <v>4119</v>
      </c>
      <c r="E960">
        <v>2289.39</v>
      </c>
      <c r="F960">
        <v>2420.4167000000002</v>
      </c>
      <c r="G960">
        <f t="shared" si="141"/>
        <v>8.323365694436081</v>
      </c>
      <c r="H960">
        <f t="shared" si="142"/>
        <v>7.7360406855181667</v>
      </c>
      <c r="I960">
        <f t="shared" si="143"/>
        <v>7.7916949944103662</v>
      </c>
      <c r="J960">
        <v>63</v>
      </c>
      <c r="K960">
        <v>64</v>
      </c>
      <c r="L960">
        <v>140978.98000000001</v>
      </c>
      <c r="M960">
        <v>6.04</v>
      </c>
      <c r="N960">
        <v>107.68</v>
      </c>
      <c r="O960">
        <v>81.34</v>
      </c>
      <c r="P960">
        <v>143.58000000000001</v>
      </c>
      <c r="Q960">
        <v>48579</v>
      </c>
      <c r="R960">
        <v>0.04</v>
      </c>
      <c r="S960">
        <v>0.28000000000000003</v>
      </c>
      <c r="T960">
        <f>'Regression (power w accel)'!$B$17+'Regression (power w accel)'!$B$18*data_and_analysis!$I960</f>
        <v>8.3478565290570756</v>
      </c>
      <c r="U960">
        <f t="shared" si="144"/>
        <v>0.10031373133772903</v>
      </c>
      <c r="V960">
        <f t="shared" si="145"/>
        <v>1.2120501198783007E-4</v>
      </c>
      <c r="W960">
        <f>$T960-_xlfn.T.INV(0.975,'Regression (power w accel)'!$B$8-2)*SQRT('Regression (power w accel)'!$D$13*(1+1/'Regression (power w accel)'!$B$8+data_and_analysis!$V960))</f>
        <v>8.1091936998188796</v>
      </c>
      <c r="X960">
        <f>$T960+_xlfn.T.INV(0.975,'Regression (power w accel)'!$B$8-2)*SQRT('Regression (power w accel)'!$D$13*(1+1/'Regression (power w accel)'!$B$8+data_and_analysis!$V960))</f>
        <v>8.5865193582952717</v>
      </c>
      <c r="Y960">
        <f t="shared" si="146"/>
        <v>55.414934741625565</v>
      </c>
      <c r="Z960">
        <f t="shared" si="147"/>
        <v>89.315477762603862</v>
      </c>
      <c r="AA960">
        <f>EXP('Regression (power w accel)'!$B$17)*(data_and_analysis!$F960^'Regression (power w accel)'!$B$18)/60</f>
        <v>70.352053073324029</v>
      </c>
      <c r="AB960" t="str">
        <f t="shared" si="148"/>
        <v>N</v>
      </c>
      <c r="AC960" s="5">
        <f t="shared" si="149"/>
        <v>-0.21231957958825079</v>
      </c>
      <c r="AD960" s="5">
        <f t="shared" si="150"/>
        <v>0.26955040913326739</v>
      </c>
    </row>
    <row r="961" spans="1:30" x14ac:dyDescent="0.25">
      <c r="A961">
        <v>50886</v>
      </c>
      <c r="B961" t="s">
        <v>1270</v>
      </c>
      <c r="C961" t="s">
        <v>1271</v>
      </c>
      <c r="D961">
        <v>6893</v>
      </c>
      <c r="E961">
        <v>3748.15</v>
      </c>
      <c r="F961">
        <v>4544.1909999999998</v>
      </c>
      <c r="G961">
        <f t="shared" si="141"/>
        <v>8.8382616828856513</v>
      </c>
      <c r="H961">
        <f t="shared" si="142"/>
        <v>8.2290176639021979</v>
      </c>
      <c r="I961">
        <f t="shared" si="143"/>
        <v>8.4216049929683106</v>
      </c>
      <c r="J961">
        <v>229</v>
      </c>
      <c r="K961">
        <v>230</v>
      </c>
      <c r="L961">
        <v>325910.34000000003</v>
      </c>
      <c r="M961">
        <v>4.0199999999999996</v>
      </c>
      <c r="N961">
        <v>123.34</v>
      </c>
      <c r="O961">
        <v>70.510000000000005</v>
      </c>
      <c r="P961">
        <v>168</v>
      </c>
      <c r="Q961">
        <v>49158</v>
      </c>
      <c r="R961">
        <v>0.03</v>
      </c>
      <c r="S961">
        <v>0.28999999999999998</v>
      </c>
      <c r="T961">
        <f>'Regression (power w accel)'!$B$17+'Regression (power w accel)'!$B$18*data_and_analysis!$I961</f>
        <v>8.9534757691915168</v>
      </c>
      <c r="U961">
        <f t="shared" si="144"/>
        <v>9.8085826500868153E-2</v>
      </c>
      <c r="V961">
        <f t="shared" si="145"/>
        <v>1.1851312495642916E-4</v>
      </c>
      <c r="W961">
        <f>$T961-_xlfn.T.INV(0.975,'Regression (power w accel)'!$B$8-2)*SQRT('Regression (power w accel)'!$D$13*(1+1/'Regression (power w accel)'!$B$8+data_and_analysis!$V961))</f>
        <v>8.7148132608204669</v>
      </c>
      <c r="X961">
        <f>$T961+_xlfn.T.INV(0.975,'Regression (power w accel)'!$B$8-2)*SQRT('Regression (power w accel)'!$D$13*(1+1/'Regression (power w accel)'!$B$8+data_and_analysis!$V961))</f>
        <v>9.1921382775625666</v>
      </c>
      <c r="Y961">
        <f t="shared" si="146"/>
        <v>101.54161338991123</v>
      </c>
      <c r="Z961">
        <f t="shared" si="147"/>
        <v>163.66042719263729</v>
      </c>
      <c r="AA961">
        <f>EXP('Regression (power w accel)'!$B$17)*(data_and_analysis!$F961^'Regression (power w accel)'!$B$18)/60</f>
        <v>128.91215545953179</v>
      </c>
      <c r="AB961" t="str">
        <f t="shared" si="148"/>
        <v>N</v>
      </c>
      <c r="AC961" s="5">
        <f t="shared" si="149"/>
        <v>-0.21231932684744176</v>
      </c>
      <c r="AD961" s="5">
        <f t="shared" si="150"/>
        <v>0.26955000177631583</v>
      </c>
    </row>
    <row r="962" spans="1:30" x14ac:dyDescent="0.25">
      <c r="A962">
        <v>37751</v>
      </c>
      <c r="B962" t="s">
        <v>16</v>
      </c>
      <c r="C962" t="s">
        <v>207</v>
      </c>
      <c r="D962">
        <v>4262</v>
      </c>
      <c r="E962">
        <v>2289.39</v>
      </c>
      <c r="F962">
        <v>2420.4167000000002</v>
      </c>
      <c r="G962">
        <f t="shared" si="141"/>
        <v>8.3574938126585625</v>
      </c>
      <c r="H962">
        <f t="shared" si="142"/>
        <v>7.7360406855181667</v>
      </c>
      <c r="I962">
        <f t="shared" si="143"/>
        <v>7.7916949944103662</v>
      </c>
      <c r="J962">
        <v>63</v>
      </c>
      <c r="K962">
        <v>64</v>
      </c>
      <c r="L962">
        <v>140978.98000000001</v>
      </c>
      <c r="M962">
        <v>6.04</v>
      </c>
      <c r="N962">
        <v>107.68</v>
      </c>
      <c r="O962">
        <v>81.34</v>
      </c>
      <c r="P962">
        <v>143.58000000000001</v>
      </c>
      <c r="Q962">
        <v>48579</v>
      </c>
      <c r="R962">
        <v>0.04</v>
      </c>
      <c r="S962">
        <v>0.28000000000000003</v>
      </c>
      <c r="T962">
        <f>'Regression (power w accel)'!$B$17+'Regression (power w accel)'!$B$18*data_and_analysis!$I962</f>
        <v>8.3478565290570756</v>
      </c>
      <c r="U962">
        <f t="shared" si="144"/>
        <v>0.10031373133772903</v>
      </c>
      <c r="V962">
        <f t="shared" si="145"/>
        <v>1.2120501198783007E-4</v>
      </c>
      <c r="W962">
        <f>$T962-_xlfn.T.INV(0.975,'Regression (power w accel)'!$B$8-2)*SQRT('Regression (power w accel)'!$D$13*(1+1/'Regression (power w accel)'!$B$8+data_and_analysis!$V962))</f>
        <v>8.1091936998188796</v>
      </c>
      <c r="X962">
        <f>$T962+_xlfn.T.INV(0.975,'Regression (power w accel)'!$B$8-2)*SQRT('Regression (power w accel)'!$D$13*(1+1/'Regression (power w accel)'!$B$8+data_and_analysis!$V962))</f>
        <v>8.5865193582952717</v>
      </c>
      <c r="Y962">
        <f t="shared" si="146"/>
        <v>55.414934741625565</v>
      </c>
      <c r="Z962">
        <f t="shared" si="147"/>
        <v>89.315477762603862</v>
      </c>
      <c r="AA962">
        <f>EXP('Regression (power w accel)'!$B$17)*(data_and_analysis!$F962^'Regression (power w accel)'!$B$18)/60</f>
        <v>70.352053073324029</v>
      </c>
      <c r="AB962" t="str">
        <f t="shared" si="148"/>
        <v>N</v>
      </c>
      <c r="AC962" s="5">
        <f t="shared" si="149"/>
        <v>-0.21231957958825079</v>
      </c>
      <c r="AD962" s="5">
        <f t="shared" si="150"/>
        <v>0.26955040913326739</v>
      </c>
    </row>
    <row r="963" spans="1:30" x14ac:dyDescent="0.25">
      <c r="A963">
        <v>53940</v>
      </c>
      <c r="B963" t="s">
        <v>1272</v>
      </c>
      <c r="C963" t="s">
        <v>1273</v>
      </c>
      <c r="D963">
        <v>2500</v>
      </c>
      <c r="E963">
        <v>1204.8599999999999</v>
      </c>
      <c r="F963">
        <v>1382.3348000000001</v>
      </c>
      <c r="G963">
        <f t="shared" ref="G963:G1001" si="151">LN(D963)</f>
        <v>7.8240460108562919</v>
      </c>
      <c r="H963">
        <f t="shared" ref="H963:H1001" si="152">LN(E963)</f>
        <v>7.094118656602423</v>
      </c>
      <c r="I963">
        <f t="shared" ref="I963:I1001" si="153">LN(F963)</f>
        <v>7.2315292325856664</v>
      </c>
      <c r="J963">
        <v>125</v>
      </c>
      <c r="K963">
        <v>126</v>
      </c>
      <c r="L963">
        <v>111650.39</v>
      </c>
      <c r="M963">
        <v>6.05</v>
      </c>
      <c r="N963">
        <v>145.32</v>
      </c>
      <c r="O963">
        <v>118.49</v>
      </c>
      <c r="P963">
        <v>162.46</v>
      </c>
      <c r="Q963">
        <v>29059</v>
      </c>
      <c r="R963">
        <v>0.04</v>
      </c>
      <c r="S963">
        <v>0.19</v>
      </c>
      <c r="T963">
        <f>'Regression (power w accel)'!$B$17+'Regression (power w accel)'!$B$18*data_and_analysis!$I963</f>
        <v>7.8092920296805852</v>
      </c>
      <c r="U963">
        <f t="shared" ref="U963:U1001" si="154">($I963-AVERAGE($I$2:$I$1001))^2</f>
        <v>0.7689346553668005</v>
      </c>
      <c r="V963">
        <f t="shared" ref="V963:V1001" si="155">$U963/SUM($U$2:$U$1001)</f>
        <v>9.2907254947795996E-4</v>
      </c>
      <c r="W963">
        <f>$T963-_xlfn.T.INV(0.975,'Regression (power w accel)'!$B$8-2)*SQRT('Regression (power w accel)'!$D$13*(1+1/'Regression (power w accel)'!$B$8+data_and_analysis!$V963))</f>
        <v>7.5705329238528716</v>
      </c>
      <c r="X963">
        <f>$T963+_xlfn.T.INV(0.975,'Regression (power w accel)'!$B$8-2)*SQRT('Regression (power w accel)'!$D$13*(1+1/'Regression (power w accel)'!$B$8+data_and_analysis!$V963))</f>
        <v>8.0480511355082989</v>
      </c>
      <c r="Y963">
        <f t="shared" ref="Y963:Y1001" si="156">EXP(W963)/60</f>
        <v>32.33623285138831</v>
      </c>
      <c r="Z963">
        <f t="shared" ref="Z963:Z1001" si="157">EXP(X963)/60</f>
        <v>52.128226281183359</v>
      </c>
      <c r="AA963">
        <f>EXP('Regression (power w accel)'!$B$17)*(data_and_analysis!$F963^'Regression (power w accel)'!$B$18)/60</f>
        <v>41.0564302291152</v>
      </c>
      <c r="AB963" t="str">
        <f t="shared" ref="AB963:AB1001" si="158">IF(OR(D963/60&lt;Y963,D963/60&gt;Z963),"Y","N")</f>
        <v>N</v>
      </c>
      <c r="AC963" s="5">
        <f t="shared" ref="AC963:AC1001" si="159">(Y963-$AA963)/$AA963</f>
        <v>-0.21239541112229859</v>
      </c>
      <c r="AD963" s="5">
        <f t="shared" ref="AD963:AD1001" si="160">(Z963-$AA963)/$AA963</f>
        <v>0.26967264300091504</v>
      </c>
    </row>
    <row r="964" spans="1:30" x14ac:dyDescent="0.25">
      <c r="A964">
        <v>46785</v>
      </c>
      <c r="B964" t="s">
        <v>343</v>
      </c>
      <c r="C964" t="s">
        <v>1274</v>
      </c>
      <c r="D964">
        <v>19530</v>
      </c>
      <c r="E964">
        <v>7820.2</v>
      </c>
      <c r="F964">
        <v>10562.65</v>
      </c>
      <c r="G964">
        <f t="shared" si="151"/>
        <v>9.8797070238707239</v>
      </c>
      <c r="H964">
        <f t="shared" si="152"/>
        <v>8.9644654086598816</v>
      </c>
      <c r="I964">
        <f t="shared" si="153"/>
        <v>9.2650794727480257</v>
      </c>
      <c r="J964">
        <v>148</v>
      </c>
      <c r="K964">
        <v>149</v>
      </c>
      <c r="L964">
        <v>914743.94</v>
      </c>
      <c r="M964">
        <v>6.31</v>
      </c>
      <c r="N964">
        <v>150.91</v>
      </c>
      <c r="O964">
        <v>142.24</v>
      </c>
      <c r="P964">
        <v>164.34</v>
      </c>
      <c r="Q964">
        <v>335686</v>
      </c>
      <c r="R964">
        <v>0.04</v>
      </c>
      <c r="S964">
        <v>0.18</v>
      </c>
      <c r="T964">
        <f>'Regression (power w accel)'!$B$17+'Regression (power w accel)'!$B$18*data_and_analysis!$I964</f>
        <v>9.764423959705109</v>
      </c>
      <c r="U964">
        <f t="shared" si="154"/>
        <v>1.3378647799134402</v>
      </c>
      <c r="V964">
        <f t="shared" si="155"/>
        <v>1.6164877382695427E-3</v>
      </c>
      <c r="W964">
        <f>$T964-_xlfn.T.INV(0.975,'Regression (power w accel)'!$B$8-2)*SQRT('Regression (power w accel)'!$D$13*(1+1/'Regression (power w accel)'!$B$8+data_and_analysis!$V964))</f>
        <v>9.5255829626046111</v>
      </c>
      <c r="X964">
        <f>$T964+_xlfn.T.INV(0.975,'Regression (power w accel)'!$B$8-2)*SQRT('Regression (power w accel)'!$D$13*(1+1/'Regression (power w accel)'!$B$8+data_and_analysis!$V964))</f>
        <v>10.003264956805607</v>
      </c>
      <c r="Y964">
        <f t="shared" si="156"/>
        <v>228.43196055793973</v>
      </c>
      <c r="Z964">
        <f t="shared" si="157"/>
        <v>368.30831304191184</v>
      </c>
      <c r="AA964">
        <f>EXP('Regression (power w accel)'!$B$17)*(data_and_analysis!$F964^'Regression (power w accel)'!$B$18)/60</f>
        <v>290.05756331795817</v>
      </c>
      <c r="AB964" t="str">
        <f t="shared" si="158"/>
        <v>N</v>
      </c>
      <c r="AC964" s="5">
        <f t="shared" si="159"/>
        <v>-0.21245990642369519</v>
      </c>
      <c r="AD964" s="5">
        <f t="shared" si="160"/>
        <v>0.2697766223671127</v>
      </c>
    </row>
    <row r="965" spans="1:30" x14ac:dyDescent="0.25">
      <c r="A965">
        <v>46729</v>
      </c>
      <c r="B965" t="s">
        <v>609</v>
      </c>
      <c r="C965" t="s">
        <v>1275</v>
      </c>
      <c r="D965">
        <v>5166</v>
      </c>
      <c r="E965">
        <v>2619.48</v>
      </c>
      <c r="F965">
        <v>3177.3434999999999</v>
      </c>
      <c r="G965">
        <f t="shared" si="151"/>
        <v>8.5498539736557859</v>
      </c>
      <c r="H965">
        <f t="shared" si="152"/>
        <v>7.8707311037742711</v>
      </c>
      <c r="I965">
        <f t="shared" si="153"/>
        <v>8.0638007492936197</v>
      </c>
      <c r="J965">
        <v>105</v>
      </c>
      <c r="K965">
        <v>106</v>
      </c>
      <c r="L965">
        <v>210487.19</v>
      </c>
      <c r="M965">
        <v>4.13</v>
      </c>
      <c r="N965">
        <v>113.41</v>
      </c>
      <c r="O965">
        <v>77.23</v>
      </c>
      <c r="P965">
        <v>141.87</v>
      </c>
      <c r="Q965">
        <v>118082</v>
      </c>
      <c r="R965">
        <v>0.03</v>
      </c>
      <c r="S965">
        <v>0.28999999999999998</v>
      </c>
      <c r="T965">
        <f>'Regression (power w accel)'!$B$17+'Regression (power w accel)'!$B$18*data_and_analysis!$I965</f>
        <v>8.6094692687911092</v>
      </c>
      <c r="U965">
        <f t="shared" si="154"/>
        <v>1.9907369647684074E-3</v>
      </c>
      <c r="V965">
        <f t="shared" si="155"/>
        <v>2.4053267131198881E-6</v>
      </c>
      <c r="W965">
        <f>$T965-_xlfn.T.INV(0.975,'Regression (power w accel)'!$B$8-2)*SQRT('Regression (power w accel)'!$D$13*(1+1/'Regression (power w accel)'!$B$8+data_and_analysis!$V965))</f>
        <v>8.3708206006305375</v>
      </c>
      <c r="X965">
        <f>$T965+_xlfn.T.INV(0.975,'Regression (power w accel)'!$B$8-2)*SQRT('Regression (power w accel)'!$D$13*(1+1/'Regression (power w accel)'!$B$8+data_and_analysis!$V965))</f>
        <v>8.8481179369516809</v>
      </c>
      <c r="Y965">
        <f t="shared" si="156"/>
        <v>71.98631549687201</v>
      </c>
      <c r="Z965">
        <f t="shared" si="157"/>
        <v>116.02125124667376</v>
      </c>
      <c r="AA965">
        <f>EXP('Regression (power w accel)'!$B$17)*(data_and_analysis!$F965^'Regression (power w accel)'!$B$18)/60</f>
        <v>91.388962115700252</v>
      </c>
      <c r="AB965" t="str">
        <f t="shared" si="158"/>
        <v>N</v>
      </c>
      <c r="AC965" s="5">
        <f t="shared" si="159"/>
        <v>-0.21230842510569389</v>
      </c>
      <c r="AD965" s="5">
        <f t="shared" si="160"/>
        <v>0.26953243105867131</v>
      </c>
    </row>
    <row r="966" spans="1:30" x14ac:dyDescent="0.25">
      <c r="A966">
        <v>53757</v>
      </c>
      <c r="B966" t="s">
        <v>1276</v>
      </c>
      <c r="C966" t="s">
        <v>1277</v>
      </c>
      <c r="D966">
        <v>2287</v>
      </c>
      <c r="E966">
        <v>900.06</v>
      </c>
      <c r="F966">
        <v>973.19849999999997</v>
      </c>
      <c r="G966">
        <f t="shared" si="151"/>
        <v>7.7349961940227807</v>
      </c>
      <c r="H966">
        <f t="shared" si="152"/>
        <v>6.8024614277688542</v>
      </c>
      <c r="I966">
        <f t="shared" si="153"/>
        <v>6.880588069601151</v>
      </c>
      <c r="J966">
        <v>35</v>
      </c>
      <c r="K966">
        <v>37</v>
      </c>
      <c r="L966">
        <v>69235.45</v>
      </c>
      <c r="M966">
        <v>11.08</v>
      </c>
      <c r="N966">
        <v>137.26</v>
      </c>
      <c r="O966">
        <v>115.07</v>
      </c>
      <c r="P966">
        <v>158.30000000000001</v>
      </c>
      <c r="Q966">
        <v>22250</v>
      </c>
      <c r="R966">
        <v>0.08</v>
      </c>
      <c r="S966">
        <v>0.19</v>
      </c>
      <c r="T966">
        <f>'Regression (power w accel)'!$B$17+'Regression (power w accel)'!$B$18*data_and_analysis!$I966</f>
        <v>7.4718839540108224</v>
      </c>
      <c r="U966">
        <f t="shared" si="154"/>
        <v>1.5075673810700116</v>
      </c>
      <c r="V966">
        <f t="shared" si="155"/>
        <v>1.8215325066502405E-3</v>
      </c>
      <c r="W966">
        <f>$T966-_xlfn.T.INV(0.975,'Regression (power w accel)'!$B$8-2)*SQRT('Regression (power w accel)'!$D$13*(1+1/'Regression (power w accel)'!$B$8+data_and_analysis!$V966))</f>
        <v>7.2330185355119543</v>
      </c>
      <c r="X966">
        <f>$T966+_xlfn.T.INV(0.975,'Regression (power w accel)'!$B$8-2)*SQRT('Regression (power w accel)'!$D$13*(1+1/'Regression (power w accel)'!$B$8+data_and_analysis!$V966))</f>
        <v>7.7107493725096905</v>
      </c>
      <c r="Y966">
        <f t="shared" si="156"/>
        <v>23.073250817490202</v>
      </c>
      <c r="Z966">
        <f t="shared" si="157"/>
        <v>37.203573194713947</v>
      </c>
      <c r="AA966">
        <f>EXP('Regression (power w accel)'!$B$17)*(data_and_analysis!$F966^'Regression (power w accel)'!$B$18)/60</f>
        <v>29.298589993863015</v>
      </c>
      <c r="AB966" t="str">
        <f t="shared" si="158"/>
        <v>Y</v>
      </c>
      <c r="AC966" s="5">
        <f t="shared" si="159"/>
        <v>-0.21247913901920859</v>
      </c>
      <c r="AD966" s="5">
        <f t="shared" si="160"/>
        <v>0.26980763246650225</v>
      </c>
    </row>
    <row r="967" spans="1:30" x14ac:dyDescent="0.25">
      <c r="A967">
        <v>34196</v>
      </c>
      <c r="B967" t="s">
        <v>1278</v>
      </c>
      <c r="C967" t="s">
        <v>1279</v>
      </c>
      <c r="D967">
        <v>46730</v>
      </c>
      <c r="E967">
        <v>21475.97</v>
      </c>
      <c r="F967">
        <v>30057.846000000001</v>
      </c>
      <c r="G967">
        <f t="shared" si="151"/>
        <v>10.752141635694471</v>
      </c>
      <c r="H967">
        <f t="shared" si="152"/>
        <v>9.9746899146333075</v>
      </c>
      <c r="I967">
        <f t="shared" si="153"/>
        <v>10.310879004052875</v>
      </c>
      <c r="J967">
        <v>532</v>
      </c>
      <c r="K967">
        <v>533</v>
      </c>
      <c r="L967">
        <v>2412586</v>
      </c>
      <c r="M967">
        <v>4.0999999999999996</v>
      </c>
      <c r="N967">
        <v>130.58000000000001</v>
      </c>
      <c r="O967">
        <v>115.98</v>
      </c>
      <c r="P967">
        <v>146.63</v>
      </c>
      <c r="Q967">
        <v>1085216</v>
      </c>
      <c r="R967">
        <v>0.03</v>
      </c>
      <c r="S967">
        <v>0.17</v>
      </c>
      <c r="T967">
        <f>'Regression (power w accel)'!$B$17+'Regression (power w accel)'!$B$18*data_and_analysis!$I967</f>
        <v>10.769895088805683</v>
      </c>
      <c r="U967">
        <f t="shared" si="154"/>
        <v>4.8508326033023241</v>
      </c>
      <c r="V967">
        <f t="shared" si="155"/>
        <v>5.8610642430871563E-3</v>
      </c>
      <c r="W967">
        <f>$T967-_xlfn.T.INV(0.975,'Regression (power w accel)'!$B$8-2)*SQRT('Regression (power w accel)'!$D$13*(1+1/'Regression (power w accel)'!$B$8+data_and_analysis!$V967))</f>
        <v>10.530549059021137</v>
      </c>
      <c r="X967">
        <f>$T967+_xlfn.T.INV(0.975,'Regression (power w accel)'!$B$8-2)*SQRT('Regression (power w accel)'!$D$13*(1+1/'Regression (power w accel)'!$B$8+data_and_analysis!$V967))</f>
        <v>11.009241118590229</v>
      </c>
      <c r="Y967">
        <f t="shared" si="156"/>
        <v>624.03377705421701</v>
      </c>
      <c r="Z967">
        <f t="shared" si="157"/>
        <v>1007.1668371141536</v>
      </c>
      <c r="AA967">
        <f>EXP('Regression (power w accel)'!$B$17)*(data_and_analysis!$F967^'Regression (power w accel)'!$B$18)/60</f>
        <v>792.78378230643341</v>
      </c>
      <c r="AB967" t="str">
        <f t="shared" si="158"/>
        <v>N</v>
      </c>
      <c r="AC967" s="5">
        <f t="shared" si="159"/>
        <v>-0.21285753949364941</v>
      </c>
      <c r="AD967" s="5">
        <f t="shared" si="160"/>
        <v>0.27041806302346266</v>
      </c>
    </row>
    <row r="968" spans="1:30" x14ac:dyDescent="0.25">
      <c r="A968">
        <v>44032</v>
      </c>
      <c r="B968" t="s">
        <v>16</v>
      </c>
      <c r="C968" t="s">
        <v>148</v>
      </c>
      <c r="D968">
        <v>3776</v>
      </c>
      <c r="E968">
        <v>2054.96</v>
      </c>
      <c r="F968">
        <v>2307.0216999999998</v>
      </c>
      <c r="G968">
        <f t="shared" si="151"/>
        <v>8.2364205272653912</v>
      </c>
      <c r="H968">
        <f t="shared" si="152"/>
        <v>7.6280116620207004</v>
      </c>
      <c r="I968">
        <f t="shared" si="153"/>
        <v>7.7437126642846961</v>
      </c>
      <c r="J968">
        <v>63</v>
      </c>
      <c r="K968">
        <v>64</v>
      </c>
      <c r="L968">
        <v>142162.95000000001</v>
      </c>
      <c r="M968">
        <v>4.04</v>
      </c>
      <c r="N968">
        <v>101.32</v>
      </c>
      <c r="O968">
        <v>72.739999999999995</v>
      </c>
      <c r="P968">
        <v>139.53</v>
      </c>
      <c r="Q968">
        <v>48586</v>
      </c>
      <c r="R968">
        <v>0.03</v>
      </c>
      <c r="S968">
        <v>0.28000000000000003</v>
      </c>
      <c r="T968">
        <f>'Regression (power w accel)'!$B$17+'Regression (power w accel)'!$B$18*data_and_analysis!$I968</f>
        <v>8.3017245064235041</v>
      </c>
      <c r="U968">
        <f t="shared" si="154"/>
        <v>0.13301029172996079</v>
      </c>
      <c r="V968">
        <f t="shared" si="155"/>
        <v>1.6071093945611416E-4</v>
      </c>
      <c r="W968">
        <f>$T968-_xlfn.T.INV(0.975,'Regression (power w accel)'!$B$8-2)*SQRT('Regression (power w accel)'!$D$13*(1+1/'Regression (power w accel)'!$B$8+data_and_analysis!$V968))</f>
        <v>8.0630569682133277</v>
      </c>
      <c r="X968">
        <f>$T968+_xlfn.T.INV(0.975,'Regression (power w accel)'!$B$8-2)*SQRT('Regression (power w accel)'!$D$13*(1+1/'Regression (power w accel)'!$B$8+data_and_analysis!$V968))</f>
        <v>8.5403920446336805</v>
      </c>
      <c r="Y968">
        <f t="shared" si="156"/>
        <v>52.916352177847031</v>
      </c>
      <c r="Z968">
        <f t="shared" si="157"/>
        <v>85.289169968630006</v>
      </c>
      <c r="AA968">
        <f>EXP('Regression (power w accel)'!$B$17)*(data_and_analysis!$F968^'Regression (power w accel)'!$B$18)/60</f>
        <v>67.180292906597842</v>
      </c>
      <c r="AB968" t="str">
        <f t="shared" si="158"/>
        <v>N</v>
      </c>
      <c r="AC968" s="5">
        <f t="shared" si="159"/>
        <v>-0.21232328874454692</v>
      </c>
      <c r="AD968" s="5">
        <f t="shared" si="160"/>
        <v>0.26955638742464716</v>
      </c>
    </row>
    <row r="969" spans="1:30" x14ac:dyDescent="0.25">
      <c r="A969">
        <v>47644</v>
      </c>
      <c r="B969" t="s">
        <v>16</v>
      </c>
      <c r="C969" t="s">
        <v>384</v>
      </c>
      <c r="D969">
        <v>4118</v>
      </c>
      <c r="E969">
        <v>2289.39</v>
      </c>
      <c r="F969">
        <v>2420.4167000000002</v>
      </c>
      <c r="G969">
        <f t="shared" si="151"/>
        <v>8.3231228875877346</v>
      </c>
      <c r="H969">
        <f t="shared" si="152"/>
        <v>7.7360406855181667</v>
      </c>
      <c r="I969">
        <f t="shared" si="153"/>
        <v>7.7916949944103662</v>
      </c>
      <c r="J969">
        <v>63</v>
      </c>
      <c r="K969">
        <v>64</v>
      </c>
      <c r="L969">
        <v>140978.98000000001</v>
      </c>
      <c r="M969">
        <v>6.04</v>
      </c>
      <c r="N969">
        <v>107.68</v>
      </c>
      <c r="O969">
        <v>81.34</v>
      </c>
      <c r="P969">
        <v>143.58000000000001</v>
      </c>
      <c r="Q969">
        <v>48579</v>
      </c>
      <c r="R969">
        <v>0.04</v>
      </c>
      <c r="S969">
        <v>0.28000000000000003</v>
      </c>
      <c r="T969">
        <f>'Regression (power w accel)'!$B$17+'Regression (power w accel)'!$B$18*data_and_analysis!$I969</f>
        <v>8.3478565290570756</v>
      </c>
      <c r="U969">
        <f t="shared" si="154"/>
        <v>0.10031373133772903</v>
      </c>
      <c r="V969">
        <f t="shared" si="155"/>
        <v>1.2120501198783007E-4</v>
      </c>
      <c r="W969">
        <f>$T969-_xlfn.T.INV(0.975,'Regression (power w accel)'!$B$8-2)*SQRT('Regression (power w accel)'!$D$13*(1+1/'Regression (power w accel)'!$B$8+data_and_analysis!$V969))</f>
        <v>8.1091936998188796</v>
      </c>
      <c r="X969">
        <f>$T969+_xlfn.T.INV(0.975,'Regression (power w accel)'!$B$8-2)*SQRT('Regression (power w accel)'!$D$13*(1+1/'Regression (power w accel)'!$B$8+data_and_analysis!$V969))</f>
        <v>8.5865193582952717</v>
      </c>
      <c r="Y969">
        <f t="shared" si="156"/>
        <v>55.414934741625565</v>
      </c>
      <c r="Z969">
        <f t="shared" si="157"/>
        <v>89.315477762603862</v>
      </c>
      <c r="AA969">
        <f>EXP('Regression (power w accel)'!$B$17)*(data_and_analysis!$F969^'Regression (power w accel)'!$B$18)/60</f>
        <v>70.352053073324029</v>
      </c>
      <c r="AB969" t="str">
        <f t="shared" si="158"/>
        <v>N</v>
      </c>
      <c r="AC969" s="5">
        <f t="shared" si="159"/>
        <v>-0.21231957958825079</v>
      </c>
      <c r="AD969" s="5">
        <f t="shared" si="160"/>
        <v>0.26955040913326739</v>
      </c>
    </row>
    <row r="970" spans="1:30" x14ac:dyDescent="0.25">
      <c r="A970">
        <v>44826</v>
      </c>
      <c r="B970" t="s">
        <v>1280</v>
      </c>
      <c r="C970" t="s">
        <v>1281</v>
      </c>
      <c r="D970">
        <v>18780</v>
      </c>
      <c r="E970">
        <v>9908.85</v>
      </c>
      <c r="F970">
        <v>12178.757</v>
      </c>
      <c r="G970">
        <f t="shared" si="151"/>
        <v>9.8405477527622534</v>
      </c>
      <c r="H970">
        <f t="shared" si="152"/>
        <v>9.2011835761907648</v>
      </c>
      <c r="I970">
        <f t="shared" si="153"/>
        <v>9.4074484835110166</v>
      </c>
      <c r="J970">
        <v>566</v>
      </c>
      <c r="K970">
        <v>567</v>
      </c>
      <c r="L970">
        <v>864588.80000000005</v>
      </c>
      <c r="M970">
        <v>4.13</v>
      </c>
      <c r="N970">
        <v>117.93</v>
      </c>
      <c r="O970">
        <v>91.42</v>
      </c>
      <c r="P970">
        <v>139.52000000000001</v>
      </c>
      <c r="Q970">
        <v>257141</v>
      </c>
      <c r="R970">
        <v>0.03</v>
      </c>
      <c r="S970">
        <v>0.18</v>
      </c>
      <c r="T970">
        <f>'Regression (power w accel)'!$B$17+'Regression (power w accel)'!$B$18*data_and_analysis!$I970</f>
        <v>9.9013028984651879</v>
      </c>
      <c r="U970">
        <f t="shared" si="154"/>
        <v>1.6874790935169741</v>
      </c>
      <c r="V970">
        <f t="shared" si="155"/>
        <v>2.038912530033775E-3</v>
      </c>
      <c r="W970">
        <f>$T970-_xlfn.T.INV(0.975,'Regression (power w accel)'!$B$8-2)*SQRT('Regression (power w accel)'!$D$13*(1+1/'Regression (power w accel)'!$B$8+data_and_analysis!$V970))</f>
        <v>9.662411592131356</v>
      </c>
      <c r="X970">
        <f>$T970+_xlfn.T.INV(0.975,'Regression (power w accel)'!$B$8-2)*SQRT('Regression (power w accel)'!$D$13*(1+1/'Regression (power w accel)'!$B$8+data_and_analysis!$V970))</f>
        <v>10.14019420479902</v>
      </c>
      <c r="Y970">
        <f t="shared" si="156"/>
        <v>261.92731193580249</v>
      </c>
      <c r="Z970">
        <f t="shared" si="157"/>
        <v>422.35645710654092</v>
      </c>
      <c r="AA970">
        <f>EXP('Regression (power w accel)'!$B$17)*(data_and_analysis!$F970^'Regression (power w accel)'!$B$18)/60</f>
        <v>332.60591018297515</v>
      </c>
      <c r="AB970" t="str">
        <f t="shared" si="158"/>
        <v>N</v>
      </c>
      <c r="AC970" s="5">
        <f t="shared" si="159"/>
        <v>-0.21249952596540009</v>
      </c>
      <c r="AD970" s="5">
        <f t="shared" si="160"/>
        <v>0.26984050546243049</v>
      </c>
    </row>
    <row r="971" spans="1:30" x14ac:dyDescent="0.25">
      <c r="A971">
        <v>47020</v>
      </c>
      <c r="B971" t="s">
        <v>16</v>
      </c>
      <c r="C971" t="s">
        <v>110</v>
      </c>
      <c r="D971">
        <v>4117</v>
      </c>
      <c r="E971">
        <v>2289.39</v>
      </c>
      <c r="F971">
        <v>2420.4167000000002</v>
      </c>
      <c r="G971">
        <f t="shared" si="151"/>
        <v>8.3228800217699046</v>
      </c>
      <c r="H971">
        <f t="shared" si="152"/>
        <v>7.7360406855181667</v>
      </c>
      <c r="I971">
        <f t="shared" si="153"/>
        <v>7.7916949944103662</v>
      </c>
      <c r="J971">
        <v>63</v>
      </c>
      <c r="K971">
        <v>64</v>
      </c>
      <c r="L971">
        <v>140978.98000000001</v>
      </c>
      <c r="M971">
        <v>6.04</v>
      </c>
      <c r="N971">
        <v>107.68</v>
      </c>
      <c r="O971">
        <v>81.34</v>
      </c>
      <c r="P971">
        <v>143.58000000000001</v>
      </c>
      <c r="Q971">
        <v>48579</v>
      </c>
      <c r="R971">
        <v>0.04</v>
      </c>
      <c r="S971">
        <v>0.28000000000000003</v>
      </c>
      <c r="T971">
        <f>'Regression (power w accel)'!$B$17+'Regression (power w accel)'!$B$18*data_and_analysis!$I971</f>
        <v>8.3478565290570756</v>
      </c>
      <c r="U971">
        <f t="shared" si="154"/>
        <v>0.10031373133772903</v>
      </c>
      <c r="V971">
        <f t="shared" si="155"/>
        <v>1.2120501198783007E-4</v>
      </c>
      <c r="W971">
        <f>$T971-_xlfn.T.INV(0.975,'Regression (power w accel)'!$B$8-2)*SQRT('Regression (power w accel)'!$D$13*(1+1/'Regression (power w accel)'!$B$8+data_and_analysis!$V971))</f>
        <v>8.1091936998188796</v>
      </c>
      <c r="X971">
        <f>$T971+_xlfn.T.INV(0.975,'Regression (power w accel)'!$B$8-2)*SQRT('Regression (power w accel)'!$D$13*(1+1/'Regression (power w accel)'!$B$8+data_and_analysis!$V971))</f>
        <v>8.5865193582952717</v>
      </c>
      <c r="Y971">
        <f t="shared" si="156"/>
        <v>55.414934741625565</v>
      </c>
      <c r="Z971">
        <f t="shared" si="157"/>
        <v>89.315477762603862</v>
      </c>
      <c r="AA971">
        <f>EXP('Regression (power w accel)'!$B$17)*(data_and_analysis!$F971^'Regression (power w accel)'!$B$18)/60</f>
        <v>70.352053073324029</v>
      </c>
      <c r="AB971" t="str">
        <f t="shared" si="158"/>
        <v>N</v>
      </c>
      <c r="AC971" s="5">
        <f t="shared" si="159"/>
        <v>-0.21231957958825079</v>
      </c>
      <c r="AD971" s="5">
        <f t="shared" si="160"/>
        <v>0.26955040913326739</v>
      </c>
    </row>
    <row r="972" spans="1:30" x14ac:dyDescent="0.25">
      <c r="A972">
        <v>42154</v>
      </c>
      <c r="B972" t="s">
        <v>16</v>
      </c>
      <c r="C972" t="s">
        <v>963</v>
      </c>
      <c r="D972">
        <v>4140</v>
      </c>
      <c r="E972">
        <v>2289.39</v>
      </c>
      <c r="F972">
        <v>2420.4167000000002</v>
      </c>
      <c r="G972">
        <f t="shared" si="151"/>
        <v>8.3284510668193601</v>
      </c>
      <c r="H972">
        <f t="shared" si="152"/>
        <v>7.7360406855181667</v>
      </c>
      <c r="I972">
        <f t="shared" si="153"/>
        <v>7.7916949944103662</v>
      </c>
      <c r="J972">
        <v>63</v>
      </c>
      <c r="K972">
        <v>64</v>
      </c>
      <c r="L972">
        <v>140978.98000000001</v>
      </c>
      <c r="M972">
        <v>6.04</v>
      </c>
      <c r="N972">
        <v>107.68</v>
      </c>
      <c r="O972">
        <v>81.34</v>
      </c>
      <c r="P972">
        <v>143.58000000000001</v>
      </c>
      <c r="Q972">
        <v>48579</v>
      </c>
      <c r="R972">
        <v>0.04</v>
      </c>
      <c r="S972">
        <v>0.28000000000000003</v>
      </c>
      <c r="T972">
        <f>'Regression (power w accel)'!$B$17+'Regression (power w accel)'!$B$18*data_and_analysis!$I972</f>
        <v>8.3478565290570756</v>
      </c>
      <c r="U972">
        <f t="shared" si="154"/>
        <v>0.10031373133772903</v>
      </c>
      <c r="V972">
        <f t="shared" si="155"/>
        <v>1.2120501198783007E-4</v>
      </c>
      <c r="W972">
        <f>$T972-_xlfn.T.INV(0.975,'Regression (power w accel)'!$B$8-2)*SQRT('Regression (power w accel)'!$D$13*(1+1/'Regression (power w accel)'!$B$8+data_and_analysis!$V972))</f>
        <v>8.1091936998188796</v>
      </c>
      <c r="X972">
        <f>$T972+_xlfn.T.INV(0.975,'Regression (power w accel)'!$B$8-2)*SQRT('Regression (power w accel)'!$D$13*(1+1/'Regression (power w accel)'!$B$8+data_and_analysis!$V972))</f>
        <v>8.5865193582952717</v>
      </c>
      <c r="Y972">
        <f t="shared" si="156"/>
        <v>55.414934741625565</v>
      </c>
      <c r="Z972">
        <f t="shared" si="157"/>
        <v>89.315477762603862</v>
      </c>
      <c r="AA972">
        <f>EXP('Regression (power w accel)'!$B$17)*(data_and_analysis!$F972^'Regression (power w accel)'!$B$18)/60</f>
        <v>70.352053073324029</v>
      </c>
      <c r="AB972" t="str">
        <f t="shared" si="158"/>
        <v>N</v>
      </c>
      <c r="AC972" s="5">
        <f t="shared" si="159"/>
        <v>-0.21231957958825079</v>
      </c>
      <c r="AD972" s="5">
        <f t="shared" si="160"/>
        <v>0.26955040913326739</v>
      </c>
    </row>
    <row r="973" spans="1:30" x14ac:dyDescent="0.25">
      <c r="A973">
        <v>54526</v>
      </c>
      <c r="B973" t="s">
        <v>340</v>
      </c>
      <c r="C973" t="s">
        <v>1282</v>
      </c>
      <c r="D973">
        <v>1519</v>
      </c>
      <c r="E973">
        <v>805.37</v>
      </c>
      <c r="F973">
        <v>846.73505</v>
      </c>
      <c r="G973">
        <f t="shared" si="151"/>
        <v>7.3258075025957732</v>
      </c>
      <c r="H973">
        <f t="shared" si="152"/>
        <v>6.6913017991514705</v>
      </c>
      <c r="I973">
        <f t="shared" si="153"/>
        <v>6.7413878357994719</v>
      </c>
      <c r="J973">
        <v>71</v>
      </c>
      <c r="K973">
        <v>72</v>
      </c>
      <c r="L973">
        <v>55701.95</v>
      </c>
      <c r="M973">
        <v>6.02</v>
      </c>
      <c r="N973">
        <v>138.84</v>
      </c>
      <c r="O973">
        <v>76.22</v>
      </c>
      <c r="P973">
        <v>173.04</v>
      </c>
      <c r="Q973">
        <v>11232</v>
      </c>
      <c r="R973">
        <v>0.04</v>
      </c>
      <c r="S973">
        <v>0.28000000000000003</v>
      </c>
      <c r="T973">
        <f>'Regression (power w accel)'!$B$17+'Regression (power w accel)'!$B$18*data_and_analysis!$I973</f>
        <v>7.3380515969844167</v>
      </c>
      <c r="U973">
        <f t="shared" si="154"/>
        <v>1.8687726311765995</v>
      </c>
      <c r="V973">
        <f t="shared" si="155"/>
        <v>2.257962156763057E-3</v>
      </c>
      <c r="W973">
        <f>$T973-_xlfn.T.INV(0.975,'Regression (power w accel)'!$B$8-2)*SQRT('Regression (power w accel)'!$D$13*(1+1/'Regression (power w accel)'!$B$8+data_and_analysis!$V973))</f>
        <v>7.0991342068196612</v>
      </c>
      <c r="X973">
        <f>$T973+_xlfn.T.INV(0.975,'Regression (power w accel)'!$B$8-2)*SQRT('Regression (power w accel)'!$D$13*(1+1/'Regression (power w accel)'!$B$8+data_and_analysis!$V973))</f>
        <v>7.5769689871491721</v>
      </c>
      <c r="Y973">
        <f t="shared" si="156"/>
        <v>20.181970262959432</v>
      </c>
      <c r="Z973">
        <f t="shared" si="157"/>
        <v>32.545022062351528</v>
      </c>
      <c r="AA973">
        <f>EXP('Regression (power w accel)'!$B$17)*(data_and_analysis!$F973^'Regression (power w accel)'!$B$18)/60</f>
        <v>25.62855180203784</v>
      </c>
      <c r="AB973" t="str">
        <f t="shared" si="158"/>
        <v>N</v>
      </c>
      <c r="AC973" s="5">
        <f t="shared" si="159"/>
        <v>-0.21252006672672494</v>
      </c>
      <c r="AD973" s="5">
        <f t="shared" si="160"/>
        <v>0.26987362819945715</v>
      </c>
    </row>
    <row r="974" spans="1:30" x14ac:dyDescent="0.25">
      <c r="A974">
        <v>50214</v>
      </c>
      <c r="B974" t="s">
        <v>545</v>
      </c>
      <c r="C974" t="s">
        <v>1283</v>
      </c>
      <c r="D974">
        <v>9380</v>
      </c>
      <c r="E974">
        <v>5506.2</v>
      </c>
      <c r="F974">
        <v>6821.3554999999997</v>
      </c>
      <c r="G974">
        <f t="shared" si="151"/>
        <v>9.1463350420002705</v>
      </c>
      <c r="H974">
        <f t="shared" si="152"/>
        <v>8.613630009053022</v>
      </c>
      <c r="I974">
        <f t="shared" si="153"/>
        <v>8.8278134847543033</v>
      </c>
      <c r="J974">
        <v>84</v>
      </c>
      <c r="K974">
        <v>85</v>
      </c>
      <c r="L974">
        <v>506723.53</v>
      </c>
      <c r="M974">
        <v>6.25</v>
      </c>
      <c r="N974">
        <v>129.25</v>
      </c>
      <c r="O974">
        <v>124.7</v>
      </c>
      <c r="P974">
        <v>148.38999999999999</v>
      </c>
      <c r="Q974">
        <v>58677</v>
      </c>
      <c r="R974">
        <v>0.04</v>
      </c>
      <c r="S974">
        <v>0.28999999999999998</v>
      </c>
      <c r="T974">
        <f>'Regression (power w accel)'!$B$17+'Regression (power w accel)'!$B$18*data_and_analysis!$I974</f>
        <v>9.3440199400965298</v>
      </c>
      <c r="U974">
        <f t="shared" si="154"/>
        <v>0.51752925233219238</v>
      </c>
      <c r="V974">
        <f t="shared" si="155"/>
        <v>6.2530960015624284E-4</v>
      </c>
      <c r="W974">
        <f>$T974-_xlfn.T.INV(0.975,'Regression (power w accel)'!$B$8-2)*SQRT('Regression (power w accel)'!$D$13*(1+1/'Regression (power w accel)'!$B$8+data_and_analysis!$V974))</f>
        <v>9.1052970302781304</v>
      </c>
      <c r="X974">
        <f>$T974+_xlfn.T.INV(0.975,'Regression (power w accel)'!$B$8-2)*SQRT('Regression (power w accel)'!$D$13*(1+1/'Regression (power w accel)'!$B$8+data_and_analysis!$V974))</f>
        <v>9.5827428499149292</v>
      </c>
      <c r="Y974">
        <f t="shared" si="156"/>
        <v>150.04758363971288</v>
      </c>
      <c r="Z974">
        <f t="shared" si="157"/>
        <v>241.8694910956726</v>
      </c>
      <c r="AA974">
        <f>EXP('Regression (power w accel)'!$B$17)*(data_and_analysis!$F974^'Regression (power w accel)'!$B$18)/60</f>
        <v>190.5044164713058</v>
      </c>
      <c r="AB974" t="str">
        <f t="shared" si="158"/>
        <v>N</v>
      </c>
      <c r="AC974" s="5">
        <f t="shared" si="159"/>
        <v>-0.21236690246331699</v>
      </c>
      <c r="AD974" s="5">
        <f t="shared" si="160"/>
        <v>0.2696266867498241</v>
      </c>
    </row>
    <row r="975" spans="1:30" x14ac:dyDescent="0.25">
      <c r="A975">
        <v>44966</v>
      </c>
      <c r="B975" t="s">
        <v>68</v>
      </c>
      <c r="C975" t="s">
        <v>352</v>
      </c>
      <c r="D975">
        <v>8053</v>
      </c>
      <c r="E975">
        <v>4425.72</v>
      </c>
      <c r="F975">
        <v>4884.0033999999996</v>
      </c>
      <c r="G975">
        <f t="shared" si="151"/>
        <v>8.9937999717955446</v>
      </c>
      <c r="H975">
        <f t="shared" si="152"/>
        <v>8.3951882560702966</v>
      </c>
      <c r="I975">
        <f t="shared" si="153"/>
        <v>8.4937205313810491</v>
      </c>
      <c r="J975">
        <v>227</v>
      </c>
      <c r="K975">
        <v>228</v>
      </c>
      <c r="L975">
        <v>338088.16</v>
      </c>
      <c r="M975">
        <v>6.02</v>
      </c>
      <c r="N975">
        <v>123.65</v>
      </c>
      <c r="O975">
        <v>95.32</v>
      </c>
      <c r="P975">
        <v>160.72</v>
      </c>
      <c r="Q975">
        <v>84391</v>
      </c>
      <c r="R975">
        <v>0.04</v>
      </c>
      <c r="S975">
        <v>0.28999999999999998</v>
      </c>
      <c r="T975">
        <f>'Regression (power w accel)'!$B$17+'Regression (power w accel)'!$B$18*data_and_analysis!$I975</f>
        <v>9.0228103688571721</v>
      </c>
      <c r="U975">
        <f t="shared" si="154"/>
        <v>0.14845771336018326</v>
      </c>
      <c r="V975">
        <f t="shared" si="155"/>
        <v>1.7937543233165719E-4</v>
      </c>
      <c r="W975">
        <f>$T975-_xlfn.T.INV(0.975,'Regression (power w accel)'!$B$8-2)*SQRT('Regression (power w accel)'!$D$13*(1+1/'Regression (power w accel)'!$B$8+data_and_analysis!$V975))</f>
        <v>8.78414060593534</v>
      </c>
      <c r="X975">
        <f>$T975+_xlfn.T.INV(0.975,'Regression (power w accel)'!$B$8-2)*SQRT('Regression (power w accel)'!$D$13*(1+1/'Regression (power w accel)'!$B$8+data_and_analysis!$V975))</f>
        <v>9.2614801317790043</v>
      </c>
      <c r="Y975">
        <f t="shared" si="156"/>
        <v>108.83098078095281</v>
      </c>
      <c r="Z975">
        <f t="shared" si="157"/>
        <v>175.41166266686005</v>
      </c>
      <c r="AA975">
        <f>EXP('Regression (power w accel)'!$B$17)*(data_and_analysis!$F975^'Regression (power w accel)'!$B$18)/60</f>
        <v>138.16737418237352</v>
      </c>
      <c r="AB975" t="str">
        <f t="shared" si="158"/>
        <v>N</v>
      </c>
      <c r="AC975" s="5">
        <f t="shared" si="159"/>
        <v>-0.21232504109615807</v>
      </c>
      <c r="AD975" s="5">
        <f t="shared" si="160"/>
        <v>0.26955921182468207</v>
      </c>
    </row>
    <row r="976" spans="1:30" x14ac:dyDescent="0.25">
      <c r="A976">
        <v>43301</v>
      </c>
      <c r="B976" t="s">
        <v>1284</v>
      </c>
      <c r="C976" t="s">
        <v>1285</v>
      </c>
      <c r="D976">
        <v>15191</v>
      </c>
      <c r="E976">
        <v>6546.13</v>
      </c>
      <c r="F976">
        <v>8438.8230000000003</v>
      </c>
      <c r="G976">
        <f t="shared" si="151"/>
        <v>9.6284584262076631</v>
      </c>
      <c r="H976">
        <f t="shared" si="152"/>
        <v>8.786629314320086</v>
      </c>
      <c r="I976">
        <f t="shared" si="153"/>
        <v>9.0405981228889498</v>
      </c>
      <c r="J976">
        <v>317</v>
      </c>
      <c r="K976">
        <v>318</v>
      </c>
      <c r="L976">
        <v>729750.4</v>
      </c>
      <c r="M976">
        <v>6.23</v>
      </c>
      <c r="N976">
        <v>148.38999999999999</v>
      </c>
      <c r="O976">
        <v>134.25</v>
      </c>
      <c r="P976">
        <v>168.62</v>
      </c>
      <c r="Q976">
        <v>250925</v>
      </c>
      <c r="R976">
        <v>0.04</v>
      </c>
      <c r="S976">
        <v>0.17</v>
      </c>
      <c r="T976">
        <f>'Regression (power w accel)'!$B$17+'Regression (power w accel)'!$B$18*data_and_analysis!$I976</f>
        <v>9.5485991199069815</v>
      </c>
      <c r="U976">
        <f t="shared" si="154"/>
        <v>0.86895898958821149</v>
      </c>
      <c r="V976">
        <f t="shared" si="155"/>
        <v>1.0499278946705785E-3</v>
      </c>
      <c r="W976">
        <f>$T976-_xlfn.T.INV(0.975,'Regression (power w accel)'!$B$8-2)*SQRT('Regression (power w accel)'!$D$13*(1+1/'Regression (power w accel)'!$B$8+data_and_analysis!$V976))</f>
        <v>9.3098256146348142</v>
      </c>
      <c r="X976">
        <f>$T976+_xlfn.T.INV(0.975,'Regression (power w accel)'!$B$8-2)*SQRT('Regression (power w accel)'!$D$13*(1+1/'Regression (power w accel)'!$B$8+data_and_analysis!$V976))</f>
        <v>9.7873726251791489</v>
      </c>
      <c r="Y976">
        <f t="shared" si="156"/>
        <v>184.10036160472984</v>
      </c>
      <c r="Z976">
        <f t="shared" si="157"/>
        <v>296.79096307140304</v>
      </c>
      <c r="AA976">
        <f>EXP('Regression (power w accel)'!$B$17)*(data_and_analysis!$F976^'Regression (power w accel)'!$B$18)/60</f>
        <v>233.75055855005206</v>
      </c>
      <c r="AB976" t="str">
        <f t="shared" si="158"/>
        <v>N</v>
      </c>
      <c r="AC976" s="5">
        <f t="shared" si="159"/>
        <v>-0.21240675210917551</v>
      </c>
      <c r="AD976" s="5">
        <f t="shared" si="160"/>
        <v>0.26969092571324227</v>
      </c>
    </row>
    <row r="977" spans="1:30" x14ac:dyDescent="0.25">
      <c r="A977">
        <v>35655</v>
      </c>
      <c r="B977" t="s">
        <v>1286</v>
      </c>
      <c r="C977" t="s">
        <v>1287</v>
      </c>
      <c r="D977">
        <v>2879</v>
      </c>
      <c r="E977">
        <v>1606.17</v>
      </c>
      <c r="F977">
        <v>1796.3557000000001</v>
      </c>
      <c r="G977">
        <f t="shared" si="151"/>
        <v>7.9651982906121761</v>
      </c>
      <c r="H977">
        <f t="shared" si="152"/>
        <v>7.3816077419557269</v>
      </c>
      <c r="I977">
        <f t="shared" si="153"/>
        <v>7.4935152804775349</v>
      </c>
      <c r="J977">
        <v>249</v>
      </c>
      <c r="K977">
        <v>250</v>
      </c>
      <c r="L977">
        <v>127557.03</v>
      </c>
      <c r="M977">
        <v>4.18</v>
      </c>
      <c r="N977">
        <v>146.71</v>
      </c>
      <c r="O977">
        <v>37.85</v>
      </c>
      <c r="P977">
        <v>163.91</v>
      </c>
      <c r="Q977">
        <v>33372</v>
      </c>
      <c r="R977">
        <v>0.03</v>
      </c>
      <c r="S977">
        <v>0.18</v>
      </c>
      <c r="T977">
        <f>'Regression (power w accel)'!$B$17+'Regression (power w accel)'!$B$18*data_and_analysis!$I977</f>
        <v>8.0611753012802243</v>
      </c>
      <c r="U977">
        <f t="shared" si="154"/>
        <v>0.37810587685873176</v>
      </c>
      <c r="V977">
        <f t="shared" si="155"/>
        <v>4.5684999178268105E-4</v>
      </c>
      <c r="W977">
        <f>$T977-_xlfn.T.INV(0.975,'Regression (power w accel)'!$B$8-2)*SQRT('Regression (power w accel)'!$D$13*(1+1/'Regression (power w accel)'!$B$8+data_and_analysis!$V977))</f>
        <v>7.8224724672619095</v>
      </c>
      <c r="X977">
        <f>$T977+_xlfn.T.INV(0.975,'Regression (power w accel)'!$B$8-2)*SQRT('Regression (power w accel)'!$D$13*(1+1/'Regression (power w accel)'!$B$8+data_and_analysis!$V977))</f>
        <v>8.29987813529854</v>
      </c>
      <c r="Y977">
        <f t="shared" si="156"/>
        <v>41.601153907343132</v>
      </c>
      <c r="Z977">
        <f t="shared" si="157"/>
        <v>67.05636759487308</v>
      </c>
      <c r="AA977">
        <f>EXP('Regression (power w accel)'!$B$17)*(data_and_analysis!$F977^'Regression (power w accel)'!$B$18)/60</f>
        <v>52.81687484868533</v>
      </c>
      <c r="AB977" t="str">
        <f t="shared" si="158"/>
        <v>N</v>
      </c>
      <c r="AC977" s="5">
        <f t="shared" si="159"/>
        <v>-0.21235108993998666</v>
      </c>
      <c r="AD977" s="5">
        <f t="shared" si="160"/>
        <v>0.26960119823413192</v>
      </c>
    </row>
    <row r="978" spans="1:30" x14ac:dyDescent="0.25">
      <c r="A978">
        <v>57230</v>
      </c>
      <c r="B978" t="s">
        <v>1288</v>
      </c>
      <c r="C978" t="s">
        <v>1289</v>
      </c>
      <c r="D978">
        <v>8461</v>
      </c>
      <c r="E978">
        <v>5063.1400000000003</v>
      </c>
      <c r="F978">
        <v>5454.4804999999997</v>
      </c>
      <c r="G978">
        <f t="shared" si="151"/>
        <v>9.0432226489245</v>
      </c>
      <c r="H978">
        <f t="shared" si="152"/>
        <v>8.5297421231775772</v>
      </c>
      <c r="I978">
        <f t="shared" si="153"/>
        <v>8.6041926600016296</v>
      </c>
      <c r="J978">
        <v>54</v>
      </c>
      <c r="K978">
        <v>55</v>
      </c>
      <c r="L978">
        <v>326403.5</v>
      </c>
      <c r="M978">
        <v>6.08</v>
      </c>
      <c r="N978">
        <v>102.63</v>
      </c>
      <c r="O978">
        <v>94.34</v>
      </c>
      <c r="P978">
        <v>114.21</v>
      </c>
      <c r="Q978">
        <v>26101</v>
      </c>
      <c r="R978">
        <v>0.04</v>
      </c>
      <c r="S978">
        <v>0.28000000000000003</v>
      </c>
      <c r="T978">
        <f>'Regression (power w accel)'!$B$17+'Regression (power w accel)'!$B$18*data_and_analysis!$I978</f>
        <v>9.1290224416046986</v>
      </c>
      <c r="U978">
        <f t="shared" si="154"/>
        <v>0.24579209232114269</v>
      </c>
      <c r="V978">
        <f t="shared" si="155"/>
        <v>2.9698061371078859E-4</v>
      </c>
      <c r="W978">
        <f>$T978-_xlfn.T.INV(0.975,'Regression (power w accel)'!$B$8-2)*SQRT('Regression (power w accel)'!$D$13*(1+1/'Regression (power w accel)'!$B$8+data_and_analysis!$V978))</f>
        <v>8.8903386612264512</v>
      </c>
      <c r="X978">
        <f>$T978+_xlfn.T.INV(0.975,'Regression (power w accel)'!$B$8-2)*SQRT('Regression (power w accel)'!$D$13*(1+1/'Regression (power w accel)'!$B$8+data_and_analysis!$V978))</f>
        <v>9.3677062219829459</v>
      </c>
      <c r="Y978">
        <f t="shared" si="156"/>
        <v>121.02463246924722</v>
      </c>
      <c r="Z978">
        <f t="shared" si="157"/>
        <v>195.07062251891185</v>
      </c>
      <c r="AA978">
        <f>EXP('Regression (power w accel)'!$B$17)*(data_and_analysis!$F978^'Regression (power w accel)'!$B$18)/60</f>
        <v>153.65009077738472</v>
      </c>
      <c r="AB978" t="str">
        <f t="shared" si="158"/>
        <v>N</v>
      </c>
      <c r="AC978" s="5">
        <f t="shared" si="159"/>
        <v>-0.21233608221817943</v>
      </c>
      <c r="AD978" s="5">
        <f t="shared" si="160"/>
        <v>0.2695770079403278</v>
      </c>
    </row>
    <row r="979" spans="1:30" x14ac:dyDescent="0.25">
      <c r="A979">
        <v>49736</v>
      </c>
      <c r="B979" t="s">
        <v>16</v>
      </c>
      <c r="C979" t="s">
        <v>444</v>
      </c>
      <c r="D979">
        <v>4115</v>
      </c>
      <c r="E979">
        <v>2289.39</v>
      </c>
      <c r="F979">
        <v>2420.4167000000002</v>
      </c>
      <c r="G979">
        <f t="shared" si="151"/>
        <v>8.3223941131111694</v>
      </c>
      <c r="H979">
        <f t="shared" si="152"/>
        <v>7.7360406855181667</v>
      </c>
      <c r="I979">
        <f t="shared" si="153"/>
        <v>7.7916949944103662</v>
      </c>
      <c r="J979">
        <v>63</v>
      </c>
      <c r="K979">
        <v>64</v>
      </c>
      <c r="L979">
        <v>140978.98000000001</v>
      </c>
      <c r="M979">
        <v>6.04</v>
      </c>
      <c r="N979">
        <v>107.68</v>
      </c>
      <c r="O979">
        <v>81.34</v>
      </c>
      <c r="P979">
        <v>143.58000000000001</v>
      </c>
      <c r="Q979">
        <v>48579</v>
      </c>
      <c r="R979">
        <v>0.04</v>
      </c>
      <c r="S979">
        <v>0.28000000000000003</v>
      </c>
      <c r="T979">
        <f>'Regression (power w accel)'!$B$17+'Regression (power w accel)'!$B$18*data_and_analysis!$I979</f>
        <v>8.3478565290570756</v>
      </c>
      <c r="U979">
        <f t="shared" si="154"/>
        <v>0.10031373133772903</v>
      </c>
      <c r="V979">
        <f t="shared" si="155"/>
        <v>1.2120501198783007E-4</v>
      </c>
      <c r="W979">
        <f>$T979-_xlfn.T.INV(0.975,'Regression (power w accel)'!$B$8-2)*SQRT('Regression (power w accel)'!$D$13*(1+1/'Regression (power w accel)'!$B$8+data_and_analysis!$V979))</f>
        <v>8.1091936998188796</v>
      </c>
      <c r="X979">
        <f>$T979+_xlfn.T.INV(0.975,'Regression (power w accel)'!$B$8-2)*SQRT('Regression (power w accel)'!$D$13*(1+1/'Regression (power w accel)'!$B$8+data_and_analysis!$V979))</f>
        <v>8.5865193582952717</v>
      </c>
      <c r="Y979">
        <f t="shared" si="156"/>
        <v>55.414934741625565</v>
      </c>
      <c r="Z979">
        <f t="shared" si="157"/>
        <v>89.315477762603862</v>
      </c>
      <c r="AA979">
        <f>EXP('Regression (power w accel)'!$B$17)*(data_and_analysis!$F979^'Regression (power w accel)'!$B$18)/60</f>
        <v>70.352053073324029</v>
      </c>
      <c r="AB979" t="str">
        <f t="shared" si="158"/>
        <v>N</v>
      </c>
      <c r="AC979" s="5">
        <f t="shared" si="159"/>
        <v>-0.21231957958825079</v>
      </c>
      <c r="AD979" s="5">
        <f t="shared" si="160"/>
        <v>0.26955040913326739</v>
      </c>
    </row>
    <row r="980" spans="1:30" x14ac:dyDescent="0.25">
      <c r="A980">
        <v>47259</v>
      </c>
      <c r="B980" t="s">
        <v>1290</v>
      </c>
      <c r="C980" t="s">
        <v>1291</v>
      </c>
      <c r="D980">
        <v>2036</v>
      </c>
      <c r="E980">
        <v>1179.74</v>
      </c>
      <c r="F980">
        <v>1237.6536000000001</v>
      </c>
      <c r="G980">
        <f t="shared" si="151"/>
        <v>7.6187423776704133</v>
      </c>
      <c r="H980">
        <f t="shared" si="152"/>
        <v>7.0730493541984591</v>
      </c>
      <c r="I980">
        <f t="shared" si="153"/>
        <v>7.1209726079525666</v>
      </c>
      <c r="J980">
        <v>63</v>
      </c>
      <c r="K980">
        <v>65</v>
      </c>
      <c r="L980">
        <v>72615.87</v>
      </c>
      <c r="M980">
        <v>9.16</v>
      </c>
      <c r="N980">
        <v>116.09</v>
      </c>
      <c r="O980">
        <v>55.67</v>
      </c>
      <c r="P980">
        <v>153.63</v>
      </c>
      <c r="Q980">
        <v>13403</v>
      </c>
      <c r="R980">
        <v>0.06</v>
      </c>
      <c r="S980">
        <v>0.16</v>
      </c>
      <c r="T980">
        <f>'Regression (power w accel)'!$B$17+'Regression (power w accel)'!$B$18*data_and_analysis!$I980</f>
        <v>7.7029987192784528</v>
      </c>
      <c r="U980">
        <f t="shared" si="154"/>
        <v>0.97504924114699087</v>
      </c>
      <c r="V980">
        <f t="shared" si="155"/>
        <v>1.1781124416961708E-3</v>
      </c>
      <c r="W980">
        <f>$T980-_xlfn.T.INV(0.975,'Regression (power w accel)'!$B$8-2)*SQRT('Regression (power w accel)'!$D$13*(1+1/'Regression (power w accel)'!$B$8+data_and_analysis!$V980))</f>
        <v>7.4642099422648318</v>
      </c>
      <c r="X980">
        <f>$T980+_xlfn.T.INV(0.975,'Regression (power w accel)'!$B$8-2)*SQRT('Regression (power w accel)'!$D$13*(1+1/'Regression (power w accel)'!$B$8+data_and_analysis!$V980))</f>
        <v>7.9417874962920738</v>
      </c>
      <c r="Y980">
        <f t="shared" si="156"/>
        <v>29.074612771203572</v>
      </c>
      <c r="Z980">
        <f t="shared" si="157"/>
        <v>46.873052373871722</v>
      </c>
      <c r="AA980">
        <f>EXP('Regression (power w accel)'!$B$17)*(data_and_analysis!$F980^'Regression (power w accel)'!$B$18)/60</f>
        <v>36.916335776654002</v>
      </c>
      <c r="AB980" t="str">
        <f t="shared" si="158"/>
        <v>N</v>
      </c>
      <c r="AC980" s="5">
        <f t="shared" si="159"/>
        <v>-0.21241877993778455</v>
      </c>
      <c r="AD980" s="5">
        <f t="shared" si="160"/>
        <v>0.26971031625284914</v>
      </c>
    </row>
    <row r="981" spans="1:30" x14ac:dyDescent="0.25">
      <c r="A981">
        <v>41858</v>
      </c>
      <c r="B981" t="s">
        <v>16</v>
      </c>
      <c r="C981" t="s">
        <v>623</v>
      </c>
      <c r="D981">
        <v>4124</v>
      </c>
      <c r="E981">
        <v>2289.39</v>
      </c>
      <c r="F981">
        <v>2420.4167000000002</v>
      </c>
      <c r="G981">
        <f t="shared" si="151"/>
        <v>8.3245788451368501</v>
      </c>
      <c r="H981">
        <f t="shared" si="152"/>
        <v>7.7360406855181667</v>
      </c>
      <c r="I981">
        <f t="shared" si="153"/>
        <v>7.7916949944103662</v>
      </c>
      <c r="J981">
        <v>63</v>
      </c>
      <c r="K981">
        <v>64</v>
      </c>
      <c r="L981">
        <v>140978.98000000001</v>
      </c>
      <c r="M981">
        <v>6.04</v>
      </c>
      <c r="N981">
        <v>107.68</v>
      </c>
      <c r="O981">
        <v>81.34</v>
      </c>
      <c r="P981">
        <v>143.58000000000001</v>
      </c>
      <c r="Q981">
        <v>48579</v>
      </c>
      <c r="R981">
        <v>0.04</v>
      </c>
      <c r="S981">
        <v>0.28000000000000003</v>
      </c>
      <c r="T981">
        <f>'Regression (power w accel)'!$B$17+'Regression (power w accel)'!$B$18*data_and_analysis!$I981</f>
        <v>8.3478565290570756</v>
      </c>
      <c r="U981">
        <f t="shared" si="154"/>
        <v>0.10031373133772903</v>
      </c>
      <c r="V981">
        <f t="shared" si="155"/>
        <v>1.2120501198783007E-4</v>
      </c>
      <c r="W981">
        <f>$T981-_xlfn.T.INV(0.975,'Regression (power w accel)'!$B$8-2)*SQRT('Regression (power w accel)'!$D$13*(1+1/'Regression (power w accel)'!$B$8+data_and_analysis!$V981))</f>
        <v>8.1091936998188796</v>
      </c>
      <c r="X981">
        <f>$T981+_xlfn.T.INV(0.975,'Regression (power w accel)'!$B$8-2)*SQRT('Regression (power w accel)'!$D$13*(1+1/'Regression (power w accel)'!$B$8+data_and_analysis!$V981))</f>
        <v>8.5865193582952717</v>
      </c>
      <c r="Y981">
        <f t="shared" si="156"/>
        <v>55.414934741625565</v>
      </c>
      <c r="Z981">
        <f t="shared" si="157"/>
        <v>89.315477762603862</v>
      </c>
      <c r="AA981">
        <f>EXP('Regression (power w accel)'!$B$17)*(data_and_analysis!$F981^'Regression (power w accel)'!$B$18)/60</f>
        <v>70.352053073324029</v>
      </c>
      <c r="AB981" t="str">
        <f t="shared" si="158"/>
        <v>N</v>
      </c>
      <c r="AC981" s="5">
        <f t="shared" si="159"/>
        <v>-0.21231957958825079</v>
      </c>
      <c r="AD981" s="5">
        <f t="shared" si="160"/>
        <v>0.26955040913326739</v>
      </c>
    </row>
    <row r="982" spans="1:30" x14ac:dyDescent="0.25">
      <c r="A982">
        <v>47731</v>
      </c>
      <c r="B982" t="s">
        <v>16</v>
      </c>
      <c r="C982" t="s">
        <v>168</v>
      </c>
      <c r="D982">
        <v>4114</v>
      </c>
      <c r="E982">
        <v>2289.39</v>
      </c>
      <c r="F982">
        <v>2420.4167000000002</v>
      </c>
      <c r="G982">
        <f t="shared" si="151"/>
        <v>8.322151070212902</v>
      </c>
      <c r="H982">
        <f t="shared" si="152"/>
        <v>7.7360406855181667</v>
      </c>
      <c r="I982">
        <f t="shared" si="153"/>
        <v>7.7916949944103662</v>
      </c>
      <c r="J982">
        <v>63</v>
      </c>
      <c r="K982">
        <v>64</v>
      </c>
      <c r="L982">
        <v>140978.98000000001</v>
      </c>
      <c r="M982">
        <v>6.04</v>
      </c>
      <c r="N982">
        <v>107.68</v>
      </c>
      <c r="O982">
        <v>81.34</v>
      </c>
      <c r="P982">
        <v>143.58000000000001</v>
      </c>
      <c r="Q982">
        <v>48579</v>
      </c>
      <c r="R982">
        <v>0.04</v>
      </c>
      <c r="S982">
        <v>0.28000000000000003</v>
      </c>
      <c r="T982">
        <f>'Regression (power w accel)'!$B$17+'Regression (power w accel)'!$B$18*data_and_analysis!$I982</f>
        <v>8.3478565290570756</v>
      </c>
      <c r="U982">
        <f t="shared" si="154"/>
        <v>0.10031373133772903</v>
      </c>
      <c r="V982">
        <f t="shared" si="155"/>
        <v>1.2120501198783007E-4</v>
      </c>
      <c r="W982">
        <f>$T982-_xlfn.T.INV(0.975,'Regression (power w accel)'!$B$8-2)*SQRT('Regression (power w accel)'!$D$13*(1+1/'Regression (power w accel)'!$B$8+data_and_analysis!$V982))</f>
        <v>8.1091936998188796</v>
      </c>
      <c r="X982">
        <f>$T982+_xlfn.T.INV(0.975,'Regression (power w accel)'!$B$8-2)*SQRT('Regression (power w accel)'!$D$13*(1+1/'Regression (power w accel)'!$B$8+data_and_analysis!$V982))</f>
        <v>8.5865193582952717</v>
      </c>
      <c r="Y982">
        <f t="shared" si="156"/>
        <v>55.414934741625565</v>
      </c>
      <c r="Z982">
        <f t="shared" si="157"/>
        <v>89.315477762603862</v>
      </c>
      <c r="AA982">
        <f>EXP('Regression (power w accel)'!$B$17)*(data_and_analysis!$F982^'Regression (power w accel)'!$B$18)/60</f>
        <v>70.352053073324029</v>
      </c>
      <c r="AB982" t="str">
        <f t="shared" si="158"/>
        <v>N</v>
      </c>
      <c r="AC982" s="5">
        <f t="shared" si="159"/>
        <v>-0.21231957958825079</v>
      </c>
      <c r="AD982" s="5">
        <f t="shared" si="160"/>
        <v>0.26955040913326739</v>
      </c>
    </row>
    <row r="983" spans="1:30" x14ac:dyDescent="0.25">
      <c r="A983">
        <v>56344</v>
      </c>
      <c r="B983" t="s">
        <v>16</v>
      </c>
      <c r="C983" t="s">
        <v>585</v>
      </c>
      <c r="D983">
        <v>3913</v>
      </c>
      <c r="E983">
        <v>2198.61</v>
      </c>
      <c r="F983">
        <v>2288.1794</v>
      </c>
      <c r="G983">
        <f t="shared" si="151"/>
        <v>8.2720596222104117</v>
      </c>
      <c r="H983">
        <f t="shared" si="152"/>
        <v>7.6955806214833693</v>
      </c>
      <c r="I983">
        <f t="shared" si="153"/>
        <v>7.7355117585167656</v>
      </c>
      <c r="J983">
        <v>63</v>
      </c>
      <c r="K983">
        <v>64</v>
      </c>
      <c r="L983">
        <v>128985.49</v>
      </c>
      <c r="M983">
        <v>6.04</v>
      </c>
      <c r="N983">
        <v>105.45</v>
      </c>
      <c r="O983">
        <v>72.650000000000006</v>
      </c>
      <c r="P983">
        <v>144.46</v>
      </c>
      <c r="Q983">
        <v>43669</v>
      </c>
      <c r="R983">
        <v>0.04</v>
      </c>
      <c r="S983">
        <v>0.28000000000000003</v>
      </c>
      <c r="T983">
        <f>'Regression (power w accel)'!$B$17+'Regression (power w accel)'!$B$18*data_and_analysis!$I983</f>
        <v>8.293839846184806</v>
      </c>
      <c r="U983">
        <f t="shared" si="154"/>
        <v>0.13905938173487098</v>
      </c>
      <c r="V983">
        <f t="shared" si="155"/>
        <v>1.6801980950594E-4</v>
      </c>
      <c r="W983">
        <f>$T983-_xlfn.T.INV(0.975,'Regression (power w accel)'!$B$8-2)*SQRT('Regression (power w accel)'!$D$13*(1+1/'Regression (power w accel)'!$B$8+data_and_analysis!$V983))</f>
        <v>8.055171436792401</v>
      </c>
      <c r="X983">
        <f>$T983+_xlfn.T.INV(0.975,'Regression (power w accel)'!$B$8-2)*SQRT('Regression (power w accel)'!$D$13*(1+1/'Regression (power w accel)'!$B$8+data_and_analysis!$V983))</f>
        <v>8.5325082555772109</v>
      </c>
      <c r="Y983">
        <f t="shared" si="156"/>
        <v>52.500719515998384</v>
      </c>
      <c r="Z983">
        <f t="shared" si="157"/>
        <v>84.619411729151849</v>
      </c>
      <c r="AA983">
        <f>EXP('Regression (power w accel)'!$B$17)*(data_and_analysis!$F983^'Regression (power w accel)'!$B$18)/60</f>
        <v>66.652681872532213</v>
      </c>
      <c r="AB983" t="str">
        <f t="shared" si="158"/>
        <v>N</v>
      </c>
      <c r="AC983" s="5">
        <f t="shared" si="159"/>
        <v>-0.21232397495420058</v>
      </c>
      <c r="AD983" s="5">
        <f t="shared" si="160"/>
        <v>0.26955749344009194</v>
      </c>
    </row>
    <row r="984" spans="1:30" x14ac:dyDescent="0.25">
      <c r="A984">
        <v>54666</v>
      </c>
      <c r="B984" t="s">
        <v>1292</v>
      </c>
      <c r="C984" t="s">
        <v>1293</v>
      </c>
      <c r="D984">
        <v>2587</v>
      </c>
      <c r="E984">
        <v>1164.73</v>
      </c>
      <c r="F984">
        <v>1297.8143</v>
      </c>
      <c r="G984">
        <f t="shared" si="151"/>
        <v>7.8582541821860294</v>
      </c>
      <c r="H984">
        <f t="shared" si="152"/>
        <v>7.0602445794827293</v>
      </c>
      <c r="I984">
        <f t="shared" si="153"/>
        <v>7.1684368207733042</v>
      </c>
      <c r="J984">
        <v>108</v>
      </c>
      <c r="K984">
        <v>109</v>
      </c>
      <c r="L984">
        <v>92945.09</v>
      </c>
      <c r="M984">
        <v>6.02</v>
      </c>
      <c r="N984">
        <v>132.41</v>
      </c>
      <c r="O984">
        <v>85.23</v>
      </c>
      <c r="P984">
        <v>144.87</v>
      </c>
      <c r="Q984">
        <v>54237</v>
      </c>
      <c r="R984">
        <v>0.04</v>
      </c>
      <c r="S984">
        <v>0.19</v>
      </c>
      <c r="T984">
        <f>'Regression (power w accel)'!$B$17+'Regression (power w accel)'!$B$18*data_and_analysis!$I984</f>
        <v>7.7486326043856604</v>
      </c>
      <c r="U984">
        <f t="shared" si="154"/>
        <v>0.8835654158491002</v>
      </c>
      <c r="V984">
        <f t="shared" si="155"/>
        <v>1.0675762469593596E-3</v>
      </c>
      <c r="W984">
        <f>$T984-_xlfn.T.INV(0.975,'Regression (power w accel)'!$B$8-2)*SQRT('Regression (power w accel)'!$D$13*(1+1/'Regression (power w accel)'!$B$8+data_and_analysis!$V984))</f>
        <v>7.5098569964536024</v>
      </c>
      <c r="X984">
        <f>$T984+_xlfn.T.INV(0.975,'Regression (power w accel)'!$B$8-2)*SQRT('Regression (power w accel)'!$D$13*(1+1/'Regression (power w accel)'!$B$8+data_and_analysis!$V984))</f>
        <v>7.9874082123177184</v>
      </c>
      <c r="Y984">
        <f t="shared" si="156"/>
        <v>30.432540107927725</v>
      </c>
      <c r="Z984">
        <f t="shared" si="157"/>
        <v>49.060962138108707</v>
      </c>
      <c r="AA984">
        <f>EXP('Regression (power w accel)'!$B$17)*(data_and_analysis!$F984^'Regression (power w accel)'!$B$18)/60</f>
        <v>38.640001268135549</v>
      </c>
      <c r="AB984" t="str">
        <f t="shared" si="158"/>
        <v>N</v>
      </c>
      <c r="AC984" s="5">
        <f t="shared" si="159"/>
        <v>-0.21240840814816694</v>
      </c>
      <c r="AD984" s="5">
        <f t="shared" si="160"/>
        <v>0.26969359544423194</v>
      </c>
    </row>
    <row r="985" spans="1:30" x14ac:dyDescent="0.25">
      <c r="A985">
        <v>43822</v>
      </c>
      <c r="B985" t="s">
        <v>16</v>
      </c>
      <c r="C985" t="s">
        <v>199</v>
      </c>
      <c r="D985">
        <v>4119</v>
      </c>
      <c r="E985">
        <v>2289.39</v>
      </c>
      <c r="F985">
        <v>2420.4167000000002</v>
      </c>
      <c r="G985">
        <f t="shared" si="151"/>
        <v>8.323365694436081</v>
      </c>
      <c r="H985">
        <f t="shared" si="152"/>
        <v>7.7360406855181667</v>
      </c>
      <c r="I985">
        <f t="shared" si="153"/>
        <v>7.7916949944103662</v>
      </c>
      <c r="J985">
        <v>63</v>
      </c>
      <c r="K985">
        <v>64</v>
      </c>
      <c r="L985">
        <v>140978.98000000001</v>
      </c>
      <c r="M985">
        <v>6.04</v>
      </c>
      <c r="N985">
        <v>107.68</v>
      </c>
      <c r="O985">
        <v>81.34</v>
      </c>
      <c r="P985">
        <v>143.58000000000001</v>
      </c>
      <c r="Q985">
        <v>48579</v>
      </c>
      <c r="R985">
        <v>0.04</v>
      </c>
      <c r="S985">
        <v>0.28000000000000003</v>
      </c>
      <c r="T985">
        <f>'Regression (power w accel)'!$B$17+'Regression (power w accel)'!$B$18*data_and_analysis!$I985</f>
        <v>8.3478565290570756</v>
      </c>
      <c r="U985">
        <f t="shared" si="154"/>
        <v>0.10031373133772903</v>
      </c>
      <c r="V985">
        <f t="shared" si="155"/>
        <v>1.2120501198783007E-4</v>
      </c>
      <c r="W985">
        <f>$T985-_xlfn.T.INV(0.975,'Regression (power w accel)'!$B$8-2)*SQRT('Regression (power w accel)'!$D$13*(1+1/'Regression (power w accel)'!$B$8+data_and_analysis!$V985))</f>
        <v>8.1091936998188796</v>
      </c>
      <c r="X985">
        <f>$T985+_xlfn.T.INV(0.975,'Regression (power w accel)'!$B$8-2)*SQRT('Regression (power w accel)'!$D$13*(1+1/'Regression (power w accel)'!$B$8+data_and_analysis!$V985))</f>
        <v>8.5865193582952717</v>
      </c>
      <c r="Y985">
        <f t="shared" si="156"/>
        <v>55.414934741625565</v>
      </c>
      <c r="Z985">
        <f t="shared" si="157"/>
        <v>89.315477762603862</v>
      </c>
      <c r="AA985">
        <f>EXP('Regression (power w accel)'!$B$17)*(data_and_analysis!$F985^'Regression (power w accel)'!$B$18)/60</f>
        <v>70.352053073324029</v>
      </c>
      <c r="AB985" t="str">
        <f t="shared" si="158"/>
        <v>N</v>
      </c>
      <c r="AC985" s="5">
        <f t="shared" si="159"/>
        <v>-0.21231957958825079</v>
      </c>
      <c r="AD985" s="5">
        <f t="shared" si="160"/>
        <v>0.26955040913326739</v>
      </c>
    </row>
    <row r="986" spans="1:30" x14ac:dyDescent="0.25">
      <c r="A986">
        <v>57248</v>
      </c>
      <c r="B986" t="s">
        <v>1294</v>
      </c>
      <c r="C986" t="s">
        <v>1295</v>
      </c>
      <c r="D986">
        <v>3355</v>
      </c>
      <c r="E986">
        <v>1735.55</v>
      </c>
      <c r="F986">
        <v>1822.7053000000001</v>
      </c>
      <c r="G986">
        <f t="shared" si="151"/>
        <v>8.1182070494057825</v>
      </c>
      <c r="H986">
        <f t="shared" si="152"/>
        <v>7.4590796450280061</v>
      </c>
      <c r="I986">
        <f t="shared" si="153"/>
        <v>7.508077105000841</v>
      </c>
      <c r="J986">
        <v>156</v>
      </c>
      <c r="K986">
        <v>157</v>
      </c>
      <c r="L986">
        <v>124028.25</v>
      </c>
      <c r="M986">
        <v>6.02</v>
      </c>
      <c r="N986">
        <v>130.74</v>
      </c>
      <c r="O986">
        <v>74.09</v>
      </c>
      <c r="P986">
        <v>165.83</v>
      </c>
      <c r="Q986">
        <v>30080</v>
      </c>
      <c r="R986">
        <v>0.04</v>
      </c>
      <c r="S986">
        <v>0.28999999999999998</v>
      </c>
      <c r="T986">
        <f>'Regression (power w accel)'!$B$17+'Regression (power w accel)'!$B$18*data_and_analysis!$I986</f>
        <v>8.0751755888180696</v>
      </c>
      <c r="U986">
        <f t="shared" si="154"/>
        <v>0.36040970022019519</v>
      </c>
      <c r="V986">
        <f t="shared" si="155"/>
        <v>4.3546841945943246E-4</v>
      </c>
      <c r="W986">
        <f>$T986-_xlfn.T.INV(0.975,'Regression (power w accel)'!$B$8-2)*SQRT('Regression (power w accel)'!$D$13*(1+1/'Regression (power w accel)'!$B$8+data_and_analysis!$V986))</f>
        <v>7.8364753030219525</v>
      </c>
      <c r="X986">
        <f>$T986+_xlfn.T.INV(0.975,'Regression (power w accel)'!$B$8-2)*SQRT('Regression (power w accel)'!$D$13*(1+1/'Regression (power w accel)'!$B$8+data_and_analysis!$V986))</f>
        <v>8.3138758746141868</v>
      </c>
      <c r="Y986">
        <f t="shared" si="156"/>
        <v>42.187785701767076</v>
      </c>
      <c r="Z986">
        <f t="shared" si="157"/>
        <v>68.001605309634968</v>
      </c>
      <c r="AA986">
        <f>EXP('Regression (power w accel)'!$B$17)*(data_and_analysis!$F986^'Regression (power w accel)'!$B$18)/60</f>
        <v>53.561526790962844</v>
      </c>
      <c r="AB986" t="str">
        <f t="shared" si="158"/>
        <v>N</v>
      </c>
      <c r="AC986" s="5">
        <f t="shared" si="159"/>
        <v>-0.21234908283299347</v>
      </c>
      <c r="AD986" s="5">
        <f t="shared" si="160"/>
        <v>0.26959796301229638</v>
      </c>
    </row>
    <row r="987" spans="1:30" x14ac:dyDescent="0.25">
      <c r="A987">
        <v>54857</v>
      </c>
      <c r="B987" t="s">
        <v>1296</v>
      </c>
      <c r="C987" t="s">
        <v>1297</v>
      </c>
      <c r="D987">
        <v>3324</v>
      </c>
      <c r="E987">
        <v>1397.54</v>
      </c>
      <c r="F987">
        <v>1525.6126999999999</v>
      </c>
      <c r="G987">
        <f t="shared" si="151"/>
        <v>8.1089241559753393</v>
      </c>
      <c r="H987">
        <f t="shared" si="152"/>
        <v>7.2424688271598878</v>
      </c>
      <c r="I987">
        <f t="shared" si="153"/>
        <v>7.3301513788451622</v>
      </c>
      <c r="J987">
        <v>20</v>
      </c>
      <c r="K987">
        <v>22</v>
      </c>
      <c r="L987">
        <v>106876.09</v>
      </c>
      <c r="M987">
        <v>11.07</v>
      </c>
      <c r="N987">
        <v>129.41999999999999</v>
      </c>
      <c r="O987">
        <v>119.06</v>
      </c>
      <c r="P987">
        <v>142.19999999999999</v>
      </c>
      <c r="Q987">
        <v>37335</v>
      </c>
      <c r="R987">
        <v>0.08</v>
      </c>
      <c r="S987">
        <v>0.18</v>
      </c>
      <c r="T987">
        <f>'Regression (power w accel)'!$B$17+'Regression (power w accel)'!$B$18*data_and_analysis!$I987</f>
        <v>7.9041110822672058</v>
      </c>
      <c r="U987">
        <f t="shared" si="154"/>
        <v>0.60569959477000623</v>
      </c>
      <c r="V987">
        <f t="shared" si="155"/>
        <v>7.3184224797658113E-4</v>
      </c>
      <c r="W987">
        <f>$T987-_xlfn.T.INV(0.975,'Regression (power w accel)'!$B$8-2)*SQRT('Regression (power w accel)'!$D$13*(1+1/'Regression (power w accel)'!$B$8+data_and_analysis!$V987))</f>
        <v>7.6653754775282401</v>
      </c>
      <c r="X987">
        <f>$T987+_xlfn.T.INV(0.975,'Regression (power w accel)'!$B$8-2)*SQRT('Regression (power w accel)'!$D$13*(1+1/'Regression (power w accel)'!$B$8+data_and_analysis!$V987))</f>
        <v>8.1428466870061715</v>
      </c>
      <c r="Y987">
        <f t="shared" si="156"/>
        <v>35.553226630893192</v>
      </c>
      <c r="Z987">
        <f t="shared" si="157"/>
        <v>57.311547174276377</v>
      </c>
      <c r="AA987">
        <f>EXP('Regression (power w accel)'!$B$17)*(data_and_analysis!$F987^'Regression (power w accel)'!$B$18)/60</f>
        <v>45.139898374433393</v>
      </c>
      <c r="AB987" t="str">
        <f t="shared" si="158"/>
        <v>N</v>
      </c>
      <c r="AC987" s="5">
        <f t="shared" si="159"/>
        <v>-0.212376901339458</v>
      </c>
      <c r="AD987" s="5">
        <f t="shared" si="160"/>
        <v>0.26964280466206886</v>
      </c>
    </row>
    <row r="988" spans="1:30" x14ac:dyDescent="0.25">
      <c r="A988">
        <v>38855</v>
      </c>
      <c r="B988" t="s">
        <v>794</v>
      </c>
      <c r="C988" t="s">
        <v>1298</v>
      </c>
      <c r="D988">
        <v>11239</v>
      </c>
      <c r="E988">
        <v>4829.22</v>
      </c>
      <c r="F988">
        <v>6112.527</v>
      </c>
      <c r="G988">
        <f t="shared" si="151"/>
        <v>9.327145151518268</v>
      </c>
      <c r="H988">
        <f t="shared" si="152"/>
        <v>8.4824402429223635</v>
      </c>
      <c r="I988">
        <f t="shared" si="153"/>
        <v>8.7180955509512863</v>
      </c>
      <c r="J988">
        <v>587</v>
      </c>
      <c r="K988">
        <v>588</v>
      </c>
      <c r="L988">
        <v>568344.25</v>
      </c>
      <c r="M988">
        <v>6.11</v>
      </c>
      <c r="N988">
        <v>150.75</v>
      </c>
      <c r="O988">
        <v>122.45</v>
      </c>
      <c r="P988">
        <v>174.89</v>
      </c>
      <c r="Q988">
        <v>113243</v>
      </c>
      <c r="R988">
        <v>0.04</v>
      </c>
      <c r="S988">
        <v>0.17</v>
      </c>
      <c r="T988">
        <f>'Regression (power w accel)'!$B$17+'Regression (power w accel)'!$B$18*data_and_analysis!$I988</f>
        <v>9.2385329787035975</v>
      </c>
      <c r="U988">
        <f t="shared" si="154"/>
        <v>0.37170619819068329</v>
      </c>
      <c r="V988">
        <f t="shared" si="155"/>
        <v>4.4911751967407614E-4</v>
      </c>
      <c r="W988">
        <f>$T988-_xlfn.T.INV(0.975,'Regression (power w accel)'!$B$8-2)*SQRT('Regression (power w accel)'!$D$13*(1+1/'Regression (power w accel)'!$B$8+data_and_analysis!$V988))</f>
        <v>8.9998310662260206</v>
      </c>
      <c r="X988">
        <f>$T988+_xlfn.T.INV(0.975,'Regression (power w accel)'!$B$8-2)*SQRT('Regression (power w accel)'!$D$13*(1+1/'Regression (power w accel)'!$B$8+data_and_analysis!$V988))</f>
        <v>9.4772348911811743</v>
      </c>
      <c r="Y988">
        <f t="shared" si="156"/>
        <v>135.02858597742554</v>
      </c>
      <c r="Z988">
        <f t="shared" si="157"/>
        <v>217.65044856857321</v>
      </c>
      <c r="AA988">
        <f>EXP('Regression (power w accel)'!$B$17)*(data_and_analysis!$F988^'Regression (power w accel)'!$B$18)/60</f>
        <v>171.43229657088193</v>
      </c>
      <c r="AB988" t="str">
        <f t="shared" si="158"/>
        <v>N</v>
      </c>
      <c r="AC988" s="5">
        <f t="shared" si="159"/>
        <v>-0.21235036408909444</v>
      </c>
      <c r="AD988" s="5">
        <f t="shared" si="160"/>
        <v>0.26960002824544504</v>
      </c>
    </row>
    <row r="989" spans="1:30" x14ac:dyDescent="0.25">
      <c r="A989">
        <v>41308</v>
      </c>
      <c r="B989" t="s">
        <v>613</v>
      </c>
      <c r="C989" t="s">
        <v>1299</v>
      </c>
      <c r="D989">
        <v>27411</v>
      </c>
      <c r="E989">
        <v>16872.080000000002</v>
      </c>
      <c r="F989">
        <v>17184.335999999999</v>
      </c>
      <c r="G989">
        <f t="shared" si="151"/>
        <v>10.21869967166673</v>
      </c>
      <c r="H989">
        <f t="shared" si="152"/>
        <v>9.7334154637310579</v>
      </c>
      <c r="I989">
        <f t="shared" si="153"/>
        <v>9.7517535501900579</v>
      </c>
      <c r="J989">
        <v>737</v>
      </c>
      <c r="K989">
        <v>738</v>
      </c>
      <c r="L989">
        <v>965779.8</v>
      </c>
      <c r="M989">
        <v>6.05</v>
      </c>
      <c r="N989">
        <v>94.8</v>
      </c>
      <c r="O989">
        <v>52.79</v>
      </c>
      <c r="P989">
        <v>148.07</v>
      </c>
      <c r="Q989">
        <v>267623</v>
      </c>
      <c r="R989">
        <v>0.04</v>
      </c>
      <c r="S989">
        <v>0.3</v>
      </c>
      <c r="T989">
        <f>'Regression (power w accel)'!$B$17+'Regression (power w accel)'!$B$18*data_and_analysis!$I989</f>
        <v>10.232330780756245</v>
      </c>
      <c r="U989">
        <f t="shared" si="154"/>
        <v>2.7005503344447783</v>
      </c>
      <c r="V989">
        <f t="shared" si="155"/>
        <v>3.2629654115658374E-3</v>
      </c>
      <c r="W989">
        <f>$T989-_xlfn.T.INV(0.975,'Regression (power w accel)'!$B$8-2)*SQRT('Regression (power w accel)'!$D$13*(1+1/'Regression (power w accel)'!$B$8+data_and_analysis!$V989))</f>
        <v>9.9932937540367419</v>
      </c>
      <c r="X989">
        <f>$T989+_xlfn.T.INV(0.975,'Regression (power w accel)'!$B$8-2)*SQRT('Regression (power w accel)'!$D$13*(1+1/'Regression (power w accel)'!$B$8+data_and_analysis!$V989))</f>
        <v>10.471367807475747</v>
      </c>
      <c r="Y989">
        <f t="shared" si="156"/>
        <v>364.65408497235182</v>
      </c>
      <c r="Z989">
        <f t="shared" si="157"/>
        <v>588.17424865818509</v>
      </c>
      <c r="AA989">
        <f>EXP('Regression (power w accel)'!$B$17)*(data_and_analysis!$F989^'Regression (power w accel)'!$B$18)/60</f>
        <v>463.12000868970347</v>
      </c>
      <c r="AB989" t="str">
        <f t="shared" si="158"/>
        <v>N</v>
      </c>
      <c r="AC989" s="5">
        <f t="shared" si="159"/>
        <v>-0.21261427247753642</v>
      </c>
      <c r="AD989" s="5">
        <f t="shared" si="160"/>
        <v>0.27002556059345217</v>
      </c>
    </row>
    <row r="990" spans="1:30" x14ac:dyDescent="0.25">
      <c r="A990">
        <v>35342</v>
      </c>
      <c r="B990" t="s">
        <v>102</v>
      </c>
      <c r="C990" t="s">
        <v>1300</v>
      </c>
      <c r="D990">
        <v>3058</v>
      </c>
      <c r="E990">
        <v>1727.08</v>
      </c>
      <c r="F990">
        <v>1834.6215999999999</v>
      </c>
      <c r="G990">
        <f t="shared" si="151"/>
        <v>8.0255163864890076</v>
      </c>
      <c r="H990">
        <f t="shared" si="152"/>
        <v>7.4541874001774451</v>
      </c>
      <c r="I990">
        <f t="shared" si="153"/>
        <v>7.5145935266898825</v>
      </c>
      <c r="J990">
        <v>84</v>
      </c>
      <c r="K990">
        <v>85</v>
      </c>
      <c r="L990">
        <v>107695.39</v>
      </c>
      <c r="M990">
        <v>6.28</v>
      </c>
      <c r="N990">
        <v>116.29</v>
      </c>
      <c r="O990">
        <v>72.989999999999995</v>
      </c>
      <c r="P990">
        <v>144.69999999999999</v>
      </c>
      <c r="Q990">
        <v>34599</v>
      </c>
      <c r="R990">
        <v>0.04</v>
      </c>
      <c r="S990">
        <v>0.28999999999999998</v>
      </c>
      <c r="T990">
        <f>'Regression (power w accel)'!$B$17+'Regression (power w accel)'!$B$18*data_and_analysis!$I990</f>
        <v>8.0814407225050218</v>
      </c>
      <c r="U990">
        <f t="shared" si="154"/>
        <v>0.35262800957790308</v>
      </c>
      <c r="V990">
        <f t="shared" si="155"/>
        <v>4.2606611834863868E-4</v>
      </c>
      <c r="W990">
        <f>$T990-_xlfn.T.INV(0.975,'Regression (power w accel)'!$B$8-2)*SQRT('Regression (power w accel)'!$D$13*(1+1/'Regression (power w accel)'!$B$8+data_and_analysis!$V990))</f>
        <v>7.8427415572689911</v>
      </c>
      <c r="X990">
        <f>$T990+_xlfn.T.INV(0.975,'Regression (power w accel)'!$B$8-2)*SQRT('Regression (power w accel)'!$D$13*(1+1/'Regression (power w accel)'!$B$8+data_and_analysis!$V990))</f>
        <v>8.3201398877410515</v>
      </c>
      <c r="Y990">
        <f t="shared" si="156"/>
        <v>42.45297509744033</v>
      </c>
      <c r="Z990">
        <f t="shared" si="157"/>
        <v>68.42890516670586</v>
      </c>
      <c r="AA990">
        <f>EXP('Regression (power w accel)'!$B$17)*(data_and_analysis!$F990^'Regression (power w accel)'!$B$18)/60</f>
        <v>53.898150311372206</v>
      </c>
      <c r="AB990" t="str">
        <f t="shared" si="158"/>
        <v>N</v>
      </c>
      <c r="AC990" s="5">
        <f t="shared" si="159"/>
        <v>-0.21234820022231835</v>
      </c>
      <c r="AD990" s="5">
        <f t="shared" si="160"/>
        <v>0.26959654035229008</v>
      </c>
    </row>
    <row r="991" spans="1:30" x14ac:dyDescent="0.25">
      <c r="A991">
        <v>45984</v>
      </c>
      <c r="B991" t="s">
        <v>16</v>
      </c>
      <c r="C991" t="s">
        <v>48</v>
      </c>
      <c r="D991">
        <v>4124</v>
      </c>
      <c r="E991">
        <v>2289.39</v>
      </c>
      <c r="F991">
        <v>2420.4167000000002</v>
      </c>
      <c r="G991">
        <f t="shared" si="151"/>
        <v>8.3245788451368501</v>
      </c>
      <c r="H991">
        <f t="shared" si="152"/>
        <v>7.7360406855181667</v>
      </c>
      <c r="I991">
        <f t="shared" si="153"/>
        <v>7.7916949944103662</v>
      </c>
      <c r="J991">
        <v>63</v>
      </c>
      <c r="K991">
        <v>64</v>
      </c>
      <c r="L991">
        <v>140978.98000000001</v>
      </c>
      <c r="M991">
        <v>6.04</v>
      </c>
      <c r="N991">
        <v>107.68</v>
      </c>
      <c r="O991">
        <v>81.34</v>
      </c>
      <c r="P991">
        <v>143.58000000000001</v>
      </c>
      <c r="Q991">
        <v>48579</v>
      </c>
      <c r="R991">
        <v>0.04</v>
      </c>
      <c r="S991">
        <v>0.28000000000000003</v>
      </c>
      <c r="T991">
        <f>'Regression (power w accel)'!$B$17+'Regression (power w accel)'!$B$18*data_and_analysis!$I991</f>
        <v>8.3478565290570756</v>
      </c>
      <c r="U991">
        <f t="shared" si="154"/>
        <v>0.10031373133772903</v>
      </c>
      <c r="V991">
        <f t="shared" si="155"/>
        <v>1.2120501198783007E-4</v>
      </c>
      <c r="W991">
        <f>$T991-_xlfn.T.INV(0.975,'Regression (power w accel)'!$B$8-2)*SQRT('Regression (power w accel)'!$D$13*(1+1/'Regression (power w accel)'!$B$8+data_and_analysis!$V991))</f>
        <v>8.1091936998188796</v>
      </c>
      <c r="X991">
        <f>$T991+_xlfn.T.INV(0.975,'Regression (power w accel)'!$B$8-2)*SQRT('Regression (power w accel)'!$D$13*(1+1/'Regression (power w accel)'!$B$8+data_and_analysis!$V991))</f>
        <v>8.5865193582952717</v>
      </c>
      <c r="Y991">
        <f t="shared" si="156"/>
        <v>55.414934741625565</v>
      </c>
      <c r="Z991">
        <f t="shared" si="157"/>
        <v>89.315477762603862</v>
      </c>
      <c r="AA991">
        <f>EXP('Regression (power w accel)'!$B$17)*(data_and_analysis!$F991^'Regression (power w accel)'!$B$18)/60</f>
        <v>70.352053073324029</v>
      </c>
      <c r="AB991" t="str">
        <f t="shared" si="158"/>
        <v>N</v>
      </c>
      <c r="AC991" s="5">
        <f t="shared" si="159"/>
        <v>-0.21231957958825079</v>
      </c>
      <c r="AD991" s="5">
        <f t="shared" si="160"/>
        <v>0.26955040913326739</v>
      </c>
    </row>
    <row r="992" spans="1:30" x14ac:dyDescent="0.25">
      <c r="A992">
        <v>40346</v>
      </c>
      <c r="B992" t="s">
        <v>1301</v>
      </c>
      <c r="C992" t="s">
        <v>1302</v>
      </c>
      <c r="D992">
        <v>15986</v>
      </c>
      <c r="E992">
        <v>7046.04</v>
      </c>
      <c r="F992">
        <v>8664.9969999999994</v>
      </c>
      <c r="G992">
        <f t="shared" si="151"/>
        <v>9.6794686181859646</v>
      </c>
      <c r="H992">
        <f t="shared" si="152"/>
        <v>8.8602210358649156</v>
      </c>
      <c r="I992">
        <f t="shared" si="153"/>
        <v>9.0670468559292203</v>
      </c>
      <c r="J992">
        <v>94</v>
      </c>
      <c r="K992">
        <v>95</v>
      </c>
      <c r="L992">
        <v>660790</v>
      </c>
      <c r="M992">
        <v>4.0199999999999996</v>
      </c>
      <c r="N992">
        <v>115.59</v>
      </c>
      <c r="O992">
        <v>101.56</v>
      </c>
      <c r="P992">
        <v>143.91</v>
      </c>
      <c r="Q992">
        <v>153752</v>
      </c>
      <c r="R992">
        <v>0.03</v>
      </c>
      <c r="S992">
        <v>0.19</v>
      </c>
      <c r="T992">
        <f>'Regression (power w accel)'!$B$17+'Regression (power w accel)'!$B$18*data_and_analysis!$I992</f>
        <v>9.5740279298052791</v>
      </c>
      <c r="U992">
        <f t="shared" si="154"/>
        <v>0.91896846902995033</v>
      </c>
      <c r="V992">
        <f t="shared" si="155"/>
        <v>1.1103523198655104E-3</v>
      </c>
      <c r="W992">
        <f>$T992-_xlfn.T.INV(0.975,'Regression (power w accel)'!$B$8-2)*SQRT('Regression (power w accel)'!$D$13*(1+1/'Regression (power w accel)'!$B$8+data_and_analysis!$V992))</f>
        <v>9.3352472255234069</v>
      </c>
      <c r="X992">
        <f>$T992+_xlfn.T.INV(0.975,'Regression (power w accel)'!$B$8-2)*SQRT('Regression (power w accel)'!$D$13*(1+1/'Regression (power w accel)'!$B$8+data_and_analysis!$V992))</f>
        <v>9.8128086340871512</v>
      </c>
      <c r="Y992">
        <f t="shared" si="156"/>
        <v>188.84048487059138</v>
      </c>
      <c r="Z992">
        <f t="shared" si="157"/>
        <v>304.43697037002107</v>
      </c>
      <c r="AA992">
        <f>EXP('Regression (power w accel)'!$B$17)*(data_and_analysis!$F992^'Regression (power w accel)'!$B$18)/60</f>
        <v>239.77077615341003</v>
      </c>
      <c r="AB992" t="str">
        <f t="shared" si="158"/>
        <v>N</v>
      </c>
      <c r="AC992" s="5">
        <f t="shared" si="159"/>
        <v>-0.21241242198020183</v>
      </c>
      <c r="AD992" s="5">
        <f t="shared" si="160"/>
        <v>0.26970006626343968</v>
      </c>
    </row>
    <row r="993" spans="1:30" x14ac:dyDescent="0.25">
      <c r="A993">
        <v>36693</v>
      </c>
      <c r="B993" t="s">
        <v>16</v>
      </c>
      <c r="C993" t="s">
        <v>841</v>
      </c>
      <c r="D993">
        <v>4138</v>
      </c>
      <c r="E993">
        <v>2289.39</v>
      </c>
      <c r="F993">
        <v>2420.4167000000002</v>
      </c>
      <c r="G993">
        <f t="shared" si="151"/>
        <v>8.3279678583054881</v>
      </c>
      <c r="H993">
        <f t="shared" si="152"/>
        <v>7.7360406855181667</v>
      </c>
      <c r="I993">
        <f t="shared" si="153"/>
        <v>7.7916949944103662</v>
      </c>
      <c r="J993">
        <v>63</v>
      </c>
      <c r="K993">
        <v>64</v>
      </c>
      <c r="L993">
        <v>140978.98000000001</v>
      </c>
      <c r="M993">
        <v>6.04</v>
      </c>
      <c r="N993">
        <v>107.68</v>
      </c>
      <c r="O993">
        <v>81.34</v>
      </c>
      <c r="P993">
        <v>143.58000000000001</v>
      </c>
      <c r="Q993">
        <v>48575</v>
      </c>
      <c r="R993">
        <v>0.04</v>
      </c>
      <c r="S993">
        <v>0.28000000000000003</v>
      </c>
      <c r="T993">
        <f>'Regression (power w accel)'!$B$17+'Regression (power w accel)'!$B$18*data_and_analysis!$I993</f>
        <v>8.3478565290570756</v>
      </c>
      <c r="U993">
        <f t="shared" si="154"/>
        <v>0.10031373133772903</v>
      </c>
      <c r="V993">
        <f t="shared" si="155"/>
        <v>1.2120501198783007E-4</v>
      </c>
      <c r="W993">
        <f>$T993-_xlfn.T.INV(0.975,'Regression (power w accel)'!$B$8-2)*SQRT('Regression (power w accel)'!$D$13*(1+1/'Regression (power w accel)'!$B$8+data_and_analysis!$V993))</f>
        <v>8.1091936998188796</v>
      </c>
      <c r="X993">
        <f>$T993+_xlfn.T.INV(0.975,'Regression (power w accel)'!$B$8-2)*SQRT('Regression (power w accel)'!$D$13*(1+1/'Regression (power w accel)'!$B$8+data_and_analysis!$V993))</f>
        <v>8.5865193582952717</v>
      </c>
      <c r="Y993">
        <f t="shared" si="156"/>
        <v>55.414934741625565</v>
      </c>
      <c r="Z993">
        <f t="shared" si="157"/>
        <v>89.315477762603862</v>
      </c>
      <c r="AA993">
        <f>EXP('Regression (power w accel)'!$B$17)*(data_and_analysis!$F993^'Regression (power w accel)'!$B$18)/60</f>
        <v>70.352053073324029</v>
      </c>
      <c r="AB993" t="str">
        <f t="shared" si="158"/>
        <v>N</v>
      </c>
      <c r="AC993" s="5">
        <f t="shared" si="159"/>
        <v>-0.21231957958825079</v>
      </c>
      <c r="AD993" s="5">
        <f t="shared" si="160"/>
        <v>0.26955040913326739</v>
      </c>
    </row>
    <row r="994" spans="1:30" x14ac:dyDescent="0.25">
      <c r="A994">
        <v>52084</v>
      </c>
      <c r="B994" t="s">
        <v>730</v>
      </c>
      <c r="C994" t="s">
        <v>731</v>
      </c>
      <c r="D994">
        <v>2358</v>
      </c>
      <c r="E994">
        <v>1248.48</v>
      </c>
      <c r="F994">
        <v>1383.0289</v>
      </c>
      <c r="G994">
        <f t="shared" si="151"/>
        <v>7.7655690810973166</v>
      </c>
      <c r="H994">
        <f t="shared" si="152"/>
        <v>7.1296820903684512</v>
      </c>
      <c r="I994">
        <f t="shared" si="153"/>
        <v>7.2320312280480179</v>
      </c>
      <c r="J994">
        <v>62</v>
      </c>
      <c r="K994">
        <v>63</v>
      </c>
      <c r="L994">
        <v>86006.67</v>
      </c>
      <c r="M994">
        <v>4.08</v>
      </c>
      <c r="N994">
        <v>110.73</v>
      </c>
      <c r="O994">
        <v>72.13</v>
      </c>
      <c r="P994">
        <v>147.44</v>
      </c>
      <c r="Q994">
        <v>25711</v>
      </c>
      <c r="R994">
        <v>0.03</v>
      </c>
      <c r="S994">
        <v>0.28000000000000003</v>
      </c>
      <c r="T994">
        <f>'Regression (power w accel)'!$B$17+'Regression (power w accel)'!$B$18*data_and_analysis!$I994</f>
        <v>7.8097746670591892</v>
      </c>
      <c r="U994">
        <f t="shared" si="154"/>
        <v>0.76805451857532314</v>
      </c>
      <c r="V994">
        <f t="shared" si="155"/>
        <v>9.2800911589873455E-4</v>
      </c>
      <c r="W994">
        <f>$T994-_xlfn.T.INV(0.975,'Regression (power w accel)'!$B$8-2)*SQRT('Regression (power w accel)'!$D$13*(1+1/'Regression (power w accel)'!$B$8+data_and_analysis!$V994))</f>
        <v>7.5710156879393065</v>
      </c>
      <c r="X994">
        <f>$T994+_xlfn.T.INV(0.975,'Regression (power w accel)'!$B$8-2)*SQRT('Regression (power w accel)'!$D$13*(1+1/'Regression (power w accel)'!$B$8+data_and_analysis!$V994))</f>
        <v>8.048533646179072</v>
      </c>
      <c r="Y994">
        <f t="shared" si="156"/>
        <v>32.351847392066034</v>
      </c>
      <c r="Z994">
        <f t="shared" si="157"/>
        <v>52.15338477574543</v>
      </c>
      <c r="AA994">
        <f>EXP('Regression (power w accel)'!$B$17)*(data_and_analysis!$F994^'Regression (power w accel)'!$B$18)/60</f>
        <v>41.07625037956381</v>
      </c>
      <c r="AB994" t="str">
        <f t="shared" si="158"/>
        <v>N</v>
      </c>
      <c r="AC994" s="5">
        <f t="shared" si="159"/>
        <v>-0.21239531132662309</v>
      </c>
      <c r="AD994" s="5">
        <f t="shared" si="160"/>
        <v>0.26967248212345835</v>
      </c>
    </row>
    <row r="995" spans="1:30" x14ac:dyDescent="0.25">
      <c r="A995">
        <v>55312</v>
      </c>
      <c r="B995" t="s">
        <v>49</v>
      </c>
      <c r="C995" t="s">
        <v>1303</v>
      </c>
      <c r="D995">
        <v>6267</v>
      </c>
      <c r="E995">
        <v>3950.74</v>
      </c>
      <c r="F995">
        <v>4459.5303000000004</v>
      </c>
      <c r="G995">
        <f t="shared" si="151"/>
        <v>8.7430530502246757</v>
      </c>
      <c r="H995">
        <f t="shared" si="152"/>
        <v>8.2816581821210402</v>
      </c>
      <c r="I995">
        <f t="shared" si="153"/>
        <v>8.4027987255668659</v>
      </c>
      <c r="J995">
        <v>71</v>
      </c>
      <c r="K995">
        <v>72</v>
      </c>
      <c r="L995">
        <v>260654.69</v>
      </c>
      <c r="M995">
        <v>6.02</v>
      </c>
      <c r="N995">
        <v>106.63</v>
      </c>
      <c r="O995">
        <v>81.8</v>
      </c>
      <c r="P995">
        <v>170.48</v>
      </c>
      <c r="Q995">
        <v>23334</v>
      </c>
      <c r="R995">
        <v>0.04</v>
      </c>
      <c r="S995">
        <v>0.28000000000000003</v>
      </c>
      <c r="T995">
        <f>'Regression (power w accel)'!$B$17+'Regression (power w accel)'!$B$18*data_and_analysis!$I995</f>
        <v>8.9353947141209478</v>
      </c>
      <c r="U995">
        <f t="shared" si="154"/>
        <v>8.6659761498224339E-2</v>
      </c>
      <c r="V995">
        <f t="shared" si="155"/>
        <v>1.0470747415318469E-4</v>
      </c>
      <c r="W995">
        <f>$T995-_xlfn.T.INV(0.975,'Regression (power w accel)'!$B$8-2)*SQRT('Regression (power w accel)'!$D$13*(1+1/'Regression (power w accel)'!$B$8+data_and_analysis!$V995))</f>
        <v>8.6967338513605643</v>
      </c>
      <c r="X995">
        <f>$T995+_xlfn.T.INV(0.975,'Regression (power w accel)'!$B$8-2)*SQRT('Regression (power w accel)'!$D$13*(1+1/'Regression (power w accel)'!$B$8+data_and_analysis!$V995))</f>
        <v>9.1740555768813312</v>
      </c>
      <c r="Y995">
        <f t="shared" si="156"/>
        <v>99.722296626221492</v>
      </c>
      <c r="Z995">
        <f t="shared" si="157"/>
        <v>160.72760129594511</v>
      </c>
      <c r="AA995">
        <f>EXP('Regression (power w accel)'!$B$17)*(data_and_analysis!$F995^'Regression (power w accel)'!$B$18)/60</f>
        <v>126.60223352080047</v>
      </c>
      <c r="AB995" t="str">
        <f t="shared" si="158"/>
        <v>N</v>
      </c>
      <c r="AC995" s="5">
        <f t="shared" si="159"/>
        <v>-0.21231803063065757</v>
      </c>
      <c r="AD995" s="5">
        <f t="shared" si="160"/>
        <v>0.26954791259301059</v>
      </c>
    </row>
    <row r="996" spans="1:30" x14ac:dyDescent="0.25">
      <c r="A996">
        <v>54446</v>
      </c>
      <c r="B996" t="s">
        <v>1304</v>
      </c>
      <c r="C996" t="s">
        <v>1305</v>
      </c>
      <c r="D996">
        <v>8786</v>
      </c>
      <c r="E996">
        <v>3419.58</v>
      </c>
      <c r="F996">
        <v>4511.3159999999998</v>
      </c>
      <c r="G996">
        <f t="shared" si="151"/>
        <v>9.080914824535725</v>
      </c>
      <c r="H996">
        <f t="shared" si="152"/>
        <v>8.1372730154977084</v>
      </c>
      <c r="I996">
        <f t="shared" si="153"/>
        <v>8.4143441859414168</v>
      </c>
      <c r="J996">
        <v>270</v>
      </c>
      <c r="K996">
        <v>271</v>
      </c>
      <c r="L996">
        <v>382602.97</v>
      </c>
      <c r="M996">
        <v>6.04</v>
      </c>
      <c r="N996">
        <v>144.75</v>
      </c>
      <c r="O996">
        <v>129.63999999999999</v>
      </c>
      <c r="P996">
        <v>153.35</v>
      </c>
      <c r="Q996">
        <v>231335</v>
      </c>
      <c r="R996">
        <v>0.04</v>
      </c>
      <c r="S996">
        <v>0.2</v>
      </c>
      <c r="T996">
        <f>'Regression (power w accel)'!$B$17+'Regression (power w accel)'!$B$18*data_and_analysis!$I996</f>
        <v>8.9464949553538933</v>
      </c>
      <c r="U996">
        <f t="shared" si="154"/>
        <v>9.3590571349319904E-2</v>
      </c>
      <c r="V996">
        <f t="shared" si="155"/>
        <v>1.1308169052301738E-4</v>
      </c>
      <c r="W996">
        <f>$T996-_xlfn.T.INV(0.975,'Regression (power w accel)'!$B$8-2)*SQRT('Regression (power w accel)'!$D$13*(1+1/'Regression (power w accel)'!$B$8+data_and_analysis!$V996))</f>
        <v>8.7078330943994615</v>
      </c>
      <c r="X996">
        <f>$T996+_xlfn.T.INV(0.975,'Regression (power w accel)'!$B$8-2)*SQRT('Regression (power w accel)'!$D$13*(1+1/'Regression (power w accel)'!$B$8+data_and_analysis!$V996))</f>
        <v>9.185156816308325</v>
      </c>
      <c r="Y996">
        <f t="shared" si="156"/>
        <v>100.83530397619271</v>
      </c>
      <c r="Z996">
        <f t="shared" si="157"/>
        <v>162.52181746591015</v>
      </c>
      <c r="AA996">
        <f>EXP('Regression (power w accel)'!$B$17)*(data_and_analysis!$F996^'Regression (power w accel)'!$B$18)/60</f>
        <v>128.0153774627812</v>
      </c>
      <c r="AB996" t="str">
        <f t="shared" si="158"/>
        <v>N</v>
      </c>
      <c r="AC996" s="5">
        <f t="shared" si="159"/>
        <v>-0.21231881688971896</v>
      </c>
      <c r="AD996" s="5">
        <f t="shared" si="160"/>
        <v>0.26954917984881338</v>
      </c>
    </row>
    <row r="997" spans="1:30" x14ac:dyDescent="0.25">
      <c r="A997">
        <v>36313</v>
      </c>
      <c r="B997" t="s">
        <v>1306</v>
      </c>
      <c r="C997" t="s">
        <v>1307</v>
      </c>
      <c r="D997">
        <v>10628</v>
      </c>
      <c r="E997">
        <v>5475.03</v>
      </c>
      <c r="F997">
        <v>7149.1646000000001</v>
      </c>
      <c r="G997">
        <f t="shared" si="151"/>
        <v>9.2712473068797046</v>
      </c>
      <c r="H997">
        <f t="shared" si="152"/>
        <v>8.6079530341217438</v>
      </c>
      <c r="I997">
        <f t="shared" si="153"/>
        <v>8.8747507897009879</v>
      </c>
      <c r="J997">
        <v>190</v>
      </c>
      <c r="K997">
        <v>191</v>
      </c>
      <c r="L997">
        <v>518715.9</v>
      </c>
      <c r="M997">
        <v>4.08</v>
      </c>
      <c r="N997">
        <v>118.94</v>
      </c>
      <c r="O997">
        <v>107.64</v>
      </c>
      <c r="P997">
        <v>123.26</v>
      </c>
      <c r="Q997">
        <v>342863</v>
      </c>
      <c r="R997">
        <v>0.03</v>
      </c>
      <c r="S997">
        <v>0.18</v>
      </c>
      <c r="T997">
        <f>'Regression (power w accel)'!$B$17+'Regression (power w accel)'!$B$18*data_and_analysis!$I997</f>
        <v>9.3891472360925388</v>
      </c>
      <c r="U997">
        <f t="shared" si="154"/>
        <v>0.58726529354324863</v>
      </c>
      <c r="V997">
        <f t="shared" si="155"/>
        <v>7.095688296580655E-4</v>
      </c>
      <c r="W997">
        <f>$T997-_xlfn.T.INV(0.975,'Regression (power w accel)'!$B$8-2)*SQRT('Regression (power w accel)'!$D$13*(1+1/'Regression (power w accel)'!$B$8+data_and_analysis!$V997))</f>
        <v>9.1504142855007835</v>
      </c>
      <c r="X997">
        <f>$T997+_xlfn.T.INV(0.975,'Regression (power w accel)'!$B$8-2)*SQRT('Regression (power w accel)'!$D$13*(1+1/'Regression (power w accel)'!$B$8+data_and_analysis!$V997))</f>
        <v>9.627880186684294</v>
      </c>
      <c r="Y997">
        <f t="shared" si="156"/>
        <v>156.97235754881027</v>
      </c>
      <c r="Z997">
        <f t="shared" si="157"/>
        <v>253.03697504249399</v>
      </c>
      <c r="AA997">
        <f>EXP('Regression (power w accel)'!$B$17)*(data_and_analysis!$F997^'Regression (power w accel)'!$B$18)/60</f>
        <v>199.29829532497195</v>
      </c>
      <c r="AB997" t="str">
        <f t="shared" si="158"/>
        <v>N</v>
      </c>
      <c r="AC997" s="5">
        <f t="shared" si="159"/>
        <v>-0.2123748108690334</v>
      </c>
      <c r="AD997" s="5">
        <f t="shared" si="160"/>
        <v>0.26963943484763275</v>
      </c>
    </row>
    <row r="998" spans="1:30" x14ac:dyDescent="0.25">
      <c r="A998">
        <v>53698</v>
      </c>
      <c r="B998" t="s">
        <v>1119</v>
      </c>
      <c r="C998" t="s">
        <v>1308</v>
      </c>
      <c r="D998">
        <v>4679</v>
      </c>
      <c r="E998">
        <v>2627.81</v>
      </c>
      <c r="F998">
        <v>3050.9533999999999</v>
      </c>
      <c r="G998">
        <f t="shared" si="151"/>
        <v>8.450839690866216</v>
      </c>
      <c r="H998">
        <f t="shared" si="152"/>
        <v>7.8739060786651285</v>
      </c>
      <c r="I998">
        <f t="shared" si="153"/>
        <v>8.0232094109192662</v>
      </c>
      <c r="J998">
        <v>180</v>
      </c>
      <c r="K998">
        <v>181</v>
      </c>
      <c r="L998">
        <v>191770.48</v>
      </c>
      <c r="M998">
        <v>6.83</v>
      </c>
      <c r="N998">
        <v>107.23</v>
      </c>
      <c r="O998">
        <v>68.5</v>
      </c>
      <c r="P998">
        <v>153.21</v>
      </c>
      <c r="Q998">
        <v>32276</v>
      </c>
      <c r="R998">
        <v>0.05</v>
      </c>
      <c r="S998">
        <v>0.28999999999999998</v>
      </c>
      <c r="T998">
        <f>'Regression (power w accel)'!$B$17+'Regression (power w accel)'!$B$18*data_and_analysis!$I998</f>
        <v>8.5704432245013003</v>
      </c>
      <c r="U998">
        <f t="shared" si="154"/>
        <v>7.2605760411334598E-3</v>
      </c>
      <c r="V998">
        <f t="shared" si="155"/>
        <v>8.7726594791031254E-6</v>
      </c>
      <c r="W998">
        <f>$T998-_xlfn.T.INV(0.975,'Regression (power w accel)'!$B$8-2)*SQRT('Regression (power w accel)'!$D$13*(1+1/'Regression (power w accel)'!$B$8+data_and_analysis!$V998))</f>
        <v>8.3317937973250356</v>
      </c>
      <c r="X998">
        <f>$T998+_xlfn.T.INV(0.975,'Regression (power w accel)'!$B$8-2)*SQRT('Regression (power w accel)'!$D$13*(1+1/'Regression (power w accel)'!$B$8+data_and_analysis!$V998))</f>
        <v>8.8090926516775649</v>
      </c>
      <c r="Y998">
        <f t="shared" si="156"/>
        <v>69.231034332518703</v>
      </c>
      <c r="Z998">
        <f t="shared" si="157"/>
        <v>111.58069927830039</v>
      </c>
      <c r="AA998">
        <f>EXP('Regression (power w accel)'!$B$17)*(data_and_analysis!$F998^'Regression (power w accel)'!$B$18)/60</f>
        <v>87.891110031575124</v>
      </c>
      <c r="AB998" t="str">
        <f t="shared" si="158"/>
        <v>N</v>
      </c>
      <c r="AC998" s="5">
        <f t="shared" si="159"/>
        <v>-0.2123090229757337</v>
      </c>
      <c r="AD998" s="5">
        <f t="shared" si="160"/>
        <v>0.26953339465407494</v>
      </c>
    </row>
    <row r="999" spans="1:30" x14ac:dyDescent="0.25">
      <c r="A999">
        <v>46044</v>
      </c>
      <c r="B999" t="s">
        <v>16</v>
      </c>
      <c r="C999" t="s">
        <v>206</v>
      </c>
      <c r="D999">
        <v>4123</v>
      </c>
      <c r="E999">
        <v>2289.39</v>
      </c>
      <c r="F999">
        <v>2420.4167000000002</v>
      </c>
      <c r="G999">
        <f t="shared" si="151"/>
        <v>8.3243363327069009</v>
      </c>
      <c r="H999">
        <f t="shared" si="152"/>
        <v>7.7360406855181667</v>
      </c>
      <c r="I999">
        <f t="shared" si="153"/>
        <v>7.7916949944103662</v>
      </c>
      <c r="J999">
        <v>63</v>
      </c>
      <c r="K999">
        <v>64</v>
      </c>
      <c r="L999">
        <v>140978.98000000001</v>
      </c>
      <c r="M999">
        <v>6.04</v>
      </c>
      <c r="N999">
        <v>107.68</v>
      </c>
      <c r="O999">
        <v>81.34</v>
      </c>
      <c r="P999">
        <v>143.58000000000001</v>
      </c>
      <c r="Q999">
        <v>48579</v>
      </c>
      <c r="R999">
        <v>0.04</v>
      </c>
      <c r="S999">
        <v>0.28000000000000003</v>
      </c>
      <c r="T999">
        <f>'Regression (power w accel)'!$B$17+'Regression (power w accel)'!$B$18*data_and_analysis!$I999</f>
        <v>8.3478565290570756</v>
      </c>
      <c r="U999">
        <f t="shared" si="154"/>
        <v>0.10031373133772903</v>
      </c>
      <c r="V999">
        <f t="shared" si="155"/>
        <v>1.2120501198783007E-4</v>
      </c>
      <c r="W999">
        <f>$T999-_xlfn.T.INV(0.975,'Regression (power w accel)'!$B$8-2)*SQRT('Regression (power w accel)'!$D$13*(1+1/'Regression (power w accel)'!$B$8+data_and_analysis!$V999))</f>
        <v>8.1091936998188796</v>
      </c>
      <c r="X999">
        <f>$T999+_xlfn.T.INV(0.975,'Regression (power w accel)'!$B$8-2)*SQRT('Regression (power w accel)'!$D$13*(1+1/'Regression (power w accel)'!$B$8+data_and_analysis!$V999))</f>
        <v>8.5865193582952717</v>
      </c>
      <c r="Y999">
        <f t="shared" si="156"/>
        <v>55.414934741625565</v>
      </c>
      <c r="Z999">
        <f t="shared" si="157"/>
        <v>89.315477762603862</v>
      </c>
      <c r="AA999">
        <f>EXP('Regression (power w accel)'!$B$17)*(data_and_analysis!$F999^'Regression (power w accel)'!$B$18)/60</f>
        <v>70.352053073324029</v>
      </c>
      <c r="AB999" t="str">
        <f t="shared" si="158"/>
        <v>N</v>
      </c>
      <c r="AC999" s="5">
        <f t="shared" si="159"/>
        <v>-0.21231957958825079</v>
      </c>
      <c r="AD999" s="5">
        <f t="shared" si="160"/>
        <v>0.26955040913326739</v>
      </c>
    </row>
    <row r="1000" spans="1:30" x14ac:dyDescent="0.25">
      <c r="A1000">
        <v>45183</v>
      </c>
      <c r="B1000" t="s">
        <v>1309</v>
      </c>
      <c r="C1000" t="s">
        <v>1310</v>
      </c>
      <c r="D1000">
        <v>3243</v>
      </c>
      <c r="E1000">
        <v>1806.45</v>
      </c>
      <c r="F1000">
        <v>1947.7272</v>
      </c>
      <c r="G1000">
        <f t="shared" si="151"/>
        <v>8.0842541063073181</v>
      </c>
      <c r="H1000">
        <f t="shared" si="152"/>
        <v>7.4991188723745985</v>
      </c>
      <c r="I1000">
        <f t="shared" si="153"/>
        <v>7.5744184333280531</v>
      </c>
      <c r="J1000">
        <v>95</v>
      </c>
      <c r="K1000">
        <v>96</v>
      </c>
      <c r="L1000">
        <v>113492.18</v>
      </c>
      <c r="M1000">
        <v>4.71</v>
      </c>
      <c r="N1000">
        <v>111.34</v>
      </c>
      <c r="O1000">
        <v>68.86</v>
      </c>
      <c r="P1000">
        <v>145.38999999999999</v>
      </c>
      <c r="Q1000">
        <v>57991</v>
      </c>
      <c r="R1000">
        <v>0.03</v>
      </c>
      <c r="S1000">
        <v>0.19</v>
      </c>
      <c r="T1000">
        <f>'Regression (power w accel)'!$B$17+'Regression (power w accel)'!$B$18*data_and_analysis!$I1000</f>
        <v>8.1389586450372349</v>
      </c>
      <c r="U1000">
        <f t="shared" si="154"/>
        <v>0.28515599085823784</v>
      </c>
      <c r="V1000">
        <f t="shared" si="155"/>
        <v>3.4454241537494308E-4</v>
      </c>
      <c r="W1000">
        <f>$T1000-_xlfn.T.INV(0.975,'Regression (power w accel)'!$B$8-2)*SQRT('Regression (power w accel)'!$D$13*(1+1/'Regression (power w accel)'!$B$8+data_and_analysis!$V1000))</f>
        <v>7.9002691959632667</v>
      </c>
      <c r="X1000">
        <f>$T1000+_xlfn.T.INV(0.975,'Regression (power w accel)'!$B$8-2)*SQRT('Regression (power w accel)'!$D$13*(1+1/'Regression (power w accel)'!$B$8+data_and_analysis!$V1000))</f>
        <v>8.377648094111203</v>
      </c>
      <c r="Y1000">
        <f t="shared" si="156"/>
        <v>44.966808725384993</v>
      </c>
      <c r="Z1000">
        <f t="shared" si="157"/>
        <v>72.479483230631587</v>
      </c>
      <c r="AA1000">
        <f>EXP('Regression (power w accel)'!$B$17)*(data_and_analysis!$F1000^'Regression (power w accel)'!$B$18)/60</f>
        <v>57.089150098302966</v>
      </c>
      <c r="AB1000" t="str">
        <f t="shared" si="158"/>
        <v>N</v>
      </c>
      <c r="AC1000" s="5">
        <f t="shared" si="159"/>
        <v>-0.21234054723260493</v>
      </c>
      <c r="AD1000" s="5">
        <f t="shared" si="160"/>
        <v>0.26958420480647716</v>
      </c>
    </row>
    <row r="1001" spans="1:30" x14ac:dyDescent="0.25">
      <c r="A1001">
        <v>53805</v>
      </c>
      <c r="B1001" t="s">
        <v>1311</v>
      </c>
      <c r="C1001" t="s">
        <v>1312</v>
      </c>
      <c r="D1001">
        <v>3759</v>
      </c>
      <c r="E1001">
        <v>2307.56</v>
      </c>
      <c r="F1001">
        <v>2597.7350000000001</v>
      </c>
      <c r="G1001">
        <f t="shared" si="151"/>
        <v>8.2319082435641775</v>
      </c>
      <c r="H1001">
        <f t="shared" si="152"/>
        <v>7.7439459682058036</v>
      </c>
      <c r="I1001">
        <f t="shared" si="153"/>
        <v>7.862395190488388</v>
      </c>
      <c r="J1001">
        <v>71</v>
      </c>
      <c r="K1001">
        <v>72</v>
      </c>
      <c r="L1001">
        <v>147874.92000000001</v>
      </c>
      <c r="M1001">
        <v>6.02</v>
      </c>
      <c r="N1001">
        <v>108.44</v>
      </c>
      <c r="O1001">
        <v>78.599999999999994</v>
      </c>
      <c r="P1001">
        <v>168.98</v>
      </c>
      <c r="Q1001">
        <v>17127</v>
      </c>
      <c r="R1001">
        <v>0.04</v>
      </c>
      <c r="S1001">
        <v>0.28000000000000003</v>
      </c>
      <c r="T1001">
        <f>'Regression (power w accel)'!$B$17+'Regression (power w accel)'!$B$18*data_and_analysis!$I1001</f>
        <v>8.4158303651989854</v>
      </c>
      <c r="U1001">
        <f t="shared" si="154"/>
        <v>6.0527431805573385E-2</v>
      </c>
      <c r="V1001">
        <f t="shared" si="155"/>
        <v>7.3132840337560622E-5</v>
      </c>
      <c r="W1001">
        <f>$T1001-_xlfn.T.INV(0.975,'Regression (power w accel)'!$B$8-2)*SQRT('Regression (power w accel)'!$D$13*(1+1/'Regression (power w accel)'!$B$8+data_and_analysis!$V1001))</f>
        <v>8.1771732661252141</v>
      </c>
      <c r="X1001">
        <f>$T1001+_xlfn.T.INV(0.975,'Regression (power w accel)'!$B$8-2)*SQRT('Regression (power w accel)'!$D$13*(1+1/'Regression (power w accel)'!$B$8+data_and_analysis!$V1001))</f>
        <v>8.6544874642727567</v>
      </c>
      <c r="Y1001">
        <f t="shared" si="156"/>
        <v>59.313011722756542</v>
      </c>
      <c r="Z1001">
        <f t="shared" si="157"/>
        <v>95.597139881344262</v>
      </c>
      <c r="AA1001">
        <f>EXP('Regression (power w accel)'!$B$17)*(data_and_analysis!$F1001^'Regression (power w accel)'!$B$18)/60</f>
        <v>75.300426814488631</v>
      </c>
      <c r="AB1001" t="str">
        <f t="shared" si="158"/>
        <v>N</v>
      </c>
      <c r="AC1001" s="5">
        <f t="shared" si="159"/>
        <v>-0.21231506603699535</v>
      </c>
      <c r="AD1001" s="5">
        <f t="shared" si="160"/>
        <v>0.26954313442152122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7" sqref="E2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1326</v>
      </c>
    </row>
    <row r="2" spans="1:9" ht="15.75" thickBot="1" x14ac:dyDescent="0.3"/>
    <row r="3" spans="1:9" x14ac:dyDescent="0.25">
      <c r="A3" s="4" t="s">
        <v>1327</v>
      </c>
      <c r="B3" s="4"/>
    </row>
    <row r="4" spans="1:9" x14ac:dyDescent="0.25">
      <c r="A4" s="1" t="s">
        <v>1328</v>
      </c>
      <c r="B4" s="1">
        <v>0.99049990776839991</v>
      </c>
    </row>
    <row r="5" spans="1:9" x14ac:dyDescent="0.25">
      <c r="A5" s="1" t="s">
        <v>1329</v>
      </c>
      <c r="B5" s="1">
        <v>0.98109006728920878</v>
      </c>
    </row>
    <row r="6" spans="1:9" x14ac:dyDescent="0.25">
      <c r="A6" s="1" t="s">
        <v>1330</v>
      </c>
      <c r="B6" s="1">
        <v>0.98107111946084125</v>
      </c>
    </row>
    <row r="7" spans="1:9" x14ac:dyDescent="0.25">
      <c r="A7" s="1" t="s">
        <v>1331</v>
      </c>
      <c r="B7" s="1">
        <v>0.12155318606453068</v>
      </c>
    </row>
    <row r="8" spans="1:9" ht="15.75" thickBot="1" x14ac:dyDescent="0.3">
      <c r="A8" s="2" t="s">
        <v>1332</v>
      </c>
      <c r="B8" s="2">
        <v>1000</v>
      </c>
    </row>
    <row r="10" spans="1:9" ht="15.75" thickBot="1" x14ac:dyDescent="0.3">
      <c r="A10" t="s">
        <v>1333</v>
      </c>
    </row>
    <row r="11" spans="1:9" x14ac:dyDescent="0.25">
      <c r="A11" s="3"/>
      <c r="B11" s="3" t="s">
        <v>1338</v>
      </c>
      <c r="C11" s="3" t="s">
        <v>1339</v>
      </c>
      <c r="D11" s="3" t="s">
        <v>1340</v>
      </c>
      <c r="E11" s="3" t="s">
        <v>1341</v>
      </c>
      <c r="F11" s="3" t="s">
        <v>1342</v>
      </c>
    </row>
    <row r="12" spans="1:9" x14ac:dyDescent="0.25">
      <c r="A12" s="1" t="s">
        <v>1334</v>
      </c>
      <c r="B12" s="1">
        <v>1</v>
      </c>
      <c r="C12" s="1">
        <v>765.0364547115845</v>
      </c>
      <c r="D12" s="1">
        <v>765.0364547115845</v>
      </c>
      <c r="E12" s="1">
        <v>51778.49663081445</v>
      </c>
      <c r="F12" s="1">
        <v>0</v>
      </c>
    </row>
    <row r="13" spans="1:9" x14ac:dyDescent="0.25">
      <c r="A13" s="1" t="s">
        <v>1335</v>
      </c>
      <c r="B13" s="1">
        <v>998</v>
      </c>
      <c r="C13" s="1">
        <v>14.745626688353537</v>
      </c>
      <c r="D13" s="1">
        <v>1.4775177042438414E-2</v>
      </c>
      <c r="E13" s="1"/>
      <c r="F13" s="1"/>
    </row>
    <row r="14" spans="1:9" ht="15.75" thickBot="1" x14ac:dyDescent="0.3">
      <c r="A14" s="2" t="s">
        <v>1336</v>
      </c>
      <c r="B14" s="2">
        <v>999</v>
      </c>
      <c r="C14" s="2">
        <v>779.78208139993808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1343</v>
      </c>
      <c r="C16" s="3" t="s">
        <v>1331</v>
      </c>
      <c r="D16" s="3" t="s">
        <v>1344</v>
      </c>
      <c r="E16" s="3" t="s">
        <v>1345</v>
      </c>
      <c r="F16" s="3" t="s">
        <v>1346</v>
      </c>
      <c r="G16" s="3" t="s">
        <v>1347</v>
      </c>
      <c r="H16" s="3" t="s">
        <v>1348</v>
      </c>
      <c r="I16" s="3" t="s">
        <v>1349</v>
      </c>
    </row>
    <row r="17" spans="1:9" x14ac:dyDescent="0.25">
      <c r="A17" s="1" t="s">
        <v>1337</v>
      </c>
      <c r="B17" s="1">
        <v>0.85662696820408968</v>
      </c>
      <c r="C17" s="1">
        <v>3.4474585291634122E-2</v>
      </c>
      <c r="D17" s="1">
        <v>24.848071730451405</v>
      </c>
      <c r="E17" s="1">
        <v>1.7426933116554718E-106</v>
      </c>
      <c r="F17" s="1">
        <v>0.78897597790619123</v>
      </c>
      <c r="G17" s="1">
        <v>0.92427795850198813</v>
      </c>
      <c r="H17" s="1">
        <v>0.78897597790619123</v>
      </c>
      <c r="I17" s="1">
        <v>0.92427795850198813</v>
      </c>
    </row>
    <row r="18" spans="1:9" ht="15.75" thickBot="1" x14ac:dyDescent="0.3">
      <c r="A18" s="2" t="s">
        <v>1315</v>
      </c>
      <c r="B18" s="2">
        <v>0.96143773161386203</v>
      </c>
      <c r="C18" s="2">
        <v>4.2251919497396512E-3</v>
      </c>
      <c r="D18" s="2">
        <v>227.54888844117582</v>
      </c>
      <c r="E18" s="2">
        <v>0</v>
      </c>
      <c r="F18" s="2">
        <v>0.95314645219220762</v>
      </c>
      <c r="G18" s="2">
        <v>0.96972901103551645</v>
      </c>
      <c r="H18" s="2">
        <v>0.95314645219220762</v>
      </c>
      <c r="I18" s="2">
        <v>0.96972901103551645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data_and_analysis</vt:lpstr>
      <vt:lpstr>Regression (power w accel)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Shien Yang Lee</cp:lastModifiedBy>
  <dcterms:created xsi:type="dcterms:W3CDTF">2017-04-24T01:26:20Z</dcterms:created>
  <dcterms:modified xsi:type="dcterms:W3CDTF">2017-05-29T21:54:17Z</dcterms:modified>
</cp:coreProperties>
</file>