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en\Documents\NVBOTS\data_analysis\PGK Data\PLA\"/>
    </mc:Choice>
  </mc:AlternateContent>
  <bookViews>
    <workbookView xWindow="0" yWindow="0" windowWidth="23040" windowHeight="849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Sheet1!$A$1:$AB$38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AA38" i="1"/>
  <c r="AB38" i="1" s="1"/>
  <c r="Z38" i="1"/>
  <c r="J38" i="1"/>
  <c r="AA37" i="1"/>
  <c r="AB37" i="1" s="1"/>
  <c r="Z37" i="1"/>
  <c r="J37" i="1"/>
  <c r="AA36" i="1"/>
  <c r="AB36" i="1" s="1"/>
  <c r="Z36" i="1"/>
  <c r="J36" i="1"/>
  <c r="AA35" i="1"/>
  <c r="AB35" i="1" s="1"/>
  <c r="Z35" i="1"/>
  <c r="J35" i="1"/>
  <c r="AA34" i="1"/>
  <c r="AB34" i="1" s="1"/>
  <c r="Z34" i="1"/>
  <c r="J34" i="1"/>
  <c r="AA33" i="1"/>
  <c r="AB33" i="1" s="1"/>
  <c r="Z33" i="1"/>
  <c r="J33" i="1"/>
  <c r="AA32" i="1"/>
  <c r="AB32" i="1" s="1"/>
  <c r="Z32" i="1"/>
  <c r="J32" i="1"/>
  <c r="AA31" i="1"/>
  <c r="AB31" i="1" s="1"/>
  <c r="Z31" i="1"/>
  <c r="J31" i="1"/>
  <c r="AA30" i="1"/>
  <c r="AB30" i="1" s="1"/>
  <c r="Z30" i="1"/>
  <c r="J30" i="1"/>
  <c r="AA29" i="1"/>
  <c r="AB29" i="1" s="1"/>
  <c r="Z29" i="1"/>
  <c r="J29" i="1"/>
  <c r="AA28" i="1"/>
  <c r="AB28" i="1" s="1"/>
  <c r="Z28" i="1"/>
  <c r="J28" i="1"/>
  <c r="AA27" i="1"/>
  <c r="AB27" i="1" s="1"/>
  <c r="Z27" i="1"/>
  <c r="J27" i="1"/>
  <c r="AA26" i="1"/>
  <c r="AB26" i="1" s="1"/>
  <c r="Z26" i="1"/>
  <c r="J26" i="1"/>
  <c r="AA25" i="1"/>
  <c r="AB25" i="1" s="1"/>
  <c r="Z25" i="1"/>
  <c r="J25" i="1"/>
  <c r="AA24" i="1"/>
  <c r="AB24" i="1" s="1"/>
  <c r="Z24" i="1"/>
  <c r="J24" i="1"/>
  <c r="AA23" i="1"/>
  <c r="AB23" i="1" s="1"/>
  <c r="Z23" i="1"/>
  <c r="J23" i="1"/>
  <c r="AA22" i="1"/>
  <c r="AB22" i="1" s="1"/>
  <c r="Z22" i="1"/>
  <c r="J22" i="1"/>
  <c r="AA21" i="1"/>
  <c r="AB21" i="1" s="1"/>
  <c r="Z21" i="1"/>
  <c r="J21" i="1"/>
  <c r="AA20" i="1"/>
  <c r="AB20" i="1" s="1"/>
  <c r="Z20" i="1"/>
  <c r="J20" i="1"/>
  <c r="AA19" i="1"/>
  <c r="AB19" i="1" s="1"/>
  <c r="Z19" i="1"/>
  <c r="J19" i="1"/>
  <c r="AA18" i="1"/>
  <c r="AB18" i="1" s="1"/>
  <c r="Z18" i="1"/>
  <c r="J18" i="1"/>
  <c r="AA17" i="1"/>
  <c r="AB17" i="1" s="1"/>
  <c r="Z17" i="1"/>
  <c r="J17" i="1"/>
  <c r="AA16" i="1"/>
  <c r="AB16" i="1" s="1"/>
  <c r="Z16" i="1"/>
  <c r="J16" i="1"/>
  <c r="AA15" i="1"/>
  <c r="AB15" i="1" s="1"/>
  <c r="Z15" i="1"/>
  <c r="J15" i="1"/>
  <c r="AA14" i="1"/>
  <c r="AB14" i="1" s="1"/>
  <c r="Z14" i="1"/>
  <c r="J14" i="1"/>
  <c r="AA13" i="1"/>
  <c r="AB13" i="1" s="1"/>
  <c r="Z13" i="1"/>
  <c r="J13" i="1"/>
  <c r="AA12" i="1"/>
  <c r="AB12" i="1" s="1"/>
  <c r="Z12" i="1"/>
  <c r="J12" i="1"/>
  <c r="AA11" i="1"/>
  <c r="AB11" i="1" s="1"/>
  <c r="Z11" i="1"/>
  <c r="J11" i="1"/>
  <c r="AA10" i="1"/>
  <c r="AB10" i="1" s="1"/>
  <c r="Z10" i="1"/>
  <c r="J10" i="1"/>
  <c r="AA9" i="1"/>
  <c r="AB9" i="1" s="1"/>
  <c r="Z9" i="1"/>
  <c r="J9" i="1"/>
  <c r="AA8" i="1"/>
  <c r="AB8" i="1" s="1"/>
  <c r="Z8" i="1"/>
  <c r="J8" i="1"/>
  <c r="AA7" i="1"/>
  <c r="AB7" i="1" s="1"/>
  <c r="Z7" i="1"/>
  <c r="J7" i="1"/>
  <c r="AA6" i="1"/>
  <c r="AB6" i="1" s="1"/>
  <c r="Z6" i="1"/>
  <c r="J6" i="1"/>
  <c r="AA5" i="1"/>
  <c r="AB5" i="1" s="1"/>
  <c r="Z5" i="1"/>
  <c r="J5" i="1"/>
  <c r="AA4" i="1"/>
  <c r="AB4" i="1" s="1"/>
  <c r="Z4" i="1"/>
  <c r="J4" i="1"/>
  <c r="AA3" i="1"/>
  <c r="AB3" i="1" s="1"/>
  <c r="Z3" i="1"/>
  <c r="J3" i="1"/>
  <c r="AA2" i="1"/>
  <c r="AB2" i="1" s="1"/>
  <c r="Z2" i="1"/>
  <c r="J2" i="1"/>
  <c r="D2" i="2" l="1"/>
</calcChain>
</file>

<file path=xl/sharedStrings.xml><?xml version="1.0" encoding="utf-8"?>
<sst xmlns="http://schemas.openxmlformats.org/spreadsheetml/2006/main" count="396" uniqueCount="108">
  <si>
    <t>name</t>
  </si>
  <si>
    <t>experiment</t>
  </si>
  <si>
    <t>number</t>
  </si>
  <si>
    <t>printer</t>
  </si>
  <si>
    <t>location</t>
  </si>
  <si>
    <t>date</t>
  </si>
  <si>
    <t>time</t>
  </si>
  <si>
    <t>infill</t>
  </si>
  <si>
    <t>area</t>
  </si>
  <si>
    <t>Area</t>
  </si>
  <si>
    <t>material</t>
  </si>
  <si>
    <t>spool</t>
  </si>
  <si>
    <t>nozzle</t>
  </si>
  <si>
    <t>color</t>
  </si>
  <si>
    <t>quality</t>
  </si>
  <si>
    <t>structure</t>
  </si>
  <si>
    <t>operator</t>
  </si>
  <si>
    <t>desired_height</t>
  </si>
  <si>
    <t>nominal_height</t>
  </si>
  <si>
    <t>layer_number</t>
  </si>
  <si>
    <t>nominal</t>
  </si>
  <si>
    <t>DP</t>
  </si>
  <si>
    <t>PL</t>
  </si>
  <si>
    <t>FL_LOW</t>
  </si>
  <si>
    <t>FL_HIGH</t>
  </si>
  <si>
    <t>quality_b</t>
  </si>
  <si>
    <t>xbar</t>
  </si>
  <si>
    <t>deltaxbar</t>
  </si>
  <si>
    <t>LHE - 24.9</t>
  </si>
  <si>
    <t>C</t>
  </si>
  <si>
    <t>H01077</t>
  </si>
  <si>
    <t>\Google Drive\Team Project Folder\SW\Test column - 24.9.STL</t>
  </si>
  <si>
    <t>MAY 25, 2017, 12:56 P.M.</t>
  </si>
  <si>
    <t>Square</t>
  </si>
  <si>
    <t>PLA</t>
  </si>
  <si>
    <t>orange</t>
  </si>
  <si>
    <t>Quick</t>
  </si>
  <si>
    <t>Honeycomb</t>
  </si>
  <si>
    <t>PG</t>
  </si>
  <si>
    <t>LHE - 240</t>
  </si>
  <si>
    <t>\Google Drive\Team Project Folder\SW\Test column - 240.STL</t>
  </si>
  <si>
    <t>MAY 25, 2017, 4:14 P.M.</t>
  </si>
  <si>
    <t>LHE - 107.4</t>
  </si>
  <si>
    <t>\Google Drive\Team Project Folder\SW\Test column - 107.4.STL</t>
  </si>
  <si>
    <t>MAY 25, 2017, 7:58 P.M.</t>
  </si>
  <si>
    <t>MAY 26, 2017, 3:32 P.M.</t>
  </si>
  <si>
    <t>MAY 26, 2017, 5:35 P.M.</t>
  </si>
  <si>
    <t>MAY 26, 2017, 7:35 P.M.</t>
  </si>
  <si>
    <t>MAY 26, 2017, 9:34 P.M.</t>
  </si>
  <si>
    <t>Column_24_S_35</t>
  </si>
  <si>
    <t>Q</t>
  </si>
  <si>
    <t>C:\Users\pante\Google Drive\Team Project Folder\Pantelis Thesis\SW\Column_24_S_35.STL</t>
  </si>
  <si>
    <t>JUNE 12, 2017, 5:34 P.M</t>
  </si>
  <si>
    <t>Standard</t>
  </si>
  <si>
    <t>Column_24_S_5</t>
  </si>
  <si>
    <t>C:\Users\pante\Google Drive\Team Project Folder\Pantelis Thesis\SW\Column_24_S_5.STL</t>
  </si>
  <si>
    <t>JUNE 12, 2017, 7:38 P.M. </t>
  </si>
  <si>
    <t>Column_24_Q_5</t>
  </si>
  <si>
    <t>C:\Users\pante\Google Drive\Team Project Folder\Pantelis Thesis\SW\Column_24_Q_5.STL</t>
  </si>
  <si>
    <t>JUNE 12, 2017, 8:47 P.M.</t>
  </si>
  <si>
    <t>Column_24_Q_35</t>
  </si>
  <si>
    <t>C:\Users\pante\Google Drive\Team Project Folder\Pantelis Thesis\SW\Column_24_Q_35.STL</t>
  </si>
  <si>
    <t>JUNE 12, 2017, 9:41 P.M.</t>
  </si>
  <si>
    <t>Column_240_Q_35</t>
  </si>
  <si>
    <t>C:\Users\pante\Google Drive\Team Project Folder\Pantelis Thesis\SW\Column_240_Q_35.STL</t>
  </si>
  <si>
    <t>JUNE 12, 2017, 10:57 P.M.</t>
  </si>
  <si>
    <t>Column_240_Q_5</t>
  </si>
  <si>
    <t>C:\Users\pante\Google Drive\Team Project Folder\Pantelis Thesis\SW\Column_240_Q_5.STL</t>
  </si>
  <si>
    <t>JUNE 13, 2017, 5:37 A.M.</t>
  </si>
  <si>
    <t>Column_240_S_5</t>
  </si>
  <si>
    <t>C:\Users\pante\Google Drive\Team Project Folder\Pantelis Thesis\SW\Column_239.9_S_5.STL</t>
  </si>
  <si>
    <t>JUNE 13, 2017, 9:21 A.M.</t>
  </si>
  <si>
    <t>Column_240_S_35</t>
  </si>
  <si>
    <t>C:\Users\pante\Google Drive\Team Project Folder\Pantelis Thesis\SW\Column_239.9_S_35.STL</t>
  </si>
  <si>
    <t>JUNE 14, 2017, 12:49 A.M.</t>
  </si>
  <si>
    <t>Column_132_Q_20</t>
  </si>
  <si>
    <t>C:\Users\pante\Google Drive\Team Project Folder\Pantelis Thesis\SW\Column_132_Q_20.STL</t>
  </si>
  <si>
    <t>JUNE 14, 2017, 4:48 P.M.</t>
  </si>
  <si>
    <t>JUNE 14, 2017, 7:55 P.M.</t>
  </si>
  <si>
    <t>JUNE 14, 2017, 11:01 P.M.</t>
  </si>
  <si>
    <t>JUNE 15, 2017, 2:06 A.M.</t>
  </si>
  <si>
    <t>Column_131.9_S_20</t>
  </si>
  <si>
    <t>C:\Users\pante\Google Drive\Team Project Folder\Pantelis Thesis\SW\Column_131.9_S_20.STL</t>
  </si>
  <si>
    <t>JUNE 15, 2017, 5:12 A.M.</t>
  </si>
  <si>
    <t>JUNE 15, 2017, 10:26 A.M.</t>
  </si>
  <si>
    <t>JUNE 15, 2017, 3:59 P.M.</t>
  </si>
  <si>
    <t>blue</t>
  </si>
  <si>
    <t>JUNE 15, 2017, 9:12 P.M.</t>
  </si>
  <si>
    <t>Column_24_Q_5_R</t>
  </si>
  <si>
    <t>G</t>
  </si>
  <si>
    <t>Rectilinear</t>
  </si>
  <si>
    <t>Column_24_Q_5_C</t>
  </si>
  <si>
    <t>Cocentric</t>
  </si>
  <si>
    <t>Column_24_Q_5_L</t>
  </si>
  <si>
    <t>Linear</t>
  </si>
  <si>
    <t>Column_24_Q_35_R</t>
  </si>
  <si>
    <t>Column_24_Q_35_C</t>
  </si>
  <si>
    <t>Column_24_Q_35_L</t>
  </si>
  <si>
    <t>Column_240_Q_5_R</t>
  </si>
  <si>
    <t>Column_240_Q_5_C</t>
  </si>
  <si>
    <t>Column_240_Q_5_L</t>
  </si>
  <si>
    <t>Column_240_Q_35_R</t>
  </si>
  <si>
    <t>Column_240_Q_35_C</t>
  </si>
  <si>
    <t>Column_240_Q_35_L</t>
  </si>
  <si>
    <t>E</t>
  </si>
  <si>
    <t>original</t>
  </si>
  <si>
    <t>new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</si>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</sst>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Border="1" applyAlignment="1">
      <alignment readingOrder="1"/>
    </xf>
    <xf numFmtId="21" fontId="3" fillId="0" borderId="0" xfId="0" applyNumberFormat="1" applyFont="1" applyBorder="1" applyAlignment="1">
      <alignment readingOrder="1"/>
    </xf>
    <xf numFmtId="0" fontId="4" fillId="0" borderId="0" xfId="0" applyFont="1"/>
    <xf numFmtId="0" fontId="3" fillId="0" borderId="0" xfId="0" applyFont="1" applyFill="1" applyBorder="1" applyAlignment="1">
      <alignment readingOrder="1"/>
    </xf>
    <xf numFmtId="0" fontId="3" fillId="0" borderId="0" xfId="0" applyFont="1" applyBorder="1" applyAlignment="1"/>
    <xf numFmtId="21" fontId="3" fillId="0" borderId="0" xfId="0" applyNumberFormat="1" applyFont="1" applyBorder="1" applyAlignment="1"/>
    <xf numFmtId="0" fontId="3" fillId="0" borderId="0" xfId="0" applyFont="1" applyBorder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164" fontId="3" fillId="0" borderId="0" xfId="0" applyNumberFormat="1" applyFont="1" applyBorder="1" applyAlignment="1"/>
    <xf numFmtId="21" fontId="4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te/Google%20Drive/Team%20Project%20Folder/Layer%20height%20expeiment%20(columns)/column_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rsed_raw_data"/>
      <sheetName val="Sheet3"/>
    </sheetNames>
    <sheetDataSet>
      <sheetData sheetId="0">
        <row r="1">
          <cell r="C1" t="str">
            <v>number</v>
          </cell>
          <cell r="V1" t="str">
            <v>DP</v>
          </cell>
        </row>
        <row r="2">
          <cell r="C2">
            <v>1.1000000000000001</v>
          </cell>
          <cell r="V2">
            <v>9.9319000000000006</v>
          </cell>
        </row>
        <row r="3">
          <cell r="C3">
            <v>2.1</v>
          </cell>
          <cell r="V3">
            <v>9.6705000000000005</v>
          </cell>
        </row>
        <row r="4">
          <cell r="C4">
            <v>3.1</v>
          </cell>
          <cell r="V4">
            <v>9.8013999999999992</v>
          </cell>
        </row>
        <row r="5">
          <cell r="C5">
            <v>4.0999999999999996</v>
          </cell>
          <cell r="V5">
            <v>9.9300999999999995</v>
          </cell>
        </row>
        <row r="6">
          <cell r="C6">
            <v>5.0999999999999996</v>
          </cell>
          <cell r="V6">
            <v>9.7824000000000009</v>
          </cell>
        </row>
        <row r="7">
          <cell r="C7">
            <v>6.1</v>
          </cell>
          <cell r="V7">
            <v>9.77</v>
          </cell>
        </row>
        <row r="8">
          <cell r="C8">
            <v>7.1</v>
          </cell>
          <cell r="V8">
            <v>9.9475999999999996</v>
          </cell>
        </row>
        <row r="9">
          <cell r="C9">
            <v>1</v>
          </cell>
          <cell r="V9">
            <v>9.9207000000000001</v>
          </cell>
        </row>
        <row r="10">
          <cell r="C10">
            <v>2</v>
          </cell>
          <cell r="V10">
            <v>9.7100000000000009</v>
          </cell>
        </row>
        <row r="11">
          <cell r="C11">
            <v>3</v>
          </cell>
          <cell r="V11">
            <v>9.8568999999999996</v>
          </cell>
        </row>
        <row r="12">
          <cell r="C12">
            <v>4</v>
          </cell>
          <cell r="V12">
            <v>9.8430999999999997</v>
          </cell>
        </row>
        <row r="13">
          <cell r="C13">
            <v>5</v>
          </cell>
          <cell r="V13">
            <v>9.8080999999999996</v>
          </cell>
        </row>
        <row r="14">
          <cell r="C14">
            <v>6</v>
          </cell>
          <cell r="V14">
            <v>9.7749000000000006</v>
          </cell>
        </row>
        <row r="15">
          <cell r="C15">
            <v>7</v>
          </cell>
          <cell r="V15">
            <v>9.8954000000000004</v>
          </cell>
        </row>
        <row r="16">
          <cell r="C16">
            <v>8</v>
          </cell>
          <cell r="V16">
            <v>5.98</v>
          </cell>
        </row>
        <row r="17">
          <cell r="C17">
            <v>9</v>
          </cell>
          <cell r="V17">
            <v>5.9500999999999999</v>
          </cell>
        </row>
        <row r="18">
          <cell r="C18">
            <v>10</v>
          </cell>
          <cell r="V18">
            <v>5.9457000000000004</v>
          </cell>
        </row>
        <row r="19">
          <cell r="C19">
            <v>11</v>
          </cell>
          <cell r="V19">
            <v>6.0137</v>
          </cell>
        </row>
        <row r="20">
          <cell r="C20">
            <v>12</v>
          </cell>
          <cell r="V20">
            <v>5.9435000000000002</v>
          </cell>
        </row>
        <row r="21">
          <cell r="C21">
            <v>13</v>
          </cell>
          <cell r="V21">
            <v>5.8734999999999999</v>
          </cell>
        </row>
        <row r="22">
          <cell r="C22">
            <v>14</v>
          </cell>
          <cell r="V22">
            <v>5.9817</v>
          </cell>
        </row>
        <row r="23">
          <cell r="C23">
            <v>15</v>
          </cell>
          <cell r="V23">
            <v>6.0190000000000001</v>
          </cell>
        </row>
        <row r="24">
          <cell r="C24">
            <v>16</v>
          </cell>
          <cell r="V24">
            <v>5.9779</v>
          </cell>
        </row>
        <row r="25">
          <cell r="C25">
            <v>17</v>
          </cell>
          <cell r="V25">
            <v>6.0049000000000001</v>
          </cell>
        </row>
        <row r="26">
          <cell r="C26">
            <v>18</v>
          </cell>
          <cell r="V26">
            <v>6.0133999999999999</v>
          </cell>
        </row>
        <row r="27">
          <cell r="C27">
            <v>19</v>
          </cell>
          <cell r="V27">
            <v>5.9508999999999999</v>
          </cell>
        </row>
        <row r="28">
          <cell r="C28">
            <v>20</v>
          </cell>
          <cell r="V28">
            <v>5.7751999999999999</v>
          </cell>
        </row>
        <row r="29">
          <cell r="C29">
            <v>21</v>
          </cell>
          <cell r="V29">
            <v>5.7720000000000002</v>
          </cell>
        </row>
        <row r="30">
          <cell r="C30">
            <v>22</v>
          </cell>
          <cell r="V30">
            <v>5.7976000000000001</v>
          </cell>
        </row>
        <row r="31">
          <cell r="C31">
            <v>23</v>
          </cell>
          <cell r="V31">
            <v>5.7717000000000001</v>
          </cell>
        </row>
        <row r="32">
          <cell r="C32">
            <v>24</v>
          </cell>
          <cell r="V32">
            <v>6.1393000000000004</v>
          </cell>
        </row>
        <row r="33">
          <cell r="C33">
            <v>25</v>
          </cell>
          <cell r="V33">
            <v>6.0933999999999999</v>
          </cell>
        </row>
        <row r="34">
          <cell r="C34">
            <v>26</v>
          </cell>
          <cell r="V34">
            <v>6.0532000000000004</v>
          </cell>
        </row>
        <row r="35">
          <cell r="C35">
            <v>27</v>
          </cell>
          <cell r="V35">
            <v>6.0462999999999996</v>
          </cell>
        </row>
        <row r="36">
          <cell r="C36">
            <v>28</v>
          </cell>
          <cell r="V36">
            <v>5.9280999999999997</v>
          </cell>
        </row>
        <row r="37">
          <cell r="C37">
            <v>29</v>
          </cell>
          <cell r="V37">
            <v>6.0864000000000003</v>
          </cell>
        </row>
        <row r="38">
          <cell r="C38">
            <v>30</v>
          </cell>
          <cell r="V38">
            <v>6.1390000000000002</v>
          </cell>
        </row>
        <row r="39">
          <cell r="C39">
            <v>31</v>
          </cell>
          <cell r="V39">
            <v>6.1111000000000004</v>
          </cell>
        </row>
        <row r="40">
          <cell r="C40">
            <v>32</v>
          </cell>
          <cell r="V40">
            <v>6.0144000000000002</v>
          </cell>
        </row>
        <row r="41">
          <cell r="C41">
            <v>33</v>
          </cell>
          <cell r="V41">
            <v>5.9996</v>
          </cell>
        </row>
        <row r="42">
          <cell r="C42">
            <v>34</v>
          </cell>
          <cell r="V42">
            <v>5.9607000000000001</v>
          </cell>
        </row>
        <row r="43">
          <cell r="C43">
            <v>35</v>
          </cell>
          <cell r="V43">
            <v>6.0793999999999997</v>
          </cell>
        </row>
        <row r="44">
          <cell r="C44">
            <v>36</v>
          </cell>
          <cell r="V44">
            <v>5.9759000000000002</v>
          </cell>
        </row>
        <row r="45">
          <cell r="C45">
            <v>37</v>
          </cell>
          <cell r="V45">
            <v>6.0010000000000003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zoomScaleNormal="100" workbookViewId="0">
      <selection activeCell="K6" sqref="K6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6.42578125" bestFit="1" customWidth="1"/>
    <col min="4" max="11" width="8.85546875" customWidth="1"/>
    <col min="12" max="12" width="5.140625" bestFit="1" customWidth="1"/>
    <col min="13" max="13" width="5.28515625" customWidth="1"/>
    <col min="14" max="14" width="5.5703125" customWidth="1"/>
    <col min="15" max="15" width="7" customWidth="1"/>
    <col min="16" max="16" width="10.140625" bestFit="1" customWidth="1"/>
    <col min="17" max="17" width="7.140625" customWidth="1"/>
    <col min="18" max="18" width="11.5703125" customWidth="1"/>
    <col min="19" max="19" width="12.140625" customWidth="1"/>
    <col min="20" max="20" width="11" customWidth="1"/>
    <col min="21" max="21" width="6.5703125" customWidth="1"/>
    <col min="22" max="23" width="6" bestFit="1" customWidth="1"/>
    <col min="24" max="24" width="6.5703125" bestFit="1" customWidth="1"/>
    <col min="25" max="25" width="6.85546875" bestFit="1" customWidth="1"/>
    <col min="26" max="26" width="7.42578125" bestFit="1" customWidth="1"/>
    <col min="27" max="27" width="10.5703125" bestFit="1" customWidth="1"/>
    <col min="28" max="28" width="11" bestFit="1" customWidth="1"/>
  </cols>
  <sheetData>
    <row r="1" spans="1:28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0" t="s">
        <v>26</v>
      </c>
      <c r="AB1" s="10" t="s">
        <v>27</v>
      </c>
    </row>
    <row r="2" spans="1:28" s="11" customFormat="1" x14ac:dyDescent="0.25">
      <c r="A2" s="3" t="s">
        <v>28</v>
      </c>
      <c r="B2" s="3" t="s">
        <v>29</v>
      </c>
      <c r="C2" s="3">
        <v>1</v>
      </c>
      <c r="D2" s="3" t="s">
        <v>30</v>
      </c>
      <c r="E2" s="3" t="s">
        <v>31</v>
      </c>
      <c r="F2" s="3" t="s">
        <v>32</v>
      </c>
      <c r="G2" s="4">
        <v>3.3576388888888892E-2</v>
      </c>
      <c r="H2" s="3">
        <v>5</v>
      </c>
      <c r="I2" s="3" t="s">
        <v>33</v>
      </c>
      <c r="J2" s="3">
        <f>15*15</f>
        <v>225</v>
      </c>
      <c r="K2" s="3" t="s">
        <v>34</v>
      </c>
      <c r="L2" s="3">
        <v>1994</v>
      </c>
      <c r="M2" s="3">
        <v>1</v>
      </c>
      <c r="N2" s="3" t="s">
        <v>35</v>
      </c>
      <c r="O2" s="3" t="s">
        <v>36</v>
      </c>
      <c r="P2" s="3" t="s">
        <v>37</v>
      </c>
      <c r="Q2" s="3" t="s">
        <v>38</v>
      </c>
      <c r="R2" s="3">
        <v>24.9</v>
      </c>
      <c r="S2" s="3">
        <v>24.9</v>
      </c>
      <c r="T2" s="3">
        <v>33</v>
      </c>
      <c r="U2" s="3">
        <v>0.3</v>
      </c>
      <c r="V2" s="3">
        <v>9.9207000000000001</v>
      </c>
      <c r="W2" s="3">
        <v>0.18110000000000001</v>
      </c>
      <c r="X2" s="3">
        <v>4.0899999999999999E-2</v>
      </c>
      <c r="Y2" s="3">
        <v>0.16439999999999999</v>
      </c>
      <c r="Z2" s="17">
        <f>IF(O2="Quick",1,0)</f>
        <v>1</v>
      </c>
      <c r="AA2" s="17">
        <f>V2/T2</f>
        <v>0.30062727272727274</v>
      </c>
      <c r="AB2" s="17">
        <f>AA2-U2</f>
        <v>6.2727272727275407E-4</v>
      </c>
    </row>
    <row r="3" spans="1:28" s="11" customFormat="1" x14ac:dyDescent="0.25">
      <c r="A3" s="3" t="s">
        <v>39</v>
      </c>
      <c r="B3" s="3" t="s">
        <v>29</v>
      </c>
      <c r="C3" s="3">
        <v>2</v>
      </c>
      <c r="D3" s="3" t="s">
        <v>30</v>
      </c>
      <c r="E3" s="3" t="s">
        <v>40</v>
      </c>
      <c r="F3" s="3" t="s">
        <v>41</v>
      </c>
      <c r="G3" s="4">
        <v>0.15177083333333333</v>
      </c>
      <c r="H3" s="3">
        <v>5</v>
      </c>
      <c r="I3" s="3" t="s">
        <v>33</v>
      </c>
      <c r="J3" s="3">
        <f t="shared" ref="J3:J38" si="0">15*15</f>
        <v>225</v>
      </c>
      <c r="K3" s="3" t="s">
        <v>34</v>
      </c>
      <c r="L3" s="3">
        <v>1994</v>
      </c>
      <c r="M3" s="3">
        <v>1</v>
      </c>
      <c r="N3" s="3" t="s">
        <v>35</v>
      </c>
      <c r="O3" s="3" t="s">
        <v>36</v>
      </c>
      <c r="P3" s="3" t="s">
        <v>37</v>
      </c>
      <c r="Q3" s="3" t="s">
        <v>38</v>
      </c>
      <c r="R3" s="3">
        <v>240</v>
      </c>
      <c r="S3" s="3">
        <v>240</v>
      </c>
      <c r="T3" s="3">
        <v>33</v>
      </c>
      <c r="U3" s="3">
        <v>0.3</v>
      </c>
      <c r="V3" s="3">
        <v>9.6729000000000003</v>
      </c>
      <c r="W3" s="3">
        <v>0.14749999999999999</v>
      </c>
      <c r="X3" s="3">
        <v>4.2200000000000001E-2</v>
      </c>
      <c r="Y3" s="3">
        <v>4.5199999999999997E-2</v>
      </c>
      <c r="Z3" s="12">
        <f t="shared" ref="Z3:Z38" si="1">IF(O3="Quick",1,0)</f>
        <v>1</v>
      </c>
      <c r="AA3" s="12">
        <f t="shared" ref="AA3:AA38" si="2">V3/T3</f>
        <v>0.29311818181818183</v>
      </c>
      <c r="AB3" s="12">
        <f t="shared" ref="AB3:AB38" si="3">AA3-U3</f>
        <v>-6.8818181818181556E-3</v>
      </c>
    </row>
    <row r="4" spans="1:28" s="11" customFormat="1" x14ac:dyDescent="0.25">
      <c r="A4" s="3" t="s">
        <v>42</v>
      </c>
      <c r="B4" s="3" t="s">
        <v>29</v>
      </c>
      <c r="C4" s="3">
        <v>3</v>
      </c>
      <c r="D4" s="3" t="s">
        <v>30</v>
      </c>
      <c r="E4" s="3" t="s">
        <v>43</v>
      </c>
      <c r="F4" s="3" t="s">
        <v>44</v>
      </c>
      <c r="G4" s="4">
        <v>7.7604166666666669E-2</v>
      </c>
      <c r="H4" s="3">
        <v>5</v>
      </c>
      <c r="I4" s="3" t="s">
        <v>33</v>
      </c>
      <c r="J4" s="3">
        <f t="shared" si="0"/>
        <v>225</v>
      </c>
      <c r="K4" s="3" t="s">
        <v>34</v>
      </c>
      <c r="L4" s="3">
        <v>1994</v>
      </c>
      <c r="M4" s="3">
        <v>1</v>
      </c>
      <c r="N4" s="3" t="s">
        <v>35</v>
      </c>
      <c r="O4" s="3" t="s">
        <v>36</v>
      </c>
      <c r="P4" s="3" t="s">
        <v>37</v>
      </c>
      <c r="Q4" s="3" t="s">
        <v>38</v>
      </c>
      <c r="R4" s="3">
        <v>107.4</v>
      </c>
      <c r="S4" s="3">
        <v>107.4</v>
      </c>
      <c r="T4" s="3">
        <v>33</v>
      </c>
      <c r="U4" s="3">
        <v>0.3</v>
      </c>
      <c r="V4" s="3">
        <v>9.8068000000000008</v>
      </c>
      <c r="W4" s="3">
        <v>9.8599999999999993E-2</v>
      </c>
      <c r="X4" s="3">
        <v>4.8000000000000001E-2</v>
      </c>
      <c r="Y4" s="3">
        <v>2.0799999999999999E-2</v>
      </c>
      <c r="Z4" s="12">
        <f t="shared" si="1"/>
        <v>1</v>
      </c>
      <c r="AA4" s="12">
        <f t="shared" si="2"/>
        <v>0.29717575757575759</v>
      </c>
      <c r="AB4" s="12">
        <f t="shared" si="3"/>
        <v>-2.8242424242423958E-3</v>
      </c>
    </row>
    <row r="5" spans="1:28" s="11" customFormat="1" x14ac:dyDescent="0.25">
      <c r="A5" s="3" t="s">
        <v>42</v>
      </c>
      <c r="B5" s="3" t="s">
        <v>29</v>
      </c>
      <c r="C5" s="3">
        <v>4</v>
      </c>
      <c r="D5" s="3" t="s">
        <v>30</v>
      </c>
      <c r="E5" s="3" t="s">
        <v>43</v>
      </c>
      <c r="F5" s="3" t="s">
        <v>45</v>
      </c>
      <c r="G5" s="4">
        <v>8.1655092592592585E-2</v>
      </c>
      <c r="H5" s="3">
        <v>5</v>
      </c>
      <c r="I5" s="3" t="s">
        <v>33</v>
      </c>
      <c r="J5" s="3">
        <f t="shared" si="0"/>
        <v>225</v>
      </c>
      <c r="K5" s="3" t="s">
        <v>34</v>
      </c>
      <c r="L5" s="3">
        <v>1994</v>
      </c>
      <c r="M5" s="3">
        <v>1</v>
      </c>
      <c r="N5" s="3" t="s">
        <v>35</v>
      </c>
      <c r="O5" s="3" t="s">
        <v>36</v>
      </c>
      <c r="P5" s="3" t="s">
        <v>37</v>
      </c>
      <c r="Q5" s="3" t="s">
        <v>38</v>
      </c>
      <c r="R5" s="3">
        <v>107.4</v>
      </c>
      <c r="S5" s="3">
        <v>107.4</v>
      </c>
      <c r="T5" s="3">
        <v>33</v>
      </c>
      <c r="U5" s="3">
        <v>0.3</v>
      </c>
      <c r="V5" s="3">
        <v>9.8831000000000007</v>
      </c>
      <c r="W5" s="3">
        <v>0.1196</v>
      </c>
      <c r="X5" s="3">
        <v>3.32E-2</v>
      </c>
      <c r="Y5" s="3">
        <v>5.0299999999999997E-2</v>
      </c>
      <c r="Z5" s="12">
        <f t="shared" si="1"/>
        <v>1</v>
      </c>
      <c r="AA5" s="12">
        <f t="shared" si="2"/>
        <v>0.2994878787878788</v>
      </c>
      <c r="AB5" s="12">
        <f t="shared" si="3"/>
        <v>-5.12121212121186E-4</v>
      </c>
    </row>
    <row r="6" spans="1:28" s="11" customFormat="1" x14ac:dyDescent="0.25">
      <c r="A6" s="3" t="s">
        <v>42</v>
      </c>
      <c r="B6" s="3" t="s">
        <v>29</v>
      </c>
      <c r="C6" s="3">
        <v>5</v>
      </c>
      <c r="D6" s="3" t="s">
        <v>30</v>
      </c>
      <c r="E6" s="3" t="s">
        <v>43</v>
      </c>
      <c r="F6" s="3" t="s">
        <v>46</v>
      </c>
      <c r="G6" s="4">
        <v>7.9409722222222215E-2</v>
      </c>
      <c r="H6" s="3">
        <v>5</v>
      </c>
      <c r="I6" s="3" t="s">
        <v>33</v>
      </c>
      <c r="J6" s="3">
        <f t="shared" si="0"/>
        <v>225</v>
      </c>
      <c r="K6" s="3" t="s">
        <v>34</v>
      </c>
      <c r="L6" s="3">
        <v>1994</v>
      </c>
      <c r="M6" s="3">
        <v>1</v>
      </c>
      <c r="N6" s="3" t="s">
        <v>35</v>
      </c>
      <c r="O6" s="3" t="s">
        <v>36</v>
      </c>
      <c r="P6" s="3" t="s">
        <v>37</v>
      </c>
      <c r="Q6" s="3" t="s">
        <v>38</v>
      </c>
      <c r="R6" s="3">
        <v>107.4</v>
      </c>
      <c r="S6" s="3">
        <v>107.4</v>
      </c>
      <c r="T6" s="3">
        <v>33</v>
      </c>
      <c r="U6" s="3">
        <v>0.3</v>
      </c>
      <c r="V6" s="3">
        <v>9.8322000000000003</v>
      </c>
      <c r="W6" s="3">
        <v>8.3199999999999996E-2</v>
      </c>
      <c r="X6" s="3">
        <v>5.1499999999999997E-2</v>
      </c>
      <c r="Y6" s="3">
        <v>2.24E-2</v>
      </c>
      <c r="Z6" s="12">
        <f t="shared" si="1"/>
        <v>1</v>
      </c>
      <c r="AA6" s="12">
        <f t="shared" si="2"/>
        <v>0.29794545454545457</v>
      </c>
      <c r="AB6" s="12">
        <f t="shared" si="3"/>
        <v>-2.05454545454542E-3</v>
      </c>
    </row>
    <row r="7" spans="1:28" s="11" customFormat="1" x14ac:dyDescent="0.25">
      <c r="A7" s="3" t="s">
        <v>42</v>
      </c>
      <c r="B7" s="3" t="s">
        <v>29</v>
      </c>
      <c r="C7" s="3">
        <v>6</v>
      </c>
      <c r="D7" s="3" t="s">
        <v>30</v>
      </c>
      <c r="E7" s="3" t="s">
        <v>43</v>
      </c>
      <c r="F7" s="3" t="s">
        <v>47</v>
      </c>
      <c r="G7" s="4">
        <v>7.9421296296296295E-2</v>
      </c>
      <c r="H7" s="3">
        <v>5</v>
      </c>
      <c r="I7" s="3" t="s">
        <v>33</v>
      </c>
      <c r="J7" s="3">
        <f t="shared" si="0"/>
        <v>225</v>
      </c>
      <c r="K7" s="3" t="s">
        <v>34</v>
      </c>
      <c r="L7" s="3">
        <v>1994</v>
      </c>
      <c r="M7" s="3">
        <v>1</v>
      </c>
      <c r="N7" s="3" t="s">
        <v>35</v>
      </c>
      <c r="O7" s="3" t="s">
        <v>36</v>
      </c>
      <c r="P7" s="3" t="s">
        <v>37</v>
      </c>
      <c r="Q7" s="3" t="s">
        <v>38</v>
      </c>
      <c r="R7" s="3">
        <v>107.4</v>
      </c>
      <c r="S7" s="3">
        <v>107.4</v>
      </c>
      <c r="T7" s="3">
        <v>33</v>
      </c>
      <c r="U7" s="3">
        <v>0.3</v>
      </c>
      <c r="V7" s="3">
        <v>9.7889999999999997</v>
      </c>
      <c r="W7" s="3">
        <v>7.4499999999999997E-2</v>
      </c>
      <c r="X7" s="3">
        <v>4.3099999999999999E-2</v>
      </c>
      <c r="Y7" s="3">
        <v>1.9699999999999999E-2</v>
      </c>
      <c r="Z7" s="12">
        <f t="shared" si="1"/>
        <v>1</v>
      </c>
      <c r="AA7" s="12">
        <f t="shared" si="2"/>
        <v>0.29663636363636364</v>
      </c>
      <c r="AB7" s="12">
        <f t="shared" si="3"/>
        <v>-3.3636363636363464E-3</v>
      </c>
    </row>
    <row r="8" spans="1:28" s="11" customFormat="1" x14ac:dyDescent="0.25">
      <c r="A8" s="3" t="s">
        <v>42</v>
      </c>
      <c r="B8" s="3" t="s">
        <v>29</v>
      </c>
      <c r="C8" s="3">
        <v>7</v>
      </c>
      <c r="D8" s="3" t="s">
        <v>30</v>
      </c>
      <c r="E8" s="3" t="s">
        <v>43</v>
      </c>
      <c r="F8" s="3" t="s">
        <v>48</v>
      </c>
      <c r="G8" s="4">
        <v>7.9432870370370376E-2</v>
      </c>
      <c r="H8" s="3">
        <v>5</v>
      </c>
      <c r="I8" s="3" t="s">
        <v>33</v>
      </c>
      <c r="J8" s="3">
        <f t="shared" si="0"/>
        <v>225</v>
      </c>
      <c r="K8" s="3" t="s">
        <v>34</v>
      </c>
      <c r="L8" s="3">
        <v>1994</v>
      </c>
      <c r="M8" s="3">
        <v>1</v>
      </c>
      <c r="N8" s="3" t="s">
        <v>35</v>
      </c>
      <c r="O8" s="3" t="s">
        <v>36</v>
      </c>
      <c r="P8" s="3" t="s">
        <v>37</v>
      </c>
      <c r="Q8" s="3" t="s">
        <v>38</v>
      </c>
      <c r="R8" s="3">
        <v>107.4</v>
      </c>
      <c r="S8" s="3">
        <v>107.4</v>
      </c>
      <c r="T8" s="3">
        <v>33</v>
      </c>
      <c r="U8" s="3">
        <v>0.3</v>
      </c>
      <c r="V8" s="3">
        <v>9.8184000000000005</v>
      </c>
      <c r="W8" s="3">
        <v>0.1017</v>
      </c>
      <c r="X8" s="3">
        <v>4.1300000000000003E-2</v>
      </c>
      <c r="Y8" s="3">
        <v>2.69E-2</v>
      </c>
      <c r="Z8" s="12">
        <f t="shared" si="1"/>
        <v>1</v>
      </c>
      <c r="AA8" s="12">
        <f t="shared" si="2"/>
        <v>0.29752727272727275</v>
      </c>
      <c r="AB8" s="12">
        <f t="shared" si="3"/>
        <v>-2.4727272727272376E-3</v>
      </c>
    </row>
    <row r="9" spans="1:28" s="11" customFormat="1" x14ac:dyDescent="0.25">
      <c r="A9" s="6" t="s">
        <v>49</v>
      </c>
      <c r="B9" s="3" t="s">
        <v>50</v>
      </c>
      <c r="C9" s="6">
        <v>8</v>
      </c>
      <c r="D9" s="3" t="s">
        <v>30</v>
      </c>
      <c r="E9" s="7" t="s">
        <v>51</v>
      </c>
      <c r="F9" s="7" t="s">
        <v>52</v>
      </c>
      <c r="G9" s="8">
        <v>8.2870370370370372E-2</v>
      </c>
      <c r="H9" s="6">
        <v>35</v>
      </c>
      <c r="I9" s="6" t="s">
        <v>33</v>
      </c>
      <c r="J9" s="3">
        <f t="shared" si="0"/>
        <v>225</v>
      </c>
      <c r="K9" s="3" t="s">
        <v>34</v>
      </c>
      <c r="L9" s="3">
        <v>1994</v>
      </c>
      <c r="M9" s="3">
        <v>1</v>
      </c>
      <c r="N9" s="3" t="s">
        <v>35</v>
      </c>
      <c r="O9" s="6" t="s">
        <v>53</v>
      </c>
      <c r="P9" s="3" t="s">
        <v>37</v>
      </c>
      <c r="Q9" s="6" t="s">
        <v>38</v>
      </c>
      <c r="R9" s="13">
        <v>24.00704</v>
      </c>
      <c r="S9" s="13">
        <v>24.1</v>
      </c>
      <c r="T9" s="6">
        <v>30</v>
      </c>
      <c r="U9" s="3">
        <v>0.2</v>
      </c>
      <c r="V9" s="7">
        <v>6.0171000000000001</v>
      </c>
      <c r="W9" s="7">
        <v>7.8299999999999995E-2</v>
      </c>
      <c r="X9" s="7">
        <v>1.6799999999999999E-2</v>
      </c>
      <c r="Y9" s="7">
        <v>5.8299999999999998E-2</v>
      </c>
      <c r="Z9" s="12">
        <f t="shared" si="1"/>
        <v>0</v>
      </c>
      <c r="AA9" s="12">
        <f t="shared" si="2"/>
        <v>0.20057</v>
      </c>
      <c r="AB9" s="12">
        <f t="shared" si="3"/>
        <v>5.6999999999998718E-4</v>
      </c>
    </row>
    <row r="10" spans="1:28" s="11" customFormat="1" x14ac:dyDescent="0.25">
      <c r="A10" s="6" t="s">
        <v>54</v>
      </c>
      <c r="B10" s="3" t="s">
        <v>50</v>
      </c>
      <c r="C10" s="6">
        <v>9</v>
      </c>
      <c r="D10" s="3" t="s">
        <v>30</v>
      </c>
      <c r="E10" s="7" t="s">
        <v>55</v>
      </c>
      <c r="F10" s="7" t="s">
        <v>56</v>
      </c>
      <c r="G10" s="8">
        <v>4.372685185185185E-2</v>
      </c>
      <c r="H10" s="6">
        <v>5</v>
      </c>
      <c r="I10" s="6" t="s">
        <v>33</v>
      </c>
      <c r="J10" s="3">
        <f t="shared" si="0"/>
        <v>225</v>
      </c>
      <c r="K10" s="3" t="s">
        <v>34</v>
      </c>
      <c r="L10" s="3">
        <v>1994</v>
      </c>
      <c r="M10" s="3">
        <v>1</v>
      </c>
      <c r="N10" s="3" t="s">
        <v>35</v>
      </c>
      <c r="O10" s="6" t="s">
        <v>53</v>
      </c>
      <c r="P10" s="3" t="s">
        <v>37</v>
      </c>
      <c r="Q10" s="6" t="s">
        <v>38</v>
      </c>
      <c r="R10" s="13">
        <v>24.00704</v>
      </c>
      <c r="S10" s="13">
        <v>24.1</v>
      </c>
      <c r="T10" s="6">
        <v>30</v>
      </c>
      <c r="U10" s="3">
        <v>0.2</v>
      </c>
      <c r="V10" s="12">
        <v>6.0323000000000002</v>
      </c>
      <c r="W10" s="7">
        <v>5.7299999999999997E-2</v>
      </c>
      <c r="X10" s="7">
        <v>1.8599999999999998E-2</v>
      </c>
      <c r="Y10" s="7">
        <v>1.29E-2</v>
      </c>
      <c r="Z10" s="12">
        <f t="shared" si="1"/>
        <v>0</v>
      </c>
      <c r="AA10" s="12">
        <f t="shared" si="2"/>
        <v>0.20107666666666668</v>
      </c>
      <c r="AB10" s="12">
        <f t="shared" si="3"/>
        <v>1.0766666666666702E-3</v>
      </c>
    </row>
    <row r="11" spans="1:28" s="11" customFormat="1" x14ac:dyDescent="0.25">
      <c r="A11" s="6" t="s">
        <v>57</v>
      </c>
      <c r="B11" s="3" t="s">
        <v>50</v>
      </c>
      <c r="C11" s="6">
        <v>10</v>
      </c>
      <c r="D11" s="3" t="s">
        <v>30</v>
      </c>
      <c r="E11" s="7" t="s">
        <v>58</v>
      </c>
      <c r="F11" s="7" t="s">
        <v>59</v>
      </c>
      <c r="G11" s="8">
        <v>3.4293981481481481E-2</v>
      </c>
      <c r="H11" s="6">
        <v>5</v>
      </c>
      <c r="I11" s="6" t="s">
        <v>33</v>
      </c>
      <c r="J11" s="3">
        <f t="shared" si="0"/>
        <v>225</v>
      </c>
      <c r="K11" s="3" t="s">
        <v>34</v>
      </c>
      <c r="L11" s="3">
        <v>1994</v>
      </c>
      <c r="M11" s="3">
        <v>1</v>
      </c>
      <c r="N11" s="3" t="s">
        <v>35</v>
      </c>
      <c r="O11" s="6" t="s">
        <v>36</v>
      </c>
      <c r="P11" s="3" t="s">
        <v>37</v>
      </c>
      <c r="Q11" s="6" t="s">
        <v>38</v>
      </c>
      <c r="R11" s="6">
        <v>24</v>
      </c>
      <c r="S11" s="6">
        <v>24</v>
      </c>
      <c r="T11" s="6">
        <v>20</v>
      </c>
      <c r="U11" s="3">
        <v>0.3</v>
      </c>
      <c r="V11" s="7">
        <v>5.9306000000000001</v>
      </c>
      <c r="W11" s="7">
        <v>8.7300000000000003E-2</v>
      </c>
      <c r="X11" s="7">
        <v>1.35E-2</v>
      </c>
      <c r="Y11" s="7">
        <v>8.1199999999999994E-2</v>
      </c>
      <c r="Z11" s="12">
        <f t="shared" si="1"/>
        <v>1</v>
      </c>
      <c r="AA11" s="12">
        <f t="shared" si="2"/>
        <v>0.29653000000000002</v>
      </c>
      <c r="AB11" s="12">
        <f t="shared" si="3"/>
        <v>-3.4699999999999731E-3</v>
      </c>
    </row>
    <row r="12" spans="1:28" s="11" customFormat="1" x14ac:dyDescent="0.25">
      <c r="A12" s="6" t="s">
        <v>60</v>
      </c>
      <c r="B12" s="3" t="s">
        <v>50</v>
      </c>
      <c r="C12" s="6">
        <v>11</v>
      </c>
      <c r="D12" s="3" t="s">
        <v>30</v>
      </c>
      <c r="E12" s="7" t="s">
        <v>61</v>
      </c>
      <c r="F12" s="7" t="s">
        <v>62</v>
      </c>
      <c r="G12" s="8">
        <v>4.898148148148148E-2</v>
      </c>
      <c r="H12" s="6">
        <v>35</v>
      </c>
      <c r="I12" s="6" t="s">
        <v>33</v>
      </c>
      <c r="J12" s="3">
        <f t="shared" si="0"/>
        <v>225</v>
      </c>
      <c r="K12" s="3" t="s">
        <v>34</v>
      </c>
      <c r="L12" s="3">
        <v>1994</v>
      </c>
      <c r="M12" s="3">
        <v>1</v>
      </c>
      <c r="N12" s="3" t="s">
        <v>35</v>
      </c>
      <c r="O12" s="6" t="s">
        <v>36</v>
      </c>
      <c r="P12" s="3" t="s">
        <v>37</v>
      </c>
      <c r="Q12" s="6" t="s">
        <v>38</v>
      </c>
      <c r="R12" s="6">
        <v>24</v>
      </c>
      <c r="S12" s="6">
        <v>24</v>
      </c>
      <c r="T12" s="6">
        <v>20</v>
      </c>
      <c r="U12" s="3">
        <v>0.3</v>
      </c>
      <c r="V12" s="9">
        <v>6.0137</v>
      </c>
      <c r="W12" s="9">
        <v>5.8999999999999997E-2</v>
      </c>
      <c r="X12" s="9">
        <v>2.9399999999999999E-2</v>
      </c>
      <c r="Y12" s="9">
        <v>4.4699999999999997E-2</v>
      </c>
      <c r="Z12" s="12">
        <f t="shared" si="1"/>
        <v>1</v>
      </c>
      <c r="AA12" s="12">
        <f t="shared" si="2"/>
        <v>0.30068499999999998</v>
      </c>
      <c r="AB12" s="12">
        <f t="shared" si="3"/>
        <v>6.8499999999999117E-4</v>
      </c>
    </row>
    <row r="13" spans="1:28" s="11" customFormat="1" x14ac:dyDescent="0.25">
      <c r="A13" s="6" t="s">
        <v>63</v>
      </c>
      <c r="B13" s="3" t="s">
        <v>50</v>
      </c>
      <c r="C13" s="6">
        <v>12</v>
      </c>
      <c r="D13" s="3" t="s">
        <v>30</v>
      </c>
      <c r="E13" s="7" t="s">
        <v>64</v>
      </c>
      <c r="F13" s="7" t="s">
        <v>65</v>
      </c>
      <c r="G13" s="8">
        <v>0.2736689814814815</v>
      </c>
      <c r="H13" s="6">
        <v>35</v>
      </c>
      <c r="I13" s="6" t="s">
        <v>33</v>
      </c>
      <c r="J13" s="3">
        <f t="shared" si="0"/>
        <v>225</v>
      </c>
      <c r="K13" s="3" t="s">
        <v>34</v>
      </c>
      <c r="L13" s="3">
        <v>1994</v>
      </c>
      <c r="M13" s="3">
        <v>1</v>
      </c>
      <c r="N13" s="3" t="s">
        <v>35</v>
      </c>
      <c r="O13" s="6" t="s">
        <v>36</v>
      </c>
      <c r="P13" s="3" t="s">
        <v>37</v>
      </c>
      <c r="Q13" s="6" t="s">
        <v>38</v>
      </c>
      <c r="R13" s="7">
        <v>240</v>
      </c>
      <c r="S13" s="7">
        <v>240</v>
      </c>
      <c r="T13" s="6">
        <v>20</v>
      </c>
      <c r="U13" s="3">
        <v>0.3</v>
      </c>
      <c r="V13" s="5">
        <v>5.9435000000000002</v>
      </c>
      <c r="W13" s="5">
        <v>4.5900000000000003E-2</v>
      </c>
      <c r="X13" s="5">
        <v>1.9900000000000001E-2</v>
      </c>
      <c r="Y13" s="5">
        <v>4.4499999999999998E-2</v>
      </c>
      <c r="Z13" s="17">
        <f t="shared" si="1"/>
        <v>1</v>
      </c>
      <c r="AA13" s="17">
        <f t="shared" si="2"/>
        <v>0.29717500000000002</v>
      </c>
      <c r="AB13" s="17">
        <f t="shared" si="3"/>
        <v>-2.8249999999999664E-3</v>
      </c>
    </row>
    <row r="14" spans="1:28" s="11" customFormat="1" x14ac:dyDescent="0.25">
      <c r="A14" s="6" t="s">
        <v>66</v>
      </c>
      <c r="B14" s="3" t="s">
        <v>50</v>
      </c>
      <c r="C14" s="6">
        <v>13</v>
      </c>
      <c r="D14" s="3" t="s">
        <v>30</v>
      </c>
      <c r="E14" s="7" t="s">
        <v>67</v>
      </c>
      <c r="F14" s="7" t="s">
        <v>68</v>
      </c>
      <c r="G14" s="8">
        <v>0.15215277777777778</v>
      </c>
      <c r="H14" s="6">
        <v>5</v>
      </c>
      <c r="I14" s="6" t="s">
        <v>33</v>
      </c>
      <c r="J14" s="3">
        <f t="shared" si="0"/>
        <v>225</v>
      </c>
      <c r="K14" s="3" t="s">
        <v>34</v>
      </c>
      <c r="L14" s="3">
        <v>1994</v>
      </c>
      <c r="M14" s="3">
        <v>1</v>
      </c>
      <c r="N14" s="3" t="s">
        <v>35</v>
      </c>
      <c r="O14" s="6" t="s">
        <v>36</v>
      </c>
      <c r="P14" s="3" t="s">
        <v>37</v>
      </c>
      <c r="Q14" s="6" t="s">
        <v>38</v>
      </c>
      <c r="R14" s="7">
        <v>240</v>
      </c>
      <c r="S14" s="7">
        <v>240</v>
      </c>
      <c r="T14" s="6">
        <v>20</v>
      </c>
      <c r="U14" s="3">
        <v>0.3</v>
      </c>
      <c r="V14" s="7">
        <v>5.9036</v>
      </c>
      <c r="W14" s="7">
        <v>0.1231</v>
      </c>
      <c r="X14" s="7">
        <v>2.6200000000000001E-2</v>
      </c>
      <c r="Y14" s="7">
        <v>6.0699999999999997E-2</v>
      </c>
      <c r="Z14" s="12">
        <f t="shared" si="1"/>
        <v>1</v>
      </c>
      <c r="AA14" s="12">
        <f t="shared" si="2"/>
        <v>0.29518</v>
      </c>
      <c r="AB14" s="12">
        <f t="shared" si="3"/>
        <v>-4.819999999999991E-3</v>
      </c>
    </row>
    <row r="15" spans="1:28" s="11" customFormat="1" x14ac:dyDescent="0.25">
      <c r="A15" s="6" t="s">
        <v>69</v>
      </c>
      <c r="B15" s="3" t="s">
        <v>50</v>
      </c>
      <c r="C15" s="6">
        <v>14</v>
      </c>
      <c r="D15" s="3" t="s">
        <v>30</v>
      </c>
      <c r="E15" s="7" t="s">
        <v>70</v>
      </c>
      <c r="F15" s="7" t="s">
        <v>71</v>
      </c>
      <c r="G15" s="8">
        <v>0.2255324074074074</v>
      </c>
      <c r="H15" s="6">
        <v>5</v>
      </c>
      <c r="I15" s="6" t="s">
        <v>33</v>
      </c>
      <c r="J15" s="3">
        <f t="shared" si="0"/>
        <v>225</v>
      </c>
      <c r="K15" s="3" t="s">
        <v>34</v>
      </c>
      <c r="L15" s="3">
        <v>1994</v>
      </c>
      <c r="M15" s="3">
        <v>1</v>
      </c>
      <c r="N15" s="3" t="s">
        <v>35</v>
      </c>
      <c r="O15" s="6" t="s">
        <v>53</v>
      </c>
      <c r="P15" s="3" t="s">
        <v>37</v>
      </c>
      <c r="Q15" s="6" t="s">
        <v>38</v>
      </c>
      <c r="R15" s="6">
        <v>239.91044000000002</v>
      </c>
      <c r="S15" s="6">
        <v>239.9</v>
      </c>
      <c r="T15" s="6">
        <v>30</v>
      </c>
      <c r="U15" s="3">
        <v>0.2</v>
      </c>
      <c r="V15" s="7">
        <v>5.9477000000000002</v>
      </c>
      <c r="W15" s="7">
        <v>0.04</v>
      </c>
      <c r="X15" s="7">
        <v>2.52E-2</v>
      </c>
      <c r="Y15" s="7">
        <v>1.61E-2</v>
      </c>
      <c r="Z15" s="12">
        <f t="shared" si="1"/>
        <v>0</v>
      </c>
      <c r="AA15" s="12">
        <f t="shared" si="2"/>
        <v>0.19825666666666666</v>
      </c>
      <c r="AB15" s="12">
        <f t="shared" si="3"/>
        <v>-1.7433333333333467E-3</v>
      </c>
    </row>
    <row r="16" spans="1:28" s="11" customFormat="1" x14ac:dyDescent="0.25">
      <c r="A16" s="6" t="s">
        <v>72</v>
      </c>
      <c r="B16" s="3" t="s">
        <v>50</v>
      </c>
      <c r="C16" s="6">
        <v>15</v>
      </c>
      <c r="D16" s="3" t="s">
        <v>30</v>
      </c>
      <c r="E16" s="7" t="s">
        <v>73</v>
      </c>
      <c r="F16" s="7" t="s">
        <v>74</v>
      </c>
      <c r="G16" s="8">
        <v>0.52942129629629631</v>
      </c>
      <c r="H16" s="6">
        <v>35</v>
      </c>
      <c r="I16" s="6" t="s">
        <v>33</v>
      </c>
      <c r="J16" s="3">
        <f t="shared" si="0"/>
        <v>225</v>
      </c>
      <c r="K16" s="3" t="s">
        <v>34</v>
      </c>
      <c r="L16" s="3">
        <v>1994</v>
      </c>
      <c r="M16" s="3">
        <v>1</v>
      </c>
      <c r="N16" s="3" t="s">
        <v>35</v>
      </c>
      <c r="O16" s="6" t="s">
        <v>53</v>
      </c>
      <c r="P16" s="3" t="s">
        <v>37</v>
      </c>
      <c r="Q16" s="6" t="s">
        <v>38</v>
      </c>
      <c r="R16" s="6">
        <v>239.91044000000002</v>
      </c>
      <c r="S16" s="6">
        <v>239.9</v>
      </c>
      <c r="T16" s="6">
        <v>30</v>
      </c>
      <c r="U16" s="3">
        <v>0.2</v>
      </c>
      <c r="V16" s="12">
        <v>6.0179</v>
      </c>
      <c r="W16" s="12">
        <v>2.1600000000000001E-2</v>
      </c>
      <c r="X16" s="12">
        <v>5.1400000000000001E-2</v>
      </c>
      <c r="Y16" s="12">
        <v>1.41E-2</v>
      </c>
      <c r="Z16" s="12">
        <f t="shared" si="1"/>
        <v>0</v>
      </c>
      <c r="AA16" s="12">
        <f t="shared" si="2"/>
        <v>0.20059666666666667</v>
      </c>
      <c r="AB16" s="12">
        <f t="shared" si="3"/>
        <v>5.9666666666666202E-4</v>
      </c>
    </row>
    <row r="17" spans="1:28" s="11" customFormat="1" x14ac:dyDescent="0.25">
      <c r="A17" s="6" t="s">
        <v>75</v>
      </c>
      <c r="B17" s="6" t="s">
        <v>50</v>
      </c>
      <c r="C17" s="6">
        <v>16</v>
      </c>
      <c r="D17" s="3" t="s">
        <v>30</v>
      </c>
      <c r="E17" s="12" t="s">
        <v>76</v>
      </c>
      <c r="F17" s="12" t="s">
        <v>77</v>
      </c>
      <c r="G17" s="14">
        <v>0.12565972222222221</v>
      </c>
      <c r="H17" s="12">
        <v>20</v>
      </c>
      <c r="I17" s="6" t="s">
        <v>33</v>
      </c>
      <c r="J17" s="3">
        <f t="shared" si="0"/>
        <v>225</v>
      </c>
      <c r="K17" s="3" t="s">
        <v>34</v>
      </c>
      <c r="L17" s="3">
        <v>1994</v>
      </c>
      <c r="M17" s="3">
        <v>1</v>
      </c>
      <c r="N17" s="3" t="s">
        <v>35</v>
      </c>
      <c r="O17" s="12" t="s">
        <v>36</v>
      </c>
      <c r="P17" s="3" t="s">
        <v>37</v>
      </c>
      <c r="Q17" s="6" t="s">
        <v>38</v>
      </c>
      <c r="R17" s="12">
        <v>132</v>
      </c>
      <c r="S17" s="12">
        <v>132</v>
      </c>
      <c r="T17" s="12">
        <v>20</v>
      </c>
      <c r="U17" s="12">
        <v>0.3</v>
      </c>
      <c r="V17" s="12">
        <v>5.9946999999999999</v>
      </c>
      <c r="W17" s="12">
        <v>5.2299999999999999E-2</v>
      </c>
      <c r="X17" s="12">
        <v>2.9399999999999999E-2</v>
      </c>
      <c r="Y17" s="12">
        <v>2.9399999999999999E-2</v>
      </c>
      <c r="Z17" s="12">
        <f t="shared" si="1"/>
        <v>1</v>
      </c>
      <c r="AA17" s="12">
        <f t="shared" si="2"/>
        <v>0.29973499999999997</v>
      </c>
      <c r="AB17" s="12">
        <f t="shared" si="3"/>
        <v>-2.6500000000001522E-4</v>
      </c>
    </row>
    <row r="18" spans="1:28" s="11" customFormat="1" x14ac:dyDescent="0.25">
      <c r="A18" s="6" t="s">
        <v>75</v>
      </c>
      <c r="B18" s="6" t="s">
        <v>50</v>
      </c>
      <c r="C18" s="6">
        <v>17</v>
      </c>
      <c r="D18" s="3" t="s">
        <v>30</v>
      </c>
      <c r="E18" s="12" t="s">
        <v>76</v>
      </c>
      <c r="F18" s="12" t="s">
        <v>78</v>
      </c>
      <c r="G18" s="14">
        <v>0.12559027777777779</v>
      </c>
      <c r="H18" s="12">
        <v>20</v>
      </c>
      <c r="I18" s="6" t="s">
        <v>33</v>
      </c>
      <c r="J18" s="3">
        <f t="shared" si="0"/>
        <v>225</v>
      </c>
      <c r="K18" s="3" t="s">
        <v>34</v>
      </c>
      <c r="L18" s="3">
        <v>1994</v>
      </c>
      <c r="M18" s="3">
        <v>1</v>
      </c>
      <c r="N18" s="3" t="s">
        <v>35</v>
      </c>
      <c r="O18" s="12" t="s">
        <v>36</v>
      </c>
      <c r="P18" s="3" t="s">
        <v>37</v>
      </c>
      <c r="Q18" s="6" t="s">
        <v>38</v>
      </c>
      <c r="R18" s="12">
        <v>132</v>
      </c>
      <c r="S18" s="12">
        <v>132</v>
      </c>
      <c r="T18" s="12">
        <v>20</v>
      </c>
      <c r="U18" s="12">
        <v>0.3</v>
      </c>
      <c r="V18" s="12">
        <v>6.0037000000000003</v>
      </c>
      <c r="W18" s="12">
        <v>0.13239999999999999</v>
      </c>
      <c r="X18" s="12">
        <v>1.5100000000000001E-2</v>
      </c>
      <c r="Y18" s="12">
        <v>7.6499999999999999E-2</v>
      </c>
      <c r="Z18" s="12">
        <f t="shared" si="1"/>
        <v>1</v>
      </c>
      <c r="AA18" s="12">
        <f t="shared" si="2"/>
        <v>0.30018500000000004</v>
      </c>
      <c r="AB18" s="12">
        <f t="shared" si="3"/>
        <v>1.8500000000004624E-4</v>
      </c>
    </row>
    <row r="19" spans="1:28" s="11" customFormat="1" x14ac:dyDescent="0.25">
      <c r="A19" s="6" t="s">
        <v>75</v>
      </c>
      <c r="B19" s="6" t="s">
        <v>50</v>
      </c>
      <c r="C19" s="6">
        <v>18</v>
      </c>
      <c r="D19" s="3" t="s">
        <v>30</v>
      </c>
      <c r="E19" s="12" t="s">
        <v>76</v>
      </c>
      <c r="F19" s="12" t="s">
        <v>79</v>
      </c>
      <c r="G19" s="14">
        <v>0.12545138888888888</v>
      </c>
      <c r="H19" s="12">
        <v>20</v>
      </c>
      <c r="I19" s="6" t="s">
        <v>33</v>
      </c>
      <c r="J19" s="3">
        <f t="shared" si="0"/>
        <v>225</v>
      </c>
      <c r="K19" s="3" t="s">
        <v>34</v>
      </c>
      <c r="L19" s="3">
        <v>1994</v>
      </c>
      <c r="M19" s="3">
        <v>1</v>
      </c>
      <c r="N19" s="3" t="s">
        <v>35</v>
      </c>
      <c r="O19" s="12" t="s">
        <v>36</v>
      </c>
      <c r="P19" s="3" t="s">
        <v>37</v>
      </c>
      <c r="Q19" s="6" t="s">
        <v>38</v>
      </c>
      <c r="R19" s="12">
        <v>132</v>
      </c>
      <c r="S19" s="12">
        <v>132</v>
      </c>
      <c r="T19" s="12">
        <v>20</v>
      </c>
      <c r="U19" s="12">
        <v>0.3</v>
      </c>
      <c r="V19" s="12">
        <v>5.9772999999999996</v>
      </c>
      <c r="W19" s="12">
        <v>4.4699999999999997E-2</v>
      </c>
      <c r="X19" s="12">
        <v>2.4299999999999999E-2</v>
      </c>
      <c r="Y19" s="12">
        <v>3.2899999999999999E-2</v>
      </c>
      <c r="Z19" s="12">
        <f t="shared" si="1"/>
        <v>1</v>
      </c>
      <c r="AA19" s="12">
        <f t="shared" si="2"/>
        <v>0.29886499999999999</v>
      </c>
      <c r="AB19" s="12">
        <f t="shared" si="3"/>
        <v>-1.1349999999999971E-3</v>
      </c>
    </row>
    <row r="20" spans="1:28" s="11" customFormat="1" x14ac:dyDescent="0.25">
      <c r="A20" s="6" t="s">
        <v>75</v>
      </c>
      <c r="B20" s="6" t="s">
        <v>50</v>
      </c>
      <c r="C20" s="6">
        <v>19</v>
      </c>
      <c r="D20" s="3" t="s">
        <v>30</v>
      </c>
      <c r="E20" s="12" t="s">
        <v>76</v>
      </c>
      <c r="F20" s="12" t="s">
        <v>80</v>
      </c>
      <c r="G20" s="14">
        <v>0.12546296296296297</v>
      </c>
      <c r="H20" s="12">
        <v>20</v>
      </c>
      <c r="I20" s="6" t="s">
        <v>33</v>
      </c>
      <c r="J20" s="3">
        <f t="shared" si="0"/>
        <v>225</v>
      </c>
      <c r="K20" s="3" t="s">
        <v>34</v>
      </c>
      <c r="L20" s="3">
        <v>1994</v>
      </c>
      <c r="M20" s="3">
        <v>1</v>
      </c>
      <c r="N20" s="3" t="s">
        <v>35</v>
      </c>
      <c r="O20" s="12" t="s">
        <v>36</v>
      </c>
      <c r="P20" s="3" t="s">
        <v>37</v>
      </c>
      <c r="Q20" s="6" t="s">
        <v>38</v>
      </c>
      <c r="R20" s="12">
        <v>132</v>
      </c>
      <c r="S20" s="12">
        <v>132</v>
      </c>
      <c r="T20" s="12">
        <v>20</v>
      </c>
      <c r="U20" s="12">
        <v>0.3</v>
      </c>
      <c r="V20" s="12">
        <v>5.96</v>
      </c>
      <c r="W20" s="12">
        <v>6.8599999999999994E-2</v>
      </c>
      <c r="X20" s="12">
        <v>3.1899999999999998E-2</v>
      </c>
      <c r="Y20" s="12">
        <v>3.4000000000000002E-2</v>
      </c>
      <c r="Z20" s="12">
        <f t="shared" si="1"/>
        <v>1</v>
      </c>
      <c r="AA20" s="12">
        <f t="shared" si="2"/>
        <v>0.29799999999999999</v>
      </c>
      <c r="AB20" s="12">
        <f t="shared" si="3"/>
        <v>-2.0000000000000018E-3</v>
      </c>
    </row>
    <row r="21" spans="1:28" s="11" customFormat="1" x14ac:dyDescent="0.25">
      <c r="A21" s="6" t="s">
        <v>81</v>
      </c>
      <c r="B21" s="6" t="s">
        <v>50</v>
      </c>
      <c r="C21" s="6">
        <v>20</v>
      </c>
      <c r="D21" s="3" t="s">
        <v>30</v>
      </c>
      <c r="E21" s="12" t="s">
        <v>82</v>
      </c>
      <c r="F21" s="12" t="s">
        <v>83</v>
      </c>
      <c r="G21" s="14">
        <v>0.21373842592592593</v>
      </c>
      <c r="H21" s="12">
        <v>20</v>
      </c>
      <c r="I21" s="6" t="s">
        <v>33</v>
      </c>
      <c r="J21" s="3">
        <f t="shared" si="0"/>
        <v>225</v>
      </c>
      <c r="K21" s="3" t="s">
        <v>34</v>
      </c>
      <c r="L21" s="3">
        <v>1994</v>
      </c>
      <c r="M21" s="3">
        <v>1</v>
      </c>
      <c r="N21" s="3" t="s">
        <v>35</v>
      </c>
      <c r="O21" s="12" t="s">
        <v>53</v>
      </c>
      <c r="P21" s="3" t="s">
        <v>37</v>
      </c>
      <c r="Q21" s="6" t="s">
        <v>38</v>
      </c>
      <c r="R21" s="15">
        <v>131.95874000000001</v>
      </c>
      <c r="S21" s="15">
        <v>131.9</v>
      </c>
      <c r="T21" s="6">
        <v>29</v>
      </c>
      <c r="U21" s="3">
        <v>0.2</v>
      </c>
      <c r="V21" s="12">
        <v>5.7872000000000003</v>
      </c>
      <c r="W21" s="12">
        <v>2.46E-2</v>
      </c>
      <c r="X21" s="12">
        <v>1.6E-2</v>
      </c>
      <c r="Y21" s="12">
        <v>1.84E-2</v>
      </c>
      <c r="Z21" s="12">
        <f t="shared" si="1"/>
        <v>0</v>
      </c>
      <c r="AA21" s="12">
        <f t="shared" si="2"/>
        <v>0.19955862068965519</v>
      </c>
      <c r="AB21" s="12">
        <f t="shared" si="3"/>
        <v>-4.4137931034482492E-4</v>
      </c>
    </row>
    <row r="22" spans="1:28" s="11" customFormat="1" x14ac:dyDescent="0.25">
      <c r="A22" s="6" t="s">
        <v>81</v>
      </c>
      <c r="B22" s="6" t="s">
        <v>50</v>
      </c>
      <c r="C22" s="6">
        <v>21</v>
      </c>
      <c r="D22" s="3" t="s">
        <v>30</v>
      </c>
      <c r="E22" s="12" t="s">
        <v>82</v>
      </c>
      <c r="F22" s="12" t="s">
        <v>84</v>
      </c>
      <c r="G22" s="14">
        <v>0.21373842592592593</v>
      </c>
      <c r="H22" s="12">
        <v>20</v>
      </c>
      <c r="I22" s="6" t="s">
        <v>33</v>
      </c>
      <c r="J22" s="3">
        <f t="shared" si="0"/>
        <v>225</v>
      </c>
      <c r="K22" s="3" t="s">
        <v>34</v>
      </c>
      <c r="L22" s="3">
        <v>1994</v>
      </c>
      <c r="M22" s="3">
        <v>1</v>
      </c>
      <c r="N22" s="3" t="s">
        <v>35</v>
      </c>
      <c r="O22" s="12" t="s">
        <v>53</v>
      </c>
      <c r="P22" s="3" t="s">
        <v>37</v>
      </c>
      <c r="Q22" s="6" t="s">
        <v>38</v>
      </c>
      <c r="R22" s="15">
        <v>131.95874000000001</v>
      </c>
      <c r="S22" s="15">
        <v>131.9</v>
      </c>
      <c r="T22" s="6">
        <v>29</v>
      </c>
      <c r="U22" s="3">
        <v>0.2</v>
      </c>
      <c r="V22" s="12">
        <v>5.7690999999999999</v>
      </c>
      <c r="W22" s="12">
        <v>6.8400000000000002E-2</v>
      </c>
      <c r="X22" s="12">
        <v>2.3099999999999999E-2</v>
      </c>
      <c r="Y22" s="12">
        <v>6.59E-2</v>
      </c>
      <c r="Z22" s="12">
        <f t="shared" si="1"/>
        <v>0</v>
      </c>
      <c r="AA22" s="12">
        <f t="shared" si="2"/>
        <v>0.19893448275862069</v>
      </c>
      <c r="AB22" s="12">
        <f t="shared" si="3"/>
        <v>-1.0655172413793212E-3</v>
      </c>
    </row>
    <row r="23" spans="1:28" s="11" customFormat="1" x14ac:dyDescent="0.25">
      <c r="A23" s="6" t="s">
        <v>81</v>
      </c>
      <c r="B23" s="6" t="s">
        <v>50</v>
      </c>
      <c r="C23" s="6">
        <v>22</v>
      </c>
      <c r="D23" s="3" t="s">
        <v>30</v>
      </c>
      <c r="E23" s="12" t="s">
        <v>82</v>
      </c>
      <c r="F23" s="12" t="s">
        <v>85</v>
      </c>
      <c r="G23" s="14">
        <v>0.21379629629629629</v>
      </c>
      <c r="H23" s="12">
        <v>20</v>
      </c>
      <c r="I23" s="6" t="s">
        <v>33</v>
      </c>
      <c r="J23" s="3">
        <f t="shared" si="0"/>
        <v>225</v>
      </c>
      <c r="K23" s="3" t="s">
        <v>34</v>
      </c>
      <c r="L23" s="6">
        <v>2283</v>
      </c>
      <c r="M23" s="3">
        <v>1</v>
      </c>
      <c r="N23" s="6" t="s">
        <v>86</v>
      </c>
      <c r="O23" s="12" t="s">
        <v>53</v>
      </c>
      <c r="P23" s="3" t="s">
        <v>37</v>
      </c>
      <c r="Q23" s="6" t="s">
        <v>38</v>
      </c>
      <c r="R23" s="15">
        <v>131.95874000000001</v>
      </c>
      <c r="S23" s="15">
        <v>131.9</v>
      </c>
      <c r="T23" s="6">
        <v>29</v>
      </c>
      <c r="U23" s="3">
        <v>0.2</v>
      </c>
      <c r="V23" s="12">
        <v>5.7824</v>
      </c>
      <c r="W23" s="12">
        <v>4.3200000000000002E-2</v>
      </c>
      <c r="X23" s="12">
        <v>1.9199999999999998E-2</v>
      </c>
      <c r="Y23" s="12">
        <v>2.87E-2</v>
      </c>
      <c r="Z23" s="12">
        <f t="shared" si="1"/>
        <v>0</v>
      </c>
      <c r="AA23" s="12">
        <f t="shared" si="2"/>
        <v>0.19939310344827585</v>
      </c>
      <c r="AB23" s="12">
        <f t="shared" si="3"/>
        <v>-6.0689655172416201E-4</v>
      </c>
    </row>
    <row r="24" spans="1:28" s="11" customFormat="1" x14ac:dyDescent="0.25">
      <c r="A24" s="6" t="s">
        <v>81</v>
      </c>
      <c r="B24" s="6" t="s">
        <v>50</v>
      </c>
      <c r="C24" s="6">
        <v>23</v>
      </c>
      <c r="D24" s="3" t="s">
        <v>30</v>
      </c>
      <c r="E24" s="12" t="s">
        <v>82</v>
      </c>
      <c r="F24" s="12" t="s">
        <v>87</v>
      </c>
      <c r="G24" s="14">
        <v>0.21380787037037038</v>
      </c>
      <c r="H24" s="12">
        <v>20</v>
      </c>
      <c r="I24" s="6" t="s">
        <v>33</v>
      </c>
      <c r="J24" s="3">
        <f t="shared" si="0"/>
        <v>225</v>
      </c>
      <c r="K24" s="3" t="s">
        <v>34</v>
      </c>
      <c r="L24" s="6">
        <v>2283</v>
      </c>
      <c r="M24" s="3">
        <v>1</v>
      </c>
      <c r="N24" s="6" t="s">
        <v>86</v>
      </c>
      <c r="O24" s="12" t="s">
        <v>53</v>
      </c>
      <c r="P24" s="3" t="s">
        <v>37</v>
      </c>
      <c r="Q24" s="6" t="s">
        <v>38</v>
      </c>
      <c r="R24" s="15">
        <v>131.95874000000001</v>
      </c>
      <c r="S24" s="15">
        <v>131.9</v>
      </c>
      <c r="T24" s="6">
        <v>29</v>
      </c>
      <c r="U24" s="3">
        <v>0.2</v>
      </c>
      <c r="V24" s="12">
        <v>5.8013000000000003</v>
      </c>
      <c r="W24" s="12">
        <v>2.0799999999999999E-2</v>
      </c>
      <c r="X24" s="12">
        <v>2.06E-2</v>
      </c>
      <c r="Y24" s="12">
        <v>1.54E-2</v>
      </c>
      <c r="Z24" s="12">
        <f t="shared" si="1"/>
        <v>0</v>
      </c>
      <c r="AA24" s="12">
        <f t="shared" si="2"/>
        <v>0.2000448275862069</v>
      </c>
      <c r="AB24" s="12">
        <f t="shared" si="3"/>
        <v>4.4827586206885872E-5</v>
      </c>
    </row>
    <row r="25" spans="1:28" s="11" customFormat="1" x14ac:dyDescent="0.25">
      <c r="A25" s="6" t="s">
        <v>88</v>
      </c>
      <c r="B25" s="12" t="s">
        <v>89</v>
      </c>
      <c r="C25" s="6">
        <v>24</v>
      </c>
      <c r="D25" s="12"/>
      <c r="E25" s="12"/>
      <c r="F25" s="12"/>
      <c r="G25" s="12"/>
      <c r="H25" s="12">
        <v>5</v>
      </c>
      <c r="I25" s="6" t="s">
        <v>33</v>
      </c>
      <c r="J25" s="3">
        <f t="shared" si="0"/>
        <v>225</v>
      </c>
      <c r="K25" s="3" t="s">
        <v>34</v>
      </c>
      <c r="L25" s="12">
        <v>2293</v>
      </c>
      <c r="M25" s="12">
        <v>2</v>
      </c>
      <c r="N25" s="6" t="s">
        <v>86</v>
      </c>
      <c r="O25" s="12" t="s">
        <v>36</v>
      </c>
      <c r="P25" s="12" t="s">
        <v>90</v>
      </c>
      <c r="Q25" s="6" t="s">
        <v>38</v>
      </c>
      <c r="R25" s="12">
        <v>24</v>
      </c>
      <c r="S25" s="12">
        <v>24</v>
      </c>
      <c r="T25" s="6">
        <v>20</v>
      </c>
      <c r="U25" s="12">
        <v>0.3</v>
      </c>
      <c r="V25" s="17">
        <v>6.0385999999999997</v>
      </c>
      <c r="W25" s="17">
        <v>0.1187</v>
      </c>
      <c r="X25" s="17">
        <v>2.7900000000000001E-2</v>
      </c>
      <c r="Y25" s="17">
        <v>2.63E-2</v>
      </c>
      <c r="Z25" s="17">
        <f t="shared" si="1"/>
        <v>1</v>
      </c>
      <c r="AA25" s="17">
        <f t="shared" si="2"/>
        <v>0.30192999999999998</v>
      </c>
      <c r="AB25" s="17">
        <f t="shared" si="3"/>
        <v>1.9299999999999873E-3</v>
      </c>
    </row>
    <row r="26" spans="1:28" s="11" customFormat="1" x14ac:dyDescent="0.25">
      <c r="A26" s="6" t="s">
        <v>91</v>
      </c>
      <c r="B26" s="12" t="s">
        <v>89</v>
      </c>
      <c r="C26" s="6">
        <v>25</v>
      </c>
      <c r="D26" s="12"/>
      <c r="E26" s="12"/>
      <c r="F26" s="12"/>
      <c r="G26" s="12"/>
      <c r="H26" s="12">
        <v>5</v>
      </c>
      <c r="I26" s="6" t="s">
        <v>33</v>
      </c>
      <c r="J26" s="3">
        <f t="shared" si="0"/>
        <v>225</v>
      </c>
      <c r="K26" s="3" t="s">
        <v>34</v>
      </c>
      <c r="L26" s="12">
        <v>2293</v>
      </c>
      <c r="M26" s="12">
        <v>2</v>
      </c>
      <c r="N26" s="6" t="s">
        <v>86</v>
      </c>
      <c r="O26" s="12" t="s">
        <v>36</v>
      </c>
      <c r="P26" s="12" t="s">
        <v>92</v>
      </c>
      <c r="Q26" s="6" t="s">
        <v>38</v>
      </c>
      <c r="R26" s="12">
        <v>24</v>
      </c>
      <c r="S26" s="12">
        <v>24</v>
      </c>
      <c r="T26" s="6">
        <v>20</v>
      </c>
      <c r="U26" s="12">
        <v>0.3</v>
      </c>
      <c r="V26" s="12">
        <v>6.0552999999999999</v>
      </c>
      <c r="W26" s="12">
        <v>9.8000000000000004E-2</v>
      </c>
      <c r="X26" s="12">
        <v>4.3200000000000002E-2</v>
      </c>
      <c r="Y26" s="12">
        <v>4.7800000000000002E-2</v>
      </c>
      <c r="Z26" s="12">
        <f t="shared" si="1"/>
        <v>1</v>
      </c>
      <c r="AA26" s="12">
        <f t="shared" si="2"/>
        <v>0.30276500000000001</v>
      </c>
      <c r="AB26" s="12">
        <f t="shared" si="3"/>
        <v>2.7650000000000174E-3</v>
      </c>
    </row>
    <row r="27" spans="1:28" s="11" customFormat="1" x14ac:dyDescent="0.25">
      <c r="A27" s="6" t="s">
        <v>93</v>
      </c>
      <c r="B27" s="12" t="s">
        <v>89</v>
      </c>
      <c r="C27" s="6">
        <v>26</v>
      </c>
      <c r="D27" s="12"/>
      <c r="E27" s="12"/>
      <c r="F27" s="12"/>
      <c r="G27" s="12"/>
      <c r="H27" s="12">
        <v>5</v>
      </c>
      <c r="I27" s="6" t="s">
        <v>33</v>
      </c>
      <c r="J27" s="3">
        <f t="shared" si="0"/>
        <v>225</v>
      </c>
      <c r="K27" s="3" t="s">
        <v>34</v>
      </c>
      <c r="L27" s="12">
        <v>2293</v>
      </c>
      <c r="M27" s="12">
        <v>2</v>
      </c>
      <c r="N27" s="6" t="s">
        <v>86</v>
      </c>
      <c r="O27" s="12" t="s">
        <v>36</v>
      </c>
      <c r="P27" s="12" t="s">
        <v>94</v>
      </c>
      <c r="Q27" s="6" t="s">
        <v>38</v>
      </c>
      <c r="R27" s="12">
        <v>24</v>
      </c>
      <c r="S27" s="12">
        <v>24</v>
      </c>
      <c r="T27" s="6">
        <v>20</v>
      </c>
      <c r="U27" s="12">
        <v>0.3</v>
      </c>
      <c r="V27" s="12">
        <v>6.0609999999999999</v>
      </c>
      <c r="W27" s="12">
        <v>1.9400000000000001E-2</v>
      </c>
      <c r="X27" s="12">
        <v>2.01E-2</v>
      </c>
      <c r="Y27" s="12">
        <v>1.54E-2</v>
      </c>
      <c r="Z27" s="12">
        <f t="shared" si="1"/>
        <v>1</v>
      </c>
      <c r="AA27" s="12">
        <f t="shared" si="2"/>
        <v>0.30304999999999999</v>
      </c>
      <c r="AB27" s="12">
        <f t="shared" si="3"/>
        <v>3.0499999999999972E-3</v>
      </c>
    </row>
    <row r="28" spans="1:28" s="11" customFormat="1" x14ac:dyDescent="0.25">
      <c r="A28" s="6" t="s">
        <v>95</v>
      </c>
      <c r="B28" s="12" t="s">
        <v>89</v>
      </c>
      <c r="C28" s="6">
        <v>27</v>
      </c>
      <c r="D28" s="12"/>
      <c r="E28" s="12"/>
      <c r="F28" s="12"/>
      <c r="G28" s="12"/>
      <c r="H28" s="12">
        <v>35</v>
      </c>
      <c r="I28" s="6" t="s">
        <v>33</v>
      </c>
      <c r="J28" s="3">
        <f t="shared" si="0"/>
        <v>225</v>
      </c>
      <c r="K28" s="3" t="s">
        <v>34</v>
      </c>
      <c r="L28" s="12">
        <v>2293</v>
      </c>
      <c r="M28" s="12">
        <v>2</v>
      </c>
      <c r="N28" s="6" t="s">
        <v>86</v>
      </c>
      <c r="O28" s="12" t="s">
        <v>36</v>
      </c>
      <c r="P28" s="12" t="s">
        <v>90</v>
      </c>
      <c r="Q28" s="6" t="s">
        <v>38</v>
      </c>
      <c r="R28" s="12">
        <v>24</v>
      </c>
      <c r="S28" s="12">
        <v>24</v>
      </c>
      <c r="T28" s="6">
        <v>20</v>
      </c>
      <c r="U28" s="12">
        <v>0.3</v>
      </c>
      <c r="V28" s="17">
        <v>6.109</v>
      </c>
      <c r="W28" s="17">
        <v>5.3499999999999999E-2</v>
      </c>
      <c r="X28" s="17">
        <v>2.12E-2</v>
      </c>
      <c r="Y28" s="17">
        <v>3.8100000000000002E-2</v>
      </c>
      <c r="Z28" s="17">
        <f t="shared" si="1"/>
        <v>1</v>
      </c>
      <c r="AA28" s="17">
        <f t="shared" si="2"/>
        <v>0.30545</v>
      </c>
      <c r="AB28" s="17">
        <f t="shared" si="3"/>
        <v>5.4500000000000104E-3</v>
      </c>
    </row>
    <row r="29" spans="1:28" s="11" customFormat="1" x14ac:dyDescent="0.25">
      <c r="A29" s="6" t="s">
        <v>96</v>
      </c>
      <c r="B29" s="12" t="s">
        <v>89</v>
      </c>
      <c r="C29" s="6">
        <v>28</v>
      </c>
      <c r="D29" s="12"/>
      <c r="E29" s="12"/>
      <c r="F29" s="12"/>
      <c r="G29" s="12"/>
      <c r="H29" s="12">
        <v>35</v>
      </c>
      <c r="I29" s="6" t="s">
        <v>33</v>
      </c>
      <c r="J29" s="3">
        <f t="shared" si="0"/>
        <v>225</v>
      </c>
      <c r="K29" s="3" t="s">
        <v>34</v>
      </c>
      <c r="L29" s="12">
        <v>2293</v>
      </c>
      <c r="M29" s="12">
        <v>2</v>
      </c>
      <c r="N29" s="6" t="s">
        <v>86</v>
      </c>
      <c r="O29" s="12" t="s">
        <v>36</v>
      </c>
      <c r="P29" s="12" t="s">
        <v>92</v>
      </c>
      <c r="Q29" s="6" t="s">
        <v>38</v>
      </c>
      <c r="R29" s="12">
        <v>24</v>
      </c>
      <c r="S29" s="12">
        <v>24</v>
      </c>
      <c r="T29" s="6">
        <v>20</v>
      </c>
      <c r="U29" s="12">
        <v>0.3</v>
      </c>
      <c r="V29" s="17">
        <v>6.0308999999999999</v>
      </c>
      <c r="W29" s="17">
        <v>8.6699999999999999E-2</v>
      </c>
      <c r="X29" s="17">
        <v>4.0399999999999998E-2</v>
      </c>
      <c r="Y29" s="17">
        <v>7.1400000000000005E-2</v>
      </c>
      <c r="Z29" s="17">
        <f t="shared" si="1"/>
        <v>1</v>
      </c>
      <c r="AA29" s="17">
        <f t="shared" si="2"/>
        <v>0.30154500000000001</v>
      </c>
      <c r="AB29" s="17">
        <f t="shared" si="3"/>
        <v>1.5450000000000186E-3</v>
      </c>
    </row>
    <row r="30" spans="1:28" s="11" customFormat="1" x14ac:dyDescent="0.25">
      <c r="A30" s="6" t="s">
        <v>97</v>
      </c>
      <c r="B30" s="12" t="s">
        <v>89</v>
      </c>
      <c r="C30" s="6">
        <v>29</v>
      </c>
      <c r="D30" s="12"/>
      <c r="E30" s="12"/>
      <c r="F30" s="12"/>
      <c r="G30" s="12"/>
      <c r="H30" s="12">
        <v>35</v>
      </c>
      <c r="I30" s="6" t="s">
        <v>33</v>
      </c>
      <c r="J30" s="3">
        <f t="shared" si="0"/>
        <v>225</v>
      </c>
      <c r="K30" s="3" t="s">
        <v>34</v>
      </c>
      <c r="L30" s="12">
        <v>2293</v>
      </c>
      <c r="M30" s="12">
        <v>2</v>
      </c>
      <c r="N30" s="6" t="s">
        <v>86</v>
      </c>
      <c r="O30" s="12" t="s">
        <v>36</v>
      </c>
      <c r="P30" s="12" t="s">
        <v>94</v>
      </c>
      <c r="Q30" s="6" t="s">
        <v>38</v>
      </c>
      <c r="R30" s="12">
        <v>24</v>
      </c>
      <c r="S30" s="12">
        <v>24</v>
      </c>
      <c r="T30" s="6">
        <v>20</v>
      </c>
      <c r="U30" s="12">
        <v>0.3</v>
      </c>
      <c r="V30" s="12">
        <v>6.1191000000000004</v>
      </c>
      <c r="W30" s="12">
        <v>0.1047</v>
      </c>
      <c r="X30" s="12">
        <v>6.9800000000000001E-2</v>
      </c>
      <c r="Y30" s="12">
        <v>4.8599999999999997E-2</v>
      </c>
      <c r="Z30" s="12">
        <f t="shared" si="1"/>
        <v>1</v>
      </c>
      <c r="AA30" s="12">
        <f t="shared" si="2"/>
        <v>0.30595500000000003</v>
      </c>
      <c r="AB30" s="12">
        <f t="shared" si="3"/>
        <v>5.9550000000000436E-3</v>
      </c>
    </row>
    <row r="31" spans="1:28" s="11" customFormat="1" x14ac:dyDescent="0.25">
      <c r="A31" s="6" t="s">
        <v>98</v>
      </c>
      <c r="B31" s="12" t="s">
        <v>89</v>
      </c>
      <c r="C31" s="6">
        <v>30</v>
      </c>
      <c r="D31" s="12"/>
      <c r="E31" s="12"/>
      <c r="F31" s="12"/>
      <c r="G31" s="12"/>
      <c r="H31" s="12">
        <v>5</v>
      </c>
      <c r="I31" s="6" t="s">
        <v>33</v>
      </c>
      <c r="J31" s="3">
        <f t="shared" si="0"/>
        <v>225</v>
      </c>
      <c r="K31" s="3" t="s">
        <v>34</v>
      </c>
      <c r="L31" s="12">
        <v>2293</v>
      </c>
      <c r="M31" s="12">
        <v>2</v>
      </c>
      <c r="N31" s="6" t="s">
        <v>86</v>
      </c>
      <c r="O31" s="12" t="s">
        <v>36</v>
      </c>
      <c r="P31" s="12" t="s">
        <v>90</v>
      </c>
      <c r="Q31" s="6" t="s">
        <v>38</v>
      </c>
      <c r="R31" s="12">
        <v>240</v>
      </c>
      <c r="S31" s="12">
        <v>240</v>
      </c>
      <c r="T31" s="6">
        <v>20</v>
      </c>
      <c r="U31" s="12">
        <v>0.3</v>
      </c>
      <c r="V31" s="16">
        <v>5.9413</v>
      </c>
      <c r="W31" s="16">
        <v>6.7699999999999996E-2</v>
      </c>
      <c r="X31" s="16">
        <v>3.4500000000000003E-2</v>
      </c>
      <c r="Y31" s="16">
        <v>3.6600000000000001E-2</v>
      </c>
      <c r="Z31" s="16">
        <f t="shared" si="1"/>
        <v>1</v>
      </c>
      <c r="AA31" s="16">
        <f t="shared" si="2"/>
        <v>0.29706500000000002</v>
      </c>
      <c r="AB31" s="16">
        <f t="shared" si="3"/>
        <v>-2.9349999999999654E-3</v>
      </c>
    </row>
    <row r="32" spans="1:28" s="11" customFormat="1" x14ac:dyDescent="0.25">
      <c r="A32" s="6" t="s">
        <v>99</v>
      </c>
      <c r="B32" s="12" t="s">
        <v>89</v>
      </c>
      <c r="C32" s="6">
        <v>31</v>
      </c>
      <c r="D32" s="12"/>
      <c r="E32" s="12"/>
      <c r="F32" s="12"/>
      <c r="G32" s="12"/>
      <c r="H32" s="12">
        <v>5</v>
      </c>
      <c r="I32" s="6" t="s">
        <v>33</v>
      </c>
      <c r="J32" s="3">
        <f t="shared" si="0"/>
        <v>225</v>
      </c>
      <c r="K32" s="3" t="s">
        <v>34</v>
      </c>
      <c r="L32" s="12">
        <v>2293</v>
      </c>
      <c r="M32" s="12">
        <v>2</v>
      </c>
      <c r="N32" s="6" t="s">
        <v>86</v>
      </c>
      <c r="O32" s="12" t="s">
        <v>36</v>
      </c>
      <c r="P32" s="12" t="s">
        <v>92</v>
      </c>
      <c r="Q32" s="6" t="s">
        <v>38</v>
      </c>
      <c r="R32" s="12">
        <v>240</v>
      </c>
      <c r="S32" s="12">
        <v>240</v>
      </c>
      <c r="T32" s="6">
        <v>20</v>
      </c>
      <c r="U32" s="12">
        <v>0.3</v>
      </c>
      <c r="V32" s="12">
        <v>6.0430000000000001</v>
      </c>
      <c r="W32" s="12">
        <v>4.02E-2</v>
      </c>
      <c r="X32" s="12">
        <v>5.45E-2</v>
      </c>
      <c r="Y32" s="12">
        <v>2.35E-2</v>
      </c>
      <c r="Z32" s="12">
        <f t="shared" si="1"/>
        <v>1</v>
      </c>
      <c r="AA32" s="12">
        <f t="shared" si="2"/>
        <v>0.30215000000000003</v>
      </c>
      <c r="AB32" s="12">
        <f t="shared" si="3"/>
        <v>2.1500000000000408E-3</v>
      </c>
    </row>
    <row r="33" spans="1:28" s="11" customFormat="1" x14ac:dyDescent="0.25">
      <c r="A33" s="6" t="s">
        <v>100</v>
      </c>
      <c r="B33" s="12" t="s">
        <v>89</v>
      </c>
      <c r="C33" s="6">
        <v>32</v>
      </c>
      <c r="D33" s="12"/>
      <c r="E33" s="12"/>
      <c r="F33" s="12"/>
      <c r="G33" s="12"/>
      <c r="H33" s="12">
        <v>5</v>
      </c>
      <c r="I33" s="6" t="s">
        <v>33</v>
      </c>
      <c r="J33" s="3">
        <f t="shared" si="0"/>
        <v>225</v>
      </c>
      <c r="K33" s="3" t="s">
        <v>34</v>
      </c>
      <c r="L33" s="12">
        <v>2293</v>
      </c>
      <c r="M33" s="12">
        <v>2</v>
      </c>
      <c r="N33" s="6" t="s">
        <v>86</v>
      </c>
      <c r="O33" s="12" t="s">
        <v>36</v>
      </c>
      <c r="P33" s="12" t="s">
        <v>94</v>
      </c>
      <c r="Q33" s="6" t="s">
        <v>38</v>
      </c>
      <c r="R33" s="12">
        <v>240</v>
      </c>
      <c r="S33" s="12">
        <v>240</v>
      </c>
      <c r="T33" s="6">
        <v>20</v>
      </c>
      <c r="U33" s="12">
        <v>0.3</v>
      </c>
      <c r="V33" s="12">
        <v>5.9458000000000002</v>
      </c>
      <c r="W33" s="12">
        <v>7.7399999999999997E-2</v>
      </c>
      <c r="X33" s="12">
        <v>2.69E-2</v>
      </c>
      <c r="Y33" s="12">
        <v>3.9300000000000002E-2</v>
      </c>
      <c r="Z33" s="12">
        <f t="shared" si="1"/>
        <v>1</v>
      </c>
      <c r="AA33" s="12">
        <f t="shared" si="2"/>
        <v>0.29729</v>
      </c>
      <c r="AB33" s="12">
        <f t="shared" si="3"/>
        <v>-2.7099999999999902E-3</v>
      </c>
    </row>
    <row r="34" spans="1:28" s="11" customFormat="1" x14ac:dyDescent="0.25">
      <c r="A34" s="6" t="s">
        <v>101</v>
      </c>
      <c r="B34" s="12" t="s">
        <v>89</v>
      </c>
      <c r="C34" s="6">
        <v>33</v>
      </c>
      <c r="D34" s="12"/>
      <c r="E34" s="12"/>
      <c r="F34" s="12"/>
      <c r="G34" s="12"/>
      <c r="H34" s="12">
        <v>35</v>
      </c>
      <c r="I34" s="6" t="s">
        <v>33</v>
      </c>
      <c r="J34" s="3">
        <f t="shared" si="0"/>
        <v>225</v>
      </c>
      <c r="K34" s="3" t="s">
        <v>34</v>
      </c>
      <c r="L34" s="12">
        <v>2293</v>
      </c>
      <c r="M34" s="12">
        <v>2</v>
      </c>
      <c r="N34" s="6" t="s">
        <v>86</v>
      </c>
      <c r="O34" s="12" t="s">
        <v>36</v>
      </c>
      <c r="P34" s="12" t="s">
        <v>90</v>
      </c>
      <c r="Q34" s="6" t="s">
        <v>38</v>
      </c>
      <c r="R34" s="12">
        <v>240</v>
      </c>
      <c r="S34" s="12">
        <v>240</v>
      </c>
      <c r="T34" s="6">
        <v>20</v>
      </c>
      <c r="U34" s="12">
        <v>0.3</v>
      </c>
      <c r="V34" s="17">
        <v>6.0983999999999998</v>
      </c>
      <c r="W34" s="17">
        <v>0.11260000000000001</v>
      </c>
      <c r="X34" s="17">
        <v>5.0700000000000002E-2</v>
      </c>
      <c r="Y34" s="17">
        <v>3.9899999999999998E-2</v>
      </c>
      <c r="Z34" s="17">
        <f t="shared" si="1"/>
        <v>1</v>
      </c>
      <c r="AA34" s="17">
        <f t="shared" si="2"/>
        <v>0.30491999999999997</v>
      </c>
      <c r="AB34" s="17">
        <f t="shared" si="3"/>
        <v>4.9199999999999799E-3</v>
      </c>
    </row>
    <row r="35" spans="1:28" s="11" customFormat="1" x14ac:dyDescent="0.25">
      <c r="A35" s="6" t="s">
        <v>102</v>
      </c>
      <c r="B35" s="12" t="s">
        <v>89</v>
      </c>
      <c r="C35" s="6">
        <v>34</v>
      </c>
      <c r="D35" s="12"/>
      <c r="E35" s="12"/>
      <c r="F35" s="12"/>
      <c r="G35" s="12"/>
      <c r="H35" s="12">
        <v>35</v>
      </c>
      <c r="I35" s="6" t="s">
        <v>33</v>
      </c>
      <c r="J35" s="3">
        <f t="shared" si="0"/>
        <v>225</v>
      </c>
      <c r="K35" s="3" t="s">
        <v>34</v>
      </c>
      <c r="L35" s="12">
        <v>2293</v>
      </c>
      <c r="M35" s="12">
        <v>2</v>
      </c>
      <c r="N35" s="6" t="s">
        <v>86</v>
      </c>
      <c r="O35" s="12" t="s">
        <v>36</v>
      </c>
      <c r="P35" s="12" t="s">
        <v>92</v>
      </c>
      <c r="Q35" s="6" t="s">
        <v>38</v>
      </c>
      <c r="R35" s="12">
        <v>240</v>
      </c>
      <c r="S35" s="12">
        <v>240</v>
      </c>
      <c r="T35" s="6">
        <v>20</v>
      </c>
      <c r="U35" s="12">
        <v>0.3</v>
      </c>
      <c r="V35" s="12">
        <v>6.0134999999999996</v>
      </c>
      <c r="W35" s="12">
        <v>0.14749999999999999</v>
      </c>
      <c r="X35" s="12">
        <v>8.0399999999999999E-2</v>
      </c>
      <c r="Y35" s="12">
        <v>6.1199999999999997E-2</v>
      </c>
      <c r="Z35" s="12">
        <f t="shared" si="1"/>
        <v>1</v>
      </c>
      <c r="AA35" s="12">
        <f t="shared" si="2"/>
        <v>0.30067499999999997</v>
      </c>
      <c r="AB35" s="12">
        <f t="shared" si="3"/>
        <v>6.7499999999998117E-4</v>
      </c>
    </row>
    <row r="36" spans="1:28" s="11" customFormat="1" x14ac:dyDescent="0.25">
      <c r="A36" s="6" t="s">
        <v>103</v>
      </c>
      <c r="B36" s="12" t="s">
        <v>89</v>
      </c>
      <c r="C36" s="6">
        <v>35</v>
      </c>
      <c r="D36" s="12"/>
      <c r="E36" s="12"/>
      <c r="F36" s="12"/>
      <c r="G36" s="12"/>
      <c r="H36" s="12">
        <v>35</v>
      </c>
      <c r="I36" s="6" t="s">
        <v>33</v>
      </c>
      <c r="J36" s="3">
        <f t="shared" si="0"/>
        <v>225</v>
      </c>
      <c r="K36" s="3" t="s">
        <v>34</v>
      </c>
      <c r="L36" s="12">
        <v>2293</v>
      </c>
      <c r="M36" s="12">
        <v>2</v>
      </c>
      <c r="N36" s="6" t="s">
        <v>86</v>
      </c>
      <c r="O36" s="12" t="s">
        <v>36</v>
      </c>
      <c r="P36" s="12" t="s">
        <v>94</v>
      </c>
      <c r="Q36" s="6" t="s">
        <v>38</v>
      </c>
      <c r="R36" s="12">
        <v>240</v>
      </c>
      <c r="S36" s="12">
        <v>240</v>
      </c>
      <c r="T36" s="6">
        <v>20</v>
      </c>
      <c r="U36" s="12">
        <v>0.3</v>
      </c>
      <c r="V36" s="12">
        <v>5.9965999999999999</v>
      </c>
      <c r="W36" s="12">
        <v>0.1779</v>
      </c>
      <c r="X36" s="12">
        <v>8.4699999999999998E-2</v>
      </c>
      <c r="Y36" s="12">
        <v>6.6799999999999998E-2</v>
      </c>
      <c r="Z36" s="12">
        <f t="shared" si="1"/>
        <v>1</v>
      </c>
      <c r="AA36" s="12">
        <f t="shared" si="2"/>
        <v>0.29982999999999999</v>
      </c>
      <c r="AB36" s="12">
        <f t="shared" si="3"/>
        <v>-1.7000000000000348E-4</v>
      </c>
    </row>
    <row r="37" spans="1:28" s="11" customFormat="1" x14ac:dyDescent="0.25">
      <c r="A37" s="6" t="s">
        <v>91</v>
      </c>
      <c r="B37" s="12" t="s">
        <v>104</v>
      </c>
      <c r="C37" s="6">
        <v>36</v>
      </c>
      <c r="D37" s="12"/>
      <c r="E37" s="12"/>
      <c r="F37" s="12"/>
      <c r="G37" s="12"/>
      <c r="H37" s="12">
        <v>5</v>
      </c>
      <c r="I37" s="6" t="s">
        <v>33</v>
      </c>
      <c r="J37" s="3">
        <f t="shared" si="0"/>
        <v>225</v>
      </c>
      <c r="K37" s="3" t="s">
        <v>34</v>
      </c>
      <c r="L37" s="12">
        <v>2283</v>
      </c>
      <c r="M37" s="12">
        <v>2</v>
      </c>
      <c r="N37" s="6" t="s">
        <v>86</v>
      </c>
      <c r="O37" s="12" t="s">
        <v>36</v>
      </c>
      <c r="P37" s="12" t="s">
        <v>92</v>
      </c>
      <c r="Q37" s="6" t="s">
        <v>38</v>
      </c>
      <c r="R37" s="12">
        <v>24</v>
      </c>
      <c r="S37" s="12">
        <v>24</v>
      </c>
      <c r="T37" s="6">
        <v>20</v>
      </c>
      <c r="U37" s="12">
        <v>0.3</v>
      </c>
      <c r="V37" s="16">
        <v>6.1534000000000004</v>
      </c>
      <c r="W37" s="16">
        <v>0.1867</v>
      </c>
      <c r="X37" s="16">
        <v>0.1048</v>
      </c>
      <c r="Y37" s="16">
        <v>0.1716</v>
      </c>
      <c r="Z37" s="16">
        <f t="shared" si="1"/>
        <v>1</v>
      </c>
      <c r="AA37" s="16">
        <f t="shared" si="2"/>
        <v>0.30767</v>
      </c>
      <c r="AB37" s="16">
        <f t="shared" si="3"/>
        <v>7.6700000000000101E-3</v>
      </c>
    </row>
    <row r="38" spans="1:28" s="11" customFormat="1" x14ac:dyDescent="0.25">
      <c r="A38" s="6" t="s">
        <v>101</v>
      </c>
      <c r="B38" s="12" t="s">
        <v>104</v>
      </c>
      <c r="C38" s="6">
        <v>37</v>
      </c>
      <c r="D38" s="12"/>
      <c r="E38" s="12"/>
      <c r="F38" s="12"/>
      <c r="G38" s="12"/>
      <c r="H38" s="12">
        <v>35</v>
      </c>
      <c r="I38" s="6" t="s">
        <v>33</v>
      </c>
      <c r="J38" s="3">
        <f t="shared" si="0"/>
        <v>225</v>
      </c>
      <c r="K38" s="3" t="s">
        <v>34</v>
      </c>
      <c r="L38" s="12">
        <v>2283</v>
      </c>
      <c r="M38" s="12">
        <v>2</v>
      </c>
      <c r="N38" s="6" t="s">
        <v>86</v>
      </c>
      <c r="O38" s="12" t="s">
        <v>36</v>
      </c>
      <c r="P38" s="12" t="s">
        <v>90</v>
      </c>
      <c r="Q38" s="6" t="s">
        <v>38</v>
      </c>
      <c r="R38" s="12">
        <v>240</v>
      </c>
      <c r="S38" s="12">
        <v>240</v>
      </c>
      <c r="T38" s="6">
        <v>20</v>
      </c>
      <c r="U38" s="12">
        <v>0.3</v>
      </c>
      <c r="V38" s="12">
        <v>6.0263</v>
      </c>
      <c r="W38" s="12">
        <v>6.93E-2</v>
      </c>
      <c r="X38" s="12">
        <v>1.4E-2</v>
      </c>
      <c r="Y38" s="12">
        <v>5.7700000000000001E-2</v>
      </c>
      <c r="Z38" s="12">
        <f t="shared" si="1"/>
        <v>1</v>
      </c>
      <c r="AA38" s="12">
        <f t="shared" si="2"/>
        <v>0.301315</v>
      </c>
      <c r="AB38" s="12">
        <f t="shared" si="3"/>
        <v>1.3150000000000106E-3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9" sqref="F9"/>
    </sheetView>
  </sheetViews>
  <sheetFormatPr defaultRowHeight="15" x14ac:dyDescent="0.25"/>
  <sheetData>
    <row r="1" spans="1:4" x14ac:dyDescent="0.25">
      <c r="B1" t="s">
        <v>105</v>
      </c>
      <c r="C1" t="s">
        <v>106</v>
      </c>
      <c r="D1" t="s">
        <v>107</v>
      </c>
    </row>
    <row r="2" spans="1:4" x14ac:dyDescent="0.25">
      <c r="A2">
        <v>1</v>
      </c>
      <c r="B2">
        <f>INDEX([1]Sheet1!$V:$V,MATCH($A2,[1]Sheet1!$C:$C,0))</f>
        <v>9.9207000000000001</v>
      </c>
      <c r="C2">
        <f>Sheet1!V2</f>
        <v>9.9207000000000001</v>
      </c>
      <c r="D2">
        <f>B2-C2</f>
        <v>0</v>
      </c>
    </row>
    <row r="3" spans="1:4" x14ac:dyDescent="0.25">
      <c r="A3">
        <v>2</v>
      </c>
      <c r="B3">
        <f>INDEX([1]Sheet1!$V:$V,MATCH($A3,[1]Sheet1!$C:$C,0))</f>
        <v>9.7100000000000009</v>
      </c>
    </row>
    <row r="4" spans="1:4" x14ac:dyDescent="0.25">
      <c r="A4">
        <v>3</v>
      </c>
      <c r="B4">
        <f>INDEX([1]Sheet1!$V:$V,MATCH($A4,[1]Sheet1!$C:$C,0))</f>
        <v>9.8568999999999996</v>
      </c>
    </row>
    <row r="5" spans="1:4" x14ac:dyDescent="0.25">
      <c r="A5">
        <v>4</v>
      </c>
      <c r="B5">
        <f>INDEX([1]Sheet1!$V:$V,MATCH($A5,[1]Sheet1!$C:$C,0))</f>
        <v>9.8430999999999997</v>
      </c>
    </row>
    <row r="6" spans="1:4" x14ac:dyDescent="0.25">
      <c r="A6">
        <v>5</v>
      </c>
      <c r="B6">
        <f>INDEX([1]Sheet1!$V:$V,MATCH($A6,[1]Sheet1!$C:$C,0))</f>
        <v>9.8080999999999996</v>
      </c>
    </row>
    <row r="7" spans="1:4" x14ac:dyDescent="0.25">
      <c r="A7">
        <v>6</v>
      </c>
      <c r="B7">
        <f>INDEX([1]Sheet1!$V:$V,MATCH($A7,[1]Sheet1!$C:$C,0))</f>
        <v>9.7749000000000006</v>
      </c>
    </row>
    <row r="8" spans="1:4" x14ac:dyDescent="0.25">
      <c r="A8">
        <v>7</v>
      </c>
      <c r="B8">
        <f>INDEX([1]Sheet1!$V:$V,MATCH($A8,[1]Sheet1!$C:$C,0))</f>
        <v>9.8954000000000004</v>
      </c>
    </row>
    <row r="9" spans="1:4" x14ac:dyDescent="0.25">
      <c r="A9">
        <v>8</v>
      </c>
      <c r="B9">
        <f>INDEX([1]Sheet1!$V:$V,MATCH($A9,[1]Sheet1!$C:$C,0))</f>
        <v>5.98</v>
      </c>
    </row>
    <row r="10" spans="1:4" x14ac:dyDescent="0.25">
      <c r="A10">
        <v>9</v>
      </c>
      <c r="B10">
        <f>INDEX([1]Sheet1!$V:$V,MATCH($A10,[1]Sheet1!$C:$C,0))</f>
        <v>5.9500999999999999</v>
      </c>
    </row>
    <row r="11" spans="1:4" x14ac:dyDescent="0.25">
      <c r="A11">
        <v>10</v>
      </c>
      <c r="B11">
        <f>INDEX([1]Sheet1!$V:$V,MATCH($A11,[1]Sheet1!$C:$C,0))</f>
        <v>5.9457000000000004</v>
      </c>
    </row>
    <row r="12" spans="1:4" x14ac:dyDescent="0.25">
      <c r="A12">
        <v>11</v>
      </c>
      <c r="B12">
        <f>INDEX([1]Sheet1!$V:$V,MATCH($A12,[1]Sheet1!$C:$C,0))</f>
        <v>6.0137</v>
      </c>
    </row>
    <row r="13" spans="1:4" x14ac:dyDescent="0.25">
      <c r="A13">
        <v>12</v>
      </c>
      <c r="B13">
        <f>INDEX([1]Sheet1!$V:$V,MATCH($A13,[1]Sheet1!$C:$C,0))</f>
        <v>5.9435000000000002</v>
      </c>
    </row>
    <row r="14" spans="1:4" x14ac:dyDescent="0.25">
      <c r="A14">
        <v>13</v>
      </c>
      <c r="B14">
        <f>INDEX([1]Sheet1!$V:$V,MATCH($A14,[1]Sheet1!$C:$C,0))</f>
        <v>5.8734999999999999</v>
      </c>
    </row>
    <row r="15" spans="1:4" x14ac:dyDescent="0.25">
      <c r="A15">
        <v>14</v>
      </c>
      <c r="B15">
        <f>INDEX([1]Sheet1!$V:$V,MATCH($A15,[1]Sheet1!$C:$C,0))</f>
        <v>5.9817</v>
      </c>
    </row>
    <row r="16" spans="1:4" x14ac:dyDescent="0.25">
      <c r="A16">
        <v>15</v>
      </c>
      <c r="B16">
        <f>INDEX([1]Sheet1!$V:$V,MATCH($A16,[1]Sheet1!$C:$C,0))</f>
        <v>6.0190000000000001</v>
      </c>
    </row>
    <row r="17" spans="1:2" x14ac:dyDescent="0.25">
      <c r="A17">
        <v>16</v>
      </c>
      <c r="B17">
        <f>INDEX([1]Sheet1!$V:$V,MATCH($A17,[1]Sheet1!$C:$C,0))</f>
        <v>5.9779</v>
      </c>
    </row>
    <row r="18" spans="1:2" x14ac:dyDescent="0.25">
      <c r="A18">
        <v>17</v>
      </c>
      <c r="B18">
        <f>INDEX([1]Sheet1!$V:$V,MATCH($A18,[1]Sheet1!$C:$C,0))</f>
        <v>6.0049000000000001</v>
      </c>
    </row>
    <row r="19" spans="1:2" x14ac:dyDescent="0.25">
      <c r="A19">
        <v>18</v>
      </c>
      <c r="B19">
        <f>INDEX([1]Sheet1!$V:$V,MATCH($A19,[1]Sheet1!$C:$C,0))</f>
        <v>6.0133999999999999</v>
      </c>
    </row>
    <row r="20" spans="1:2" x14ac:dyDescent="0.25">
      <c r="A20">
        <v>19</v>
      </c>
      <c r="B20">
        <f>INDEX([1]Sheet1!$V:$V,MATCH($A20,[1]Sheet1!$C:$C,0))</f>
        <v>5.9508999999999999</v>
      </c>
    </row>
    <row r="21" spans="1:2" x14ac:dyDescent="0.25">
      <c r="A21">
        <v>20</v>
      </c>
      <c r="B21">
        <f>INDEX([1]Sheet1!$V:$V,MATCH($A21,[1]Sheet1!$C:$C,0))</f>
        <v>5.7751999999999999</v>
      </c>
    </row>
    <row r="22" spans="1:2" x14ac:dyDescent="0.25">
      <c r="A22">
        <v>21</v>
      </c>
      <c r="B22">
        <f>INDEX([1]Sheet1!$V:$V,MATCH($A22,[1]Sheet1!$C:$C,0))</f>
        <v>5.7720000000000002</v>
      </c>
    </row>
    <row r="23" spans="1:2" x14ac:dyDescent="0.25">
      <c r="A23">
        <v>22</v>
      </c>
      <c r="B23">
        <f>INDEX([1]Sheet1!$V:$V,MATCH($A23,[1]Sheet1!$C:$C,0))</f>
        <v>5.7976000000000001</v>
      </c>
    </row>
    <row r="24" spans="1:2" x14ac:dyDescent="0.25">
      <c r="A24">
        <v>23</v>
      </c>
      <c r="B24">
        <f>INDEX([1]Sheet1!$V:$V,MATCH($A24,[1]Sheet1!$C:$C,0))</f>
        <v>5.7717000000000001</v>
      </c>
    </row>
    <row r="25" spans="1:2" x14ac:dyDescent="0.25">
      <c r="A25">
        <v>24</v>
      </c>
      <c r="B25">
        <f>INDEX([1]Sheet1!$V:$V,MATCH($A25,[1]Sheet1!$C:$C,0))</f>
        <v>6.1393000000000004</v>
      </c>
    </row>
    <row r="26" spans="1:2" x14ac:dyDescent="0.25">
      <c r="A26">
        <v>25</v>
      </c>
      <c r="B26">
        <f>INDEX([1]Sheet1!$V:$V,MATCH($A26,[1]Sheet1!$C:$C,0))</f>
        <v>6.0933999999999999</v>
      </c>
    </row>
    <row r="27" spans="1:2" x14ac:dyDescent="0.25">
      <c r="A27">
        <v>26</v>
      </c>
      <c r="B27">
        <f>INDEX([1]Sheet1!$V:$V,MATCH($A27,[1]Sheet1!$C:$C,0))</f>
        <v>6.0532000000000004</v>
      </c>
    </row>
    <row r="28" spans="1:2" x14ac:dyDescent="0.25">
      <c r="A28">
        <v>27</v>
      </c>
      <c r="B28">
        <f>INDEX([1]Sheet1!$V:$V,MATCH($A28,[1]Sheet1!$C:$C,0))</f>
        <v>6.0462999999999996</v>
      </c>
    </row>
    <row r="29" spans="1:2" x14ac:dyDescent="0.25">
      <c r="A29">
        <v>28</v>
      </c>
      <c r="B29">
        <f>INDEX([1]Sheet1!$V:$V,MATCH($A29,[1]Sheet1!$C:$C,0))</f>
        <v>5.9280999999999997</v>
      </c>
    </row>
    <row r="30" spans="1:2" x14ac:dyDescent="0.25">
      <c r="A30">
        <v>29</v>
      </c>
      <c r="B30">
        <f>INDEX([1]Sheet1!$V:$V,MATCH($A30,[1]Sheet1!$C:$C,0))</f>
        <v>6.0864000000000003</v>
      </c>
    </row>
    <row r="31" spans="1:2" x14ac:dyDescent="0.25">
      <c r="A31">
        <v>30</v>
      </c>
      <c r="B31">
        <f>INDEX([1]Sheet1!$V:$V,MATCH($A31,[1]Sheet1!$C:$C,0))</f>
        <v>6.1390000000000002</v>
      </c>
    </row>
    <row r="32" spans="1:2" x14ac:dyDescent="0.25">
      <c r="A32">
        <v>31</v>
      </c>
      <c r="B32">
        <f>INDEX([1]Sheet1!$V:$V,MATCH($A32,[1]Sheet1!$C:$C,0))</f>
        <v>6.1111000000000004</v>
      </c>
    </row>
    <row r="33" spans="1:2" x14ac:dyDescent="0.25">
      <c r="A33">
        <v>32</v>
      </c>
      <c r="B33">
        <f>INDEX([1]Sheet1!$V:$V,MATCH($A33,[1]Sheet1!$C:$C,0))</f>
        <v>6.0144000000000002</v>
      </c>
    </row>
    <row r="34" spans="1:2" x14ac:dyDescent="0.25">
      <c r="A34">
        <v>33</v>
      </c>
      <c r="B34">
        <f>INDEX([1]Sheet1!$V:$V,MATCH($A34,[1]Sheet1!$C:$C,0))</f>
        <v>5.9996</v>
      </c>
    </row>
    <row r="35" spans="1:2" x14ac:dyDescent="0.25">
      <c r="A35">
        <v>34</v>
      </c>
      <c r="B35">
        <f>INDEX([1]Sheet1!$V:$V,MATCH($A35,[1]Sheet1!$C:$C,0))</f>
        <v>5.9607000000000001</v>
      </c>
    </row>
    <row r="36" spans="1:2" x14ac:dyDescent="0.25">
      <c r="A36">
        <v>35</v>
      </c>
      <c r="B36">
        <f>INDEX([1]Sheet1!$V:$V,MATCH($A36,[1]Sheet1!$C:$C,0))</f>
        <v>6.0793999999999997</v>
      </c>
    </row>
    <row r="37" spans="1:2" x14ac:dyDescent="0.25">
      <c r="A37">
        <v>36</v>
      </c>
      <c r="B37">
        <f>INDEX([1]Sheet1!$V:$V,MATCH($A37,[1]Sheet1!$C:$C,0))</f>
        <v>5.9759000000000002</v>
      </c>
    </row>
    <row r="38" spans="1:2" x14ac:dyDescent="0.25">
      <c r="A38">
        <v>37</v>
      </c>
      <c r="B38">
        <f>INDEX([1]Sheet1!$V:$V,MATCH($A38,[1]Sheet1!$C:$C,0))</f>
        <v>6.0010000000000003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Gkaliamoutsas</dc:creator>
  <cp:lastModifiedBy>Shien Yang Lee</cp:lastModifiedBy>
  <dcterms:created xsi:type="dcterms:W3CDTF">2017-06-23T18:49:48Z</dcterms:created>
  <dcterms:modified xsi:type="dcterms:W3CDTF">2017-06-27T14:53:28Z</dcterms:modified>
</cp:coreProperties>
</file>