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vio\Google Drive\JOB\#3 ville shopping\"/>
    </mc:Choice>
  </mc:AlternateContent>
  <bookViews>
    <workbookView xWindow="0" yWindow="0" windowWidth="20520" windowHeight="8595"/>
  </bookViews>
  <sheets>
    <sheet name="SOMMAIRE" sheetId="7" r:id="rId1"/>
    <sheet name="SiUpClient_desk" sheetId="2" r:id="rId2"/>
    <sheet name="SiUpClient_Mobile" sheetId="9" r:id="rId3"/>
    <sheet name="SiUpCommerçant_desk" sheetId="8" r:id="rId4"/>
    <sheet name="SiUpCommerçant_Mobile" sheetId="10" r:id="rId5"/>
    <sheet name="SiUpForm" sheetId="6" r:id="rId6"/>
    <sheet name="TESTS" sheetId="5" r:id="rId7"/>
    <sheet name="Sheet1" sheetId="1" state="hidden" r:id="rId8"/>
  </sheets>
  <definedNames>
    <definedName name="JOIN" localSheetId="2">table_tests[JOIN]</definedName>
    <definedName name="JOIN" localSheetId="3">table_tests[JOIN]</definedName>
    <definedName name="JOIN" localSheetId="4">table_tests[JOIN]</definedName>
    <definedName name="JOIN" localSheetId="5">table_tests[JOIN]</definedName>
    <definedName name="JOIN">table_tests[JOIN]</definedName>
    <definedName name="OKKO">Sheet1!$A$1:$A$3</definedName>
    <definedName name="TESTS" localSheetId="2">table_tests[#All]</definedName>
    <definedName name="TESTS" localSheetId="3">table_tests[#All]</definedName>
    <definedName name="TESTS" localSheetId="4">table_tests[#All]</definedName>
    <definedName name="TESTS" localSheetId="5">table_tests[#All]</definedName>
    <definedName name="TESTS">table_tests[#All]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D1" i="10"/>
  <c r="D1" i="9"/>
  <c r="D1" i="6"/>
  <c r="D1" i="8"/>
  <c r="D1" i="2"/>
  <c r="G16" i="7"/>
  <c r="G18" i="7"/>
  <c r="G19" i="7"/>
  <c r="G20" i="7"/>
  <c r="F15" i="7"/>
  <c r="F14" i="7"/>
  <c r="F13" i="7"/>
  <c r="E15" i="7"/>
  <c r="E14" i="7"/>
  <c r="E13" i="7"/>
  <c r="D15" i="7"/>
  <c r="D14" i="7"/>
  <c r="D2" i="10"/>
  <c r="B2" i="10"/>
  <c r="D2" i="9"/>
  <c r="B2" i="9"/>
  <c r="F12" i="7"/>
  <c r="E12" i="7"/>
  <c r="D12" i="7"/>
  <c r="D2" i="6"/>
  <c r="B2" i="6"/>
  <c r="D2" i="2"/>
  <c r="B2" i="2"/>
  <c r="D2" i="8"/>
  <c r="B2" i="8"/>
  <c r="D6" i="2" l="1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D13" i="7"/>
  <c r="F11" i="7"/>
  <c r="F17" i="7" s="1"/>
  <c r="D11" i="7"/>
  <c r="D17" i="7" s="1"/>
  <c r="C14" i="7"/>
  <c r="G14" i="7" s="1"/>
  <c r="C15" i="7"/>
  <c r="G15" i="7" s="1"/>
  <c r="E11" i="7"/>
  <c r="E17" i="7" s="1"/>
  <c r="D6" i="6" l="1"/>
  <c r="D10" i="6"/>
  <c r="D14" i="6"/>
  <c r="B8" i="10"/>
  <c r="B7" i="10"/>
  <c r="B6" i="10"/>
  <c r="D8" i="9"/>
  <c r="D7" i="9"/>
  <c r="E8" i="8"/>
  <c r="E7" i="8"/>
  <c r="E6" i="8"/>
  <c r="D16" i="6"/>
  <c r="D6" i="10"/>
  <c r="B7" i="9"/>
  <c r="C6" i="8"/>
  <c r="D13" i="6"/>
  <c r="C7" i="10"/>
  <c r="E7" i="9"/>
  <c r="B7" i="8"/>
  <c r="D7" i="6"/>
  <c r="D11" i="6"/>
  <c r="D15" i="6"/>
  <c r="E8" i="10"/>
  <c r="E7" i="10"/>
  <c r="E6" i="10"/>
  <c r="C8" i="9"/>
  <c r="C7" i="9"/>
  <c r="D8" i="8"/>
  <c r="D7" i="8"/>
  <c r="D6" i="8"/>
  <c r="D12" i="6"/>
  <c r="D8" i="10"/>
  <c r="D7" i="10"/>
  <c r="B8" i="9"/>
  <c r="C8" i="8"/>
  <c r="C7" i="8"/>
  <c r="D9" i="6"/>
  <c r="C8" i="10"/>
  <c r="C6" i="10"/>
  <c r="E8" i="9"/>
  <c r="B8" i="8"/>
  <c r="B6" i="8"/>
  <c r="D8" i="6"/>
  <c r="E8" i="2"/>
  <c r="D8" i="2"/>
  <c r="E7" i="2"/>
  <c r="D7" i="2"/>
  <c r="E6" i="2"/>
  <c r="E6" i="9"/>
  <c r="D6" i="9"/>
  <c r="B6" i="9"/>
  <c r="C6" i="9"/>
  <c r="C7" i="2"/>
  <c r="C13" i="7"/>
  <c r="G13" i="7" s="1"/>
  <c r="C12" i="7"/>
  <c r="G12" i="7" s="1"/>
  <c r="C11" i="7"/>
  <c r="B10" i="6"/>
  <c r="B7" i="6"/>
  <c r="C12" i="6"/>
  <c r="B14" i="6"/>
  <c r="B16" i="6"/>
  <c r="C15" i="6"/>
  <c r="C7" i="6"/>
  <c r="C9" i="6"/>
  <c r="B11" i="6"/>
  <c r="C16" i="6"/>
  <c r="C8" i="6"/>
  <c r="B12" i="6"/>
  <c r="B6" i="6"/>
  <c r="B8" i="6"/>
  <c r="C11" i="6"/>
  <c r="C13" i="6"/>
  <c r="B15" i="6"/>
  <c r="C6" i="6"/>
  <c r="B9" i="6"/>
  <c r="C10" i="6"/>
  <c r="B13" i="6"/>
  <c r="C14" i="6"/>
  <c r="B6" i="2"/>
  <c r="C8" i="2"/>
  <c r="B7" i="2"/>
  <c r="C6" i="2"/>
  <c r="B8" i="2"/>
  <c r="G11" i="7" l="1"/>
  <c r="C17" i="7"/>
  <c r="G17" i="7" s="1"/>
</calcChain>
</file>

<file path=xl/sharedStrings.xml><?xml version="1.0" encoding="utf-8"?>
<sst xmlns="http://schemas.openxmlformats.org/spreadsheetml/2006/main" count="236" uniqueCount="127">
  <si>
    <t>TEST</t>
  </si>
  <si>
    <t>ETAT</t>
  </si>
  <si>
    <t>Sur la page index survol du lien "S'inscrire"</t>
  </si>
  <si>
    <t>Apparition d'un lien "Je suis client" dans un drop-down</t>
  </si>
  <si>
    <t>Redirection vers la page "users/sign_up"</t>
  </si>
  <si>
    <t>RESULTAT ATTENDU</t>
  </si>
  <si>
    <t>COMMENTAIRE</t>
  </si>
  <si>
    <t>Redirection vers la page d'accueil
Affichage notification "Vous êtes connectés"
Affichage Avatar-citizen</t>
  </si>
  <si>
    <t>JDD</t>
  </si>
  <si>
    <r>
      <t>Remplissage du formulaire avec données valides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Clic sur s'inscrire</t>
    </r>
  </si>
  <si>
    <t>email:svioletest@mailo.xyz
pwd: p@ssWord1
pwd1: p@ssWord1
cgu : check</t>
  </si>
  <si>
    <t>OPERATEUR :</t>
  </si>
  <si>
    <t>DATE DES TESTS :</t>
  </si>
  <si>
    <r>
      <t xml:space="preserve">Notification HTML : 
</t>
    </r>
    <r>
      <rPr>
        <i/>
        <sz val="11"/>
        <color theme="1"/>
        <rFont val="Calibri"/>
        <family val="2"/>
        <scheme val="minor"/>
      </rPr>
      <t>"Veuillez inclure "@" dans l'adresse e-mail. Il manque un symbole "@" dans "1234"</t>
    </r>
  </si>
  <si>
    <r>
      <t xml:space="preserve">Notification HTML : 
</t>
    </r>
    <r>
      <rPr>
        <i/>
        <sz val="11"/>
        <color theme="1"/>
        <rFont val="Calibri"/>
        <family val="2"/>
        <scheme val="minor"/>
      </rPr>
      <t>"Veuillez saisir la partie manquante après le "@". L'adresse "1234" est incomplète.</t>
    </r>
  </si>
  <si>
    <r>
      <t>Remplissage du formulaire avec un mail NON valide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Clic sur s'inscrire</t>
    </r>
  </si>
  <si>
    <r>
      <t>Remplissage du formulaire avec un mail VIDE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Clic sur s'inscrire</t>
    </r>
  </si>
  <si>
    <t>pwd: p@ssWord1
pwd1: p@ssWord1
cgu : check</t>
  </si>
  <si>
    <r>
      <t>Notification TOAST:
"</t>
    </r>
    <r>
      <rPr>
        <i/>
        <sz val="11"/>
        <color theme="1"/>
        <rFont val="Calibri"/>
        <family val="2"/>
        <scheme val="minor"/>
      </rPr>
      <t>Email Vous devez remplir votre e-mail"</t>
    </r>
  </si>
  <si>
    <r>
      <t>Remplissage du formulaire avec un mail DEJA UTILISE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Clic sur s'inscrire</t>
    </r>
  </si>
  <si>
    <t>email: svioletest@mailo.xyz
pwd: p@ssWord1
pwd1: p@ssWord1
cgu : check</t>
  </si>
  <si>
    <r>
      <t>Notification TOAST:
"</t>
    </r>
    <r>
      <rPr>
        <i/>
        <sz val="11"/>
        <color theme="1"/>
        <rFont val="Calibri"/>
        <family val="2"/>
        <scheme val="minor"/>
      </rPr>
      <t>Email déjà utilisé"</t>
    </r>
  </si>
  <si>
    <r>
      <t>Remplissage du formulaire avec un pwd VIDE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Clic sur s'inscrire</t>
    </r>
  </si>
  <si>
    <t>email:1234@mailo.xyz
cgu : check</t>
  </si>
  <si>
    <r>
      <t>Remplissage du formulaire avec un pwd non conforme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Clic sur s'inscrire</t>
    </r>
  </si>
  <si>
    <r>
      <t>Notification TOAST : 
"</t>
    </r>
    <r>
      <rPr>
        <i/>
        <sz val="11"/>
        <color theme="1"/>
        <rFont val="Calibri"/>
        <family val="2"/>
        <scheme val="minor"/>
      </rPr>
      <t>Password Le mot de passe n'est pas assez sécurisé. La taille doit être comprise entre 8 et 70 caractères et il doit contenir au moins: Une majuscule, une minuscule, un chiffre et un caractère spécial"</t>
    </r>
  </si>
  <si>
    <r>
      <t>Notification TOAST:
"</t>
    </r>
    <r>
      <rPr>
        <i/>
        <sz val="11"/>
        <color theme="1"/>
        <rFont val="Calibri"/>
        <family val="2"/>
        <scheme val="minor"/>
      </rPr>
      <t>Password Vous devez choisir un mot de passe"</t>
    </r>
  </si>
  <si>
    <t>email: 1234@mailo.xyz
pwd: 123456789
pwd1: 123456789
cgu : check</t>
  </si>
  <si>
    <r>
      <t>Remplissage du formulaire avec un pwd &lt; 8 charactères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Clic sur s'inscrire</t>
    </r>
  </si>
  <si>
    <r>
      <t>Notification TOAST : 
"</t>
    </r>
    <r>
      <rPr>
        <i/>
        <sz val="11"/>
        <color theme="1"/>
        <rFont val="Calibri"/>
        <family val="2"/>
        <scheme val="minor"/>
      </rPr>
      <t>Password trop court"</t>
    </r>
  </si>
  <si>
    <t>email: 1234@mailo.xyz
pwd: p@ssWord1
cgu : check</t>
  </si>
  <si>
    <r>
      <t>Notification TOAST : 
"</t>
    </r>
    <r>
      <rPr>
        <i/>
        <sz val="11"/>
        <color theme="1"/>
        <rFont val="Calibri"/>
        <family val="2"/>
        <scheme val="minor"/>
      </rPr>
      <t>Password confirmation non identique"</t>
    </r>
  </si>
  <si>
    <r>
      <t>Remplissage du formulaire avec un pwd de confirmation vide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Clic sur s'inscrire</t>
    </r>
  </si>
  <si>
    <t>email: 1234@mailo.xyz
pwd: 1234567
pwd1: 1234567
cgu : check</t>
  </si>
  <si>
    <t>Ce cas n'est pas fonctionnel en l'état : le seuil est à 6</t>
  </si>
  <si>
    <t>Remplissage du formulaire avec un pwd de confirmation différent 
Clic sur s'inscrire</t>
  </si>
  <si>
    <r>
      <t>Remplissage du formulaire sans CGU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Clic sur s'inscrire</t>
    </r>
  </si>
  <si>
    <r>
      <t>Notification TOAST:
"</t>
    </r>
    <r>
      <rPr>
        <i/>
        <sz val="11"/>
        <color theme="1"/>
        <rFont val="Calibri"/>
        <family val="2"/>
        <scheme val="minor"/>
      </rPr>
      <t>Policy rule privacy terms besoin de confirmation"</t>
    </r>
  </si>
  <si>
    <t>OK</t>
  </si>
  <si>
    <t>KO</t>
  </si>
  <si>
    <t>1.1.3</t>
  </si>
  <si>
    <t>STEP</t>
  </si>
  <si>
    <t>SPEC</t>
  </si>
  <si>
    <t>JOIN</t>
  </si>
  <si>
    <t>FEATURE</t>
  </si>
  <si>
    <t>Clique sur le lien "Je suis un vendeur"</t>
  </si>
  <si>
    <t>Clique sur le lien "Je suis un client"</t>
  </si>
  <si>
    <t>Redirection vers la page "business_users/sign_up"</t>
  </si>
  <si>
    <t>Redirection vers la page ACCOUNT
Affichage notification "Vous êtes connectés"
Affichage Avatar-citizen</t>
  </si>
  <si>
    <t>101.2.3</t>
  </si>
  <si>
    <t>101.2.4</t>
  </si>
  <si>
    <t>101.2.5</t>
  </si>
  <si>
    <t>101.2.6</t>
  </si>
  <si>
    <t>101.2.7</t>
  </si>
  <si>
    <t>101.3.3</t>
  </si>
  <si>
    <t>101.3.4</t>
  </si>
  <si>
    <t>101.3.5</t>
  </si>
  <si>
    <t>101.3.6</t>
  </si>
  <si>
    <t>101.3.7</t>
  </si>
  <si>
    <t>101.4.3</t>
  </si>
  <si>
    <t>2.1.3</t>
  </si>
  <si>
    <t>TITRE</t>
  </si>
  <si>
    <t>NON FAIT</t>
  </si>
  <si>
    <t>Screenshot ATTENDU</t>
  </si>
  <si>
    <t>SCREENSHOT ATTENDU</t>
  </si>
  <si>
    <t>Taux</t>
  </si>
  <si>
    <t>Background</t>
  </si>
  <si>
    <t>Visiteur sur le formulaire de signup</t>
  </si>
  <si>
    <t>Non Fait</t>
  </si>
  <si>
    <t>Total</t>
  </si>
  <si>
    <t>Parcours d'inscription CLIENT - Desktop</t>
  </si>
  <si>
    <t>Parcours d'inscription COMMERCANT - Desktop</t>
  </si>
  <si>
    <t>Parcours d'inscription CLIENT - Mobile</t>
  </si>
  <si>
    <t>Parcours d'inscription COMMERCANT - Mobile</t>
  </si>
  <si>
    <t>Sur la page index clic sur icone avatar en haut à droite</t>
  </si>
  <si>
    <t>Clic sur  le lien "Inscrivez-vous" inline avec "Vous êtes Client ?"</t>
  </si>
  <si>
    <t>Clic sur  le lien "Inscrivez-vous" inline avec "Vous êtes un professionnel ?"</t>
  </si>
  <si>
    <t>DEVICE</t>
  </si>
  <si>
    <t>_D</t>
  </si>
  <si>
    <t>_M</t>
  </si>
  <si>
    <t>0.1.1_D</t>
  </si>
  <si>
    <t>1.1.2_D</t>
  </si>
  <si>
    <t>2.1.2_D</t>
  </si>
  <si>
    <t>1_D</t>
  </si>
  <si>
    <t>2_D</t>
  </si>
  <si>
    <t>1_M</t>
  </si>
  <si>
    <t>2_M</t>
  </si>
  <si>
    <t>RESULTAT OBTENU</t>
  </si>
  <si>
    <t>SCREENSHOT OBTENU</t>
  </si>
  <si>
    <t>DATE</t>
  </si>
  <si>
    <t>OPEATEUR</t>
  </si>
  <si>
    <t>Sylvain Viole</t>
  </si>
  <si>
    <t>TITRE :</t>
  </si>
  <si>
    <t>FEATURE :</t>
  </si>
  <si>
    <t>Visiteur sur l'index</t>
  </si>
  <si>
    <t>Remplissage Sign Up Form non valide</t>
  </si>
  <si>
    <t>1.1.2_M</t>
  </si>
  <si>
    <t>2.1.2_M</t>
  </si>
  <si>
    <t>0.1.1_M</t>
  </si>
  <si>
    <t>TOTAUX</t>
  </si>
  <si>
    <t>CAHIER DE TESTS PARCOURS D'INSCRIPTION</t>
  </si>
  <si>
    <t>inscription valide
Redirection</t>
  </si>
  <si>
    <t>La vérification du format de nom de domaine n'est pas effectuée</t>
  </si>
  <si>
    <t>email:svioletest@mailo
pwd: p@ssWord1
pwd1: p@ssWord1
cgu : check</t>
  </si>
  <si>
    <r>
      <t xml:space="preserve">Notification HTML : 
</t>
    </r>
    <r>
      <rPr>
        <i/>
        <sz val="11"/>
        <color theme="1"/>
        <rFont val="Calibri"/>
        <family val="2"/>
        <scheme val="minor"/>
      </rPr>
      <t>"format de nom de domaine non conforme"</t>
    </r>
  </si>
  <si>
    <t>email:1234
pwd: p@ssWord1
pwd1: p@ssWord1
cgu : check</t>
  </si>
  <si>
    <t>email:1234@
pwd: p@ssWord1
pwd1: p@ssWord1
cgu : check</t>
  </si>
  <si>
    <t>screenshots\0.0.1_D.png</t>
  </si>
  <si>
    <t>screenshots\1.1.2_D.png</t>
  </si>
  <si>
    <t>screenshots\2.1.2_D.png</t>
  </si>
  <si>
    <t>screenshots\1.1.3.png</t>
  </si>
  <si>
    <t>screenshots\2.1.3.png</t>
  </si>
  <si>
    <t>screenshots\101.2.3.png</t>
  </si>
  <si>
    <t>screenshots\101.2.4.png</t>
  </si>
  <si>
    <t>screenshots\101.2.5.png</t>
  </si>
  <si>
    <t>screenshots\101.2.6.png</t>
  </si>
  <si>
    <t>screenshots\101.3.3.png</t>
  </si>
  <si>
    <t>screenshots\101.3.4.png</t>
  </si>
  <si>
    <t>screenshots\101.3.6.png</t>
  </si>
  <si>
    <t>screenshots\101.3.7.png</t>
  </si>
  <si>
    <t>email:1234@mailo.xyz
pwd: p@ssWord1
pwd1: p@ssWord1
cgu : uncheck</t>
  </si>
  <si>
    <t>email: 1234@mailo.xyz
pwd: p@ssWord1
pwd1: p@ssWord2
cgu : check</t>
  </si>
  <si>
    <t>screenshots\101.4.3.png</t>
  </si>
  <si>
    <t>screenshots\0.1.1_M.jpg</t>
  </si>
  <si>
    <t>screenshots\1.1.2_M.jpg</t>
  </si>
  <si>
    <t>screenshots\2.1.2_M.jpg</t>
  </si>
  <si>
    <t>Ouverture modale CONNEXION
La modale contient un footer: 
* un lien "Inscrivez-vous" inline avec "Vous êtes Client ?"
* un lien "Inscrivez-vous" inline avec "Vous êtes un professionnel 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</si>
</sst>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DashDot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/>
    <xf numFmtId="0" fontId="5" fillId="4" borderId="0" xfId="0" applyFont="1" applyFill="1" applyAlignment="1">
      <alignment horizontal="left" vertical="center" wrapText="1"/>
    </xf>
    <xf numFmtId="0" fontId="9" fillId="0" borderId="0" xfId="2" applyFont="1"/>
    <xf numFmtId="0" fontId="0" fillId="0" borderId="0" xfId="0" applyFill="1" applyAlignment="1">
      <alignment vertical="center" wrapText="1"/>
    </xf>
    <xf numFmtId="0" fontId="7" fillId="0" borderId="0" xfId="2" applyAlignment="1">
      <alignment vertical="center"/>
    </xf>
    <xf numFmtId="0" fontId="0" fillId="3" borderId="6" xfId="0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10" fillId="0" borderId="0" xfId="0" applyNumberFormat="1" applyFont="1"/>
    <xf numFmtId="9" fontId="10" fillId="0" borderId="0" xfId="1" applyFont="1"/>
    <xf numFmtId="9" fontId="0" fillId="0" borderId="0" xfId="1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9" fontId="10" fillId="0" borderId="0" xfId="1" applyFont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14" fontId="12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" fillId="0" borderId="6" xfId="0" applyFont="1" applyFill="1" applyBorder="1" applyAlignment="1">
      <alignment vertical="center" wrapText="1"/>
    </xf>
    <xf numFmtId="14" fontId="1" fillId="0" borderId="0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 wrapText="1"/>
    </xf>
    <xf numFmtId="0" fontId="5" fillId="4" borderId="0" xfId="0" applyFont="1" applyFill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0" fontId="0" fillId="4" borderId="0" xfId="0" applyFont="1" applyFill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8" fillId="5" borderId="0" xfId="0" applyFont="1" applyFill="1" applyAlignment="1">
      <alignment horizontal="right"/>
    </xf>
    <xf numFmtId="0" fontId="10" fillId="5" borderId="0" xfId="0" applyNumberFormat="1" applyFont="1" applyFill="1"/>
    <xf numFmtId="9" fontId="10" fillId="5" borderId="0" xfId="1" applyFont="1" applyFill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0" xfId="2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139"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DashDot">
          <color auto="1"/>
        </bottom>
        <vertical/>
        <horizontal/>
      </border>
    </dxf>
    <dxf>
      <fill>
        <patternFill patternType="lightDown">
          <fgColor theme="3" tint="0.59996337778862885"/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theme="3" tint="0.59996337778862885"/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theme="2" tint="-0.24994659260841701"/>
        </patternFill>
      </fill>
    </dxf>
    <dxf>
      <fill>
        <patternFill patternType="lightDown">
          <fgColor theme="2" tint="-0.24994659260841701"/>
        </patternFill>
      </fill>
    </dxf>
    <dxf>
      <fill>
        <patternFill patternType="lightDown">
          <fgColor theme="2" tint="-0.24994659260841701"/>
        </patternFill>
      </fill>
    </dxf>
    <dxf>
      <fill>
        <patternFill patternType="lightDown">
          <f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 patternType="lightDown">
          <fgColor theme="3" tint="0.59996337778862885"/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theme="3" tint="0.59996337778862885"/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theme="3" tint="0.59996337778862885"/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theme="2" tint="-0.24994659260841701"/>
        </patternFill>
      </fill>
    </dxf>
    <dxf>
      <fill>
        <patternFill patternType="lightDown">
          <fgColor theme="3" tint="0.59996337778862885"/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theme="3" tint="0.59996337778862885"/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theme="2" tint="-0.24994659260841701"/>
        </patternFill>
      </fill>
    </dxf>
    <dxf>
      <fill>
        <patternFill patternType="lightDown">
          <fgColor theme="3" tint="0.59996337778862885"/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Down">
          <f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 style="mediumDashDot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DashDot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  <numFmt numFmtId="13" formatCode="0%"/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mediumDashDot">
          <color auto="1"/>
        </top>
        <bottom style="mediumDashDot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DashDot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DashDot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mediumDashDot">
          <color auto="1"/>
        </top>
        <bottom style="mediumDashDot">
          <color auto="1"/>
        </bottom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alignment vertical="center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mediumDashDot">
          <color auto="1"/>
        </top>
        <bottom style="mediumDashDot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DashDot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DashDot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mediumDashDot">
          <color auto="1"/>
        </top>
        <bottom style="mediumDashDot">
          <color auto="1"/>
        </bottom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alignment vertical="center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mediumDashDot">
          <color auto="1"/>
        </top>
        <bottom style="mediumDashDot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DashDot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DashDot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mediumDashDot">
          <color auto="1"/>
        </top>
        <bottom style="mediumDashDot">
          <color auto="1"/>
        </bottom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alignment vertical="center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mediumDashDot">
          <color auto="1"/>
        </top>
        <bottom style="mediumDashDot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DashDot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DashDot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DashDot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mediumDashDot">
          <color auto="1"/>
        </top>
        <bottom style="mediumDashDot">
          <color auto="1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DashDot">
          <color auto="1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DashDot">
          <color auto="1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DashDot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justifyLastLine="0" shrinkToFit="0" readingOrder="0"/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_sommaire" displayName="table_sommaire" ref="A10:G15" totalsRowShown="0" headerRowDxfId="138" dataDxfId="137">
  <autoFilter ref="A10:G15"/>
  <tableColumns count="7">
    <tableColumn id="1" name="FEATURE" dataDxfId="136"/>
    <tableColumn id="2" name="TITRE" dataDxfId="135"/>
    <tableColumn id="3" name="Total" dataDxfId="134">
      <calculatedColumnFormula>SUM(table_sommaire[[#This Row],[Non Fait]],table_sommaire[[#This Row],[OK]],table_sommaire[[#This Row],[KO]])</calculatedColumnFormula>
    </tableColumn>
    <tableColumn id="4" name="Non Fait" dataDxfId="133">
      <calculatedColumnFormula>COUNTIF(table_siup_client_d[ETAT],Sheet1!$C$1)</calculatedColumnFormula>
    </tableColumn>
    <tableColumn id="5" name="OK" dataDxfId="132">
      <calculatedColumnFormula>COUNTIF(table_siup_client_d[ETAT],Sheet1!$A$1)</calculatedColumnFormula>
    </tableColumn>
    <tableColumn id="6" name="KO" dataDxfId="131">
      <calculatedColumnFormula>COUNTIF(table_siup_client_d[ETAT],Sheet1!$B$1)</calculatedColumnFormula>
    </tableColumn>
    <tableColumn id="7" name="Taux" dataDxfId="61" dataCellStyle="Percent">
      <calculatedColumnFormula>IFERROR(table_sommaire[[#This Row],[OK]]/table_sommaire[[#This Row],[Total]],"")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_siup_client_d" displayName="table_siup_client_d" ref="A5:I8" totalsRowShown="0" headerRowDxfId="102" dataDxfId="101" headerRowBorderDxfId="130" tableBorderDxfId="129">
  <autoFilter ref="A5:I8"/>
  <tableColumns count="9">
    <tableColumn id="1" name="STEP" dataDxfId="111"/>
    <tableColumn id="2" name="TEST" dataDxfId="110">
      <calculatedColumnFormula>VLOOKUP($A6,table_tests[#All],6,FALSE)</calculatedColumnFormula>
    </tableColumn>
    <tableColumn id="3" name="JDD" dataDxfId="109">
      <calculatedColumnFormula>VLOOKUP($A6,table_tests[#All],7,FALSE)</calculatedColumnFormula>
    </tableColumn>
    <tableColumn id="4" name="RESULTAT ATTENDU" dataDxfId="108">
      <calculatedColumnFormula>VLOOKUP($A6,table_tests[#All],8,FALSE)</calculatedColumnFormula>
    </tableColumn>
    <tableColumn id="5" name="SCREENSHOT ATTENDU" dataDxfId="107">
      <calculatedColumnFormula>VLOOKUP($A6,table_tests[#All],9,FALSE)</calculatedColumnFormula>
    </tableColumn>
    <tableColumn id="6" name="ETAT" dataDxfId="106"/>
    <tableColumn id="9" name="RESULTAT OBTENU" dataDxfId="105"/>
    <tableColumn id="8" name="SCREENSHOT OBTENU" dataDxfId="104"/>
    <tableColumn id="7" name="COMMENTAIRE" dataDxfId="10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_siup_client_m" displayName="table_siup_client_m" ref="A5:I8" totalsRowShown="0" headerRowDxfId="87" dataDxfId="86" headerRowBorderDxfId="84" tableBorderDxfId="85">
  <autoFilter ref="A5:I8"/>
  <tableColumns count="9">
    <tableColumn id="1" name="STEP" dataDxfId="83"/>
    <tableColumn id="2" name="TEST" dataDxfId="82">
      <calculatedColumnFormula>VLOOKUP($A6,table_tests[#All],6,FALSE)</calculatedColumnFormula>
    </tableColumn>
    <tableColumn id="3" name="JDD" dataDxfId="81">
      <calculatedColumnFormula>VLOOKUP($A6,table_tests[#All],7,FALSE)</calculatedColumnFormula>
    </tableColumn>
    <tableColumn id="4" name="RESULTAT ATTENDU" dataDxfId="80">
      <calculatedColumnFormula>VLOOKUP($A6,table_tests[#All],8,FALSE)</calculatedColumnFormula>
    </tableColumn>
    <tableColumn id="5" name="SCREENSHOT ATTENDU" dataDxfId="79">
      <calculatedColumnFormula>VLOOKUP($A6,table_tests[#All],9,FALSE)</calculatedColumnFormula>
    </tableColumn>
    <tableColumn id="6" name="ETAT" dataDxfId="78"/>
    <tableColumn id="9" name="RESULTAT OBTENU" dataDxfId="77"/>
    <tableColumn id="8" name="SCREENSHOT OBTENU" dataDxfId="76"/>
    <tableColumn id="7" name="COMMENTAIRE" dataDxfId="7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_siup_commerçant_d" displayName="table_siup_commerçant_d" ref="A5:I8" totalsRowShown="0" headerRowDxfId="100" dataDxfId="99" headerRowBorderDxfId="97" tableBorderDxfId="98">
  <autoFilter ref="A5:I8"/>
  <tableColumns count="9">
    <tableColumn id="1" name="STEP" dataDxfId="96"/>
    <tableColumn id="2" name="TEST" dataDxfId="95">
      <calculatedColumnFormula>VLOOKUP($A6,table_tests[#All],6,FALSE)</calculatedColumnFormula>
    </tableColumn>
    <tableColumn id="3" name="JDD" dataDxfId="94">
      <calculatedColumnFormula>VLOOKUP($A6,table_tests[#All],7,FALSE)</calculatedColumnFormula>
    </tableColumn>
    <tableColumn id="4" name="RESULTAT ATTENDU" dataDxfId="93">
      <calculatedColumnFormula>VLOOKUP($A6,table_tests[#All],8,FALSE)</calculatedColumnFormula>
    </tableColumn>
    <tableColumn id="5" name="SCREENSHOT ATTENDU" dataDxfId="92">
      <calculatedColumnFormula>VLOOKUP($A6,table_tests[#All],9,FALSE)</calculatedColumnFormula>
    </tableColumn>
    <tableColumn id="6" name="ETAT" dataDxfId="91"/>
    <tableColumn id="9" name="RESULTAT OBTENU" dataDxfId="90"/>
    <tableColumn id="8" name="SCREENSHOT OBTENU" dataDxfId="89"/>
    <tableColumn id="7" name="COMMENTAIRE" dataDxfId="8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_siup_commerçant_m" displayName="table_siup_commerçant_m" ref="A5:I8" totalsRowShown="0" headerRowDxfId="74" dataDxfId="73" headerRowBorderDxfId="71" tableBorderDxfId="72">
  <autoFilter ref="A5:I8"/>
  <tableColumns count="9">
    <tableColumn id="1" name="STEP" dataDxfId="70"/>
    <tableColumn id="2" name="TEST" dataDxfId="69">
      <calculatedColumnFormula>VLOOKUP($A6,table_tests[#All],6,FALSE)</calculatedColumnFormula>
    </tableColumn>
    <tableColumn id="3" name="JDD" dataDxfId="68">
      <calculatedColumnFormula>VLOOKUP($A6,table_tests[#All],7,FALSE)</calculatedColumnFormula>
    </tableColumn>
    <tableColumn id="4" name="RESULTAT ATTENDU" dataDxfId="67">
      <calculatedColumnFormula>VLOOKUP($A6,table_tests[#All],8,FALSE)</calculatedColumnFormula>
    </tableColumn>
    <tableColumn id="5" name="SCREENSHOT ATTENDU" dataDxfId="66">
      <calculatedColumnFormula>VLOOKUP($A6,table_tests[#All],9,FALSE)</calculatedColumnFormula>
    </tableColumn>
    <tableColumn id="6" name="ETAT" dataDxfId="65"/>
    <tableColumn id="9" name="RESULTAT OBTENU" dataDxfId="64"/>
    <tableColumn id="8" name="SCREENSHOT OBTENU" dataDxfId="63"/>
    <tableColumn id="7" name="COMMENTAIRE" dataDxfId="6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_siupform" displayName="table_siupform" ref="A5:I16" totalsRowShown="0" headerRowDxfId="128" headerRowBorderDxfId="127" tableBorderDxfId="126">
  <autoFilter ref="A5:I16"/>
  <tableColumns count="9">
    <tableColumn id="1" name="STEP" dataDxfId="125"/>
    <tableColumn id="2" name="TEST" dataDxfId="124">
      <calculatedColumnFormula>VLOOKUP($A6,table_tests[#All],6,FALSE)</calculatedColumnFormula>
    </tableColumn>
    <tableColumn id="3" name="JDD" dataDxfId="123">
      <calculatedColumnFormula>VLOOKUP($A6,table_tests[#All],7,FALSE)</calculatedColumnFormula>
    </tableColumn>
    <tableColumn id="4" name="RESULTAT ATTENDU" dataDxfId="60">
      <calculatedColumnFormula>VLOOKUP($A6,table_tests[#All],8,FALSE)</calculatedColumnFormula>
    </tableColumn>
    <tableColumn id="9" name="SCREENSHOT ATTENDU" dataDxfId="0">
      <calculatedColumnFormula>VLOOKUP($A6,table_tests[#All],9,FALSE)</calculatedColumnFormula>
    </tableColumn>
    <tableColumn id="5" name="ETAT" dataDxfId="59"/>
    <tableColumn id="8" name="RESULTAT OBTENU" dataDxfId="58"/>
    <tableColumn id="7" name="SCREENSHOT OBTENU" dataDxfId="57"/>
    <tableColumn id="6" name="COMMENTAIRE" dataDxfId="5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_tests" displayName="table_tests" ref="A1:I93" totalsRowShown="0" headerRowDxfId="122" dataDxfId="121">
  <autoFilter ref="A1:I93"/>
  <tableColumns count="9">
    <tableColumn id="1" name="JOIN" dataDxfId="120">
      <calculatedColumnFormula>CONCATENATE(table_tests[[#This Row],[FEATURE]],".",table_tests[[#This Row],[SPEC]],".",table_tests[[#This Row],[STEP]],table_tests[[#This Row],[DEVICE]])</calculatedColumnFormula>
    </tableColumn>
    <tableColumn id="8" name="FEATURE" dataDxfId="119"/>
    <tableColumn id="2" name="SPEC" dataDxfId="118"/>
    <tableColumn id="3" name="STEP" dataDxfId="117"/>
    <tableColumn id="13" name="DEVICE" dataDxfId="116"/>
    <tableColumn id="4" name="TEST" dataDxfId="115"/>
    <tableColumn id="5" name="JDD" dataDxfId="114"/>
    <tableColumn id="6" name="RESULTAT ATTENDU" dataDxfId="113"/>
    <tableColumn id="10" name="Screenshot ATTENDU" dataDxfId="1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screenshots\101.2.5.png" TargetMode="External"/><Relationship Id="rId13" Type="http://schemas.openxmlformats.org/officeDocument/2006/relationships/hyperlink" Target="screenshots\101.3.7.png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screenshots\1.1.2_D.png" TargetMode="External"/><Relationship Id="rId7" Type="http://schemas.openxmlformats.org/officeDocument/2006/relationships/hyperlink" Target="screenshots\101.2.4.png" TargetMode="External"/><Relationship Id="rId12" Type="http://schemas.openxmlformats.org/officeDocument/2006/relationships/hyperlink" Target="screenshots\101.3.6.png" TargetMode="External"/><Relationship Id="rId17" Type="http://schemas.openxmlformats.org/officeDocument/2006/relationships/hyperlink" Target="screenshots\2.1.2_M.jpg" TargetMode="External"/><Relationship Id="rId2" Type="http://schemas.openxmlformats.org/officeDocument/2006/relationships/hyperlink" Target="screenshots\0.0.1_D.png" TargetMode="External"/><Relationship Id="rId16" Type="http://schemas.openxmlformats.org/officeDocument/2006/relationships/hyperlink" Target="screenshots\1.1.2_M.jpg" TargetMode="External"/><Relationship Id="rId1" Type="http://schemas.openxmlformats.org/officeDocument/2006/relationships/hyperlink" Target="screenshots\2.1.2_D.png" TargetMode="External"/><Relationship Id="rId6" Type="http://schemas.openxmlformats.org/officeDocument/2006/relationships/hyperlink" Target="screenshots\101.2.3.png" TargetMode="External"/><Relationship Id="rId11" Type="http://schemas.openxmlformats.org/officeDocument/2006/relationships/hyperlink" Target="screenshots\101.3.4.png" TargetMode="External"/><Relationship Id="rId5" Type="http://schemas.openxmlformats.org/officeDocument/2006/relationships/hyperlink" Target="screenshots\2.1.3.png" TargetMode="External"/><Relationship Id="rId15" Type="http://schemas.openxmlformats.org/officeDocument/2006/relationships/hyperlink" Target="screenshots\0.1.1_M.jpg" TargetMode="External"/><Relationship Id="rId10" Type="http://schemas.openxmlformats.org/officeDocument/2006/relationships/hyperlink" Target="screenshots\101.3.3.png" TargetMode="External"/><Relationship Id="rId19" Type="http://schemas.openxmlformats.org/officeDocument/2006/relationships/table" Target="../tables/table7.xml"/><Relationship Id="rId4" Type="http://schemas.openxmlformats.org/officeDocument/2006/relationships/hyperlink" Target="screenshots\1.1.3.png" TargetMode="External"/><Relationship Id="rId9" Type="http://schemas.openxmlformats.org/officeDocument/2006/relationships/hyperlink" Target="screenshots\101.2.6.png" TargetMode="External"/><Relationship Id="rId14" Type="http://schemas.openxmlformats.org/officeDocument/2006/relationships/hyperlink" Target="screenshots\101.4.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topLeftCell="A10" workbookViewId="0">
      <selection activeCell="B21" sqref="B21"/>
    </sheetView>
  </sheetViews>
  <sheetFormatPr defaultRowHeight="14.25" x14ac:dyDescent="0.45"/>
  <cols>
    <col min="1" max="1" width="16.6640625" style="34" bestFit="1" customWidth="1"/>
    <col min="2" max="2" width="94.3984375" customWidth="1"/>
    <col min="3" max="5" width="9.86328125" customWidth="1"/>
    <col min="7" max="7" width="12.19921875" style="24" bestFit="1" customWidth="1"/>
  </cols>
  <sheetData>
    <row r="2" spans="1:7" ht="30.75" x14ac:dyDescent="0.9">
      <c r="A2" s="50" t="s">
        <v>100</v>
      </c>
      <c r="B2" s="50"/>
      <c r="C2" s="50"/>
      <c r="D2" s="50"/>
      <c r="E2" s="50"/>
      <c r="F2" s="50"/>
      <c r="G2" s="50"/>
    </row>
    <row r="4" spans="1:7" ht="21" x14ac:dyDescent="0.65">
      <c r="A4" s="40" t="s">
        <v>89</v>
      </c>
      <c r="B4" s="39">
        <v>44313</v>
      </c>
    </row>
    <row r="5" spans="1:7" ht="21" x14ac:dyDescent="0.65">
      <c r="A5" s="40"/>
      <c r="B5" s="41"/>
    </row>
    <row r="6" spans="1:7" ht="21" x14ac:dyDescent="0.65">
      <c r="A6" s="40" t="s">
        <v>90</v>
      </c>
      <c r="B6" s="42" t="s">
        <v>91</v>
      </c>
    </row>
    <row r="7" spans="1:7" x14ac:dyDescent="0.45">
      <c r="A7" s="41"/>
      <c r="B7" s="41"/>
    </row>
    <row r="10" spans="1:7" ht="51" x14ac:dyDescent="0.45">
      <c r="A10" s="33" t="s">
        <v>44</v>
      </c>
      <c r="B10" s="26" t="s">
        <v>61</v>
      </c>
      <c r="C10" s="26" t="s">
        <v>69</v>
      </c>
      <c r="D10" s="27" t="s">
        <v>68</v>
      </c>
      <c r="E10" s="26" t="s">
        <v>38</v>
      </c>
      <c r="F10" s="28" t="s">
        <v>39</v>
      </c>
      <c r="G10" s="29" t="s">
        <v>65</v>
      </c>
    </row>
    <row r="11" spans="1:7" ht="25.5" x14ac:dyDescent="0.75">
      <c r="A11" s="32" t="s">
        <v>83</v>
      </c>
      <c r="B11" s="17" t="s">
        <v>70</v>
      </c>
      <c r="C11" s="22">
        <f>SUM(table_sommaire[[#This Row],[Non Fait]],table_sommaire[[#This Row],[OK]],table_sommaire[[#This Row],[KO]])</f>
        <v>3</v>
      </c>
      <c r="D11" s="25">
        <f>COUNTIF(table_siup_client_d[ETAT],Sheet1!$A$3)</f>
        <v>0</v>
      </c>
      <c r="E11" s="15">
        <f>COUNTIF(table_siup_client_d[ETAT],Sheet1!$A$1)</f>
        <v>3</v>
      </c>
      <c r="F11" s="15">
        <f>COUNTIF(table_siup_client_d[ETAT],Sheet1!$A$2)</f>
        <v>0</v>
      </c>
      <c r="G11" s="23">
        <f>IFERROR(table_sommaire[[#This Row],[OK]]/table_sommaire[[#This Row],[Total]],"")</f>
        <v>1</v>
      </c>
    </row>
    <row r="12" spans="1:7" ht="25.5" x14ac:dyDescent="0.75">
      <c r="A12" s="32" t="s">
        <v>84</v>
      </c>
      <c r="B12" s="17" t="s">
        <v>71</v>
      </c>
      <c r="C12" s="22">
        <f>SUM(table_sommaire[[#This Row],[Non Fait]],table_sommaire[[#This Row],[OK]],table_sommaire[[#This Row],[KO]])</f>
        <v>3</v>
      </c>
      <c r="D12" s="15">
        <f>COUNTIF(table_siup_commerçant_d[ETAT],Sheet1!$A$3)</f>
        <v>0</v>
      </c>
      <c r="E12" s="15">
        <f>COUNTIF(table_siup_commerçant_d[ETAT],Sheet1!$A$1)</f>
        <v>3</v>
      </c>
      <c r="F12" s="15">
        <f>COUNTIF(table_siup_commerçant_d[ETAT],Sheet1!$A$2)</f>
        <v>0</v>
      </c>
      <c r="G12" s="23">
        <f>IFERROR(table_sommaire[[#This Row],[OK]]/table_sommaire[[#This Row],[Total]],"")</f>
        <v>1</v>
      </c>
    </row>
    <row r="13" spans="1:7" ht="25.5" x14ac:dyDescent="0.75">
      <c r="A13" s="32">
        <v>101</v>
      </c>
      <c r="B13" s="17" t="s">
        <v>95</v>
      </c>
      <c r="C13" s="22">
        <f>SUM(table_sommaire[[#This Row],[Non Fait]],table_sommaire[[#This Row],[OK]],table_sommaire[[#This Row],[KO]])</f>
        <v>11</v>
      </c>
      <c r="D13" s="15">
        <f>COUNTIF(table_siupform[ETAT],Sheet1!$A$3)</f>
        <v>0</v>
      </c>
      <c r="E13" s="15">
        <f>COUNTIF(table_siupform[ETAT],Sheet1!$A$1)</f>
        <v>9</v>
      </c>
      <c r="F13" s="15">
        <f>COUNTIF(table_siupform[ETAT],Sheet1!$A$2)</f>
        <v>2</v>
      </c>
      <c r="G13" s="23">
        <f>IFERROR(table_sommaire[[#This Row],[OK]]/table_sommaire[[#This Row],[Total]],"")</f>
        <v>0.81818181818181823</v>
      </c>
    </row>
    <row r="14" spans="1:7" ht="25.5" x14ac:dyDescent="0.75">
      <c r="A14" s="32" t="s">
        <v>85</v>
      </c>
      <c r="B14" s="17" t="s">
        <v>72</v>
      </c>
      <c r="C14" s="22">
        <f>SUM(table_sommaire[[#This Row],[Non Fait]],table_sommaire[[#This Row],[OK]],table_sommaire[[#This Row],[KO]])</f>
        <v>3</v>
      </c>
      <c r="D14" s="15">
        <f>COUNTIF(table_siup_client_m[ETAT],Sheet1!$A$3)</f>
        <v>0</v>
      </c>
      <c r="E14" s="15">
        <f>COUNTIF(table_siup_client_m[ETAT],Sheet1!$A$1)</f>
        <v>3</v>
      </c>
      <c r="F14" s="15">
        <f>COUNTIF(table_siup_client_m[ETAT],Sheet1!$A$2)</f>
        <v>0</v>
      </c>
      <c r="G14" s="23">
        <f>IFERROR(table_sommaire[[#This Row],[OK]]/table_sommaire[[#This Row],[Total]],"")</f>
        <v>1</v>
      </c>
    </row>
    <row r="15" spans="1:7" ht="25.5" x14ac:dyDescent="0.75">
      <c r="A15" s="32" t="s">
        <v>86</v>
      </c>
      <c r="B15" s="17" t="s">
        <v>73</v>
      </c>
      <c r="C15" s="22">
        <f>SUM(table_sommaire[[#This Row],[Non Fait]],table_sommaire[[#This Row],[OK]],table_sommaire[[#This Row],[KO]])</f>
        <v>3</v>
      </c>
      <c r="D15" s="15">
        <f>COUNTIF(table_siup_commerçant_m[ETAT],Sheet1!$A$3)</f>
        <v>0</v>
      </c>
      <c r="E15" s="15">
        <f>COUNTIF(table_siup_commerçant_m[ETAT],Sheet1!$A$1)</f>
        <v>3</v>
      </c>
      <c r="F15" s="15">
        <f>COUNTIF(table_siup_commerçant_m[ETAT],Sheet1!$A$2)</f>
        <v>0</v>
      </c>
      <c r="G15" s="23">
        <f>IFERROR(table_sommaire[[#This Row],[OK]]/table_sommaire[[#This Row],[Total]],"")</f>
        <v>1</v>
      </c>
    </row>
    <row r="16" spans="1:7" ht="25.5" x14ac:dyDescent="0.75">
      <c r="A16" s="32"/>
      <c r="B16" s="15"/>
      <c r="C16" s="22"/>
      <c r="D16" s="15"/>
      <c r="E16" s="15"/>
      <c r="F16" s="15"/>
      <c r="G16" s="23" t="str">
        <f>IFERROR(table_sommaire[[#This Row],[OK]]/table_sommaire[[#This Row],[Total]],"")</f>
        <v/>
      </c>
    </row>
    <row r="17" spans="1:7" ht="25.5" x14ac:dyDescent="0.75">
      <c r="A17" s="32"/>
      <c r="B17" s="51" t="s">
        <v>99</v>
      </c>
      <c r="C17" s="52">
        <f>SUM(table_sommaire[Total])</f>
        <v>23</v>
      </c>
      <c r="D17" s="52">
        <f>SUM(table_sommaire[Non Fait])</f>
        <v>0</v>
      </c>
      <c r="E17" s="52">
        <f>SUM(table_sommaire[OK])</f>
        <v>21</v>
      </c>
      <c r="F17" s="52">
        <f>SUM(table_sommaire[KO])</f>
        <v>2</v>
      </c>
      <c r="G17" s="53">
        <f>E17/C17</f>
        <v>0.91304347826086951</v>
      </c>
    </row>
    <row r="18" spans="1:7" ht="25.5" x14ac:dyDescent="0.75">
      <c r="A18" s="32"/>
      <c r="B18" s="15"/>
      <c r="C18" s="22"/>
      <c r="D18" s="15"/>
      <c r="E18" s="15"/>
      <c r="F18" s="15"/>
      <c r="G18" s="23" t="str">
        <f>IFERROR(table_sommaire[[#This Row],[OK]]/table_sommaire[[#This Row],[Total]],"")</f>
        <v/>
      </c>
    </row>
    <row r="19" spans="1:7" ht="25.5" x14ac:dyDescent="0.75">
      <c r="A19" s="32"/>
      <c r="B19" s="15"/>
      <c r="C19" s="22"/>
      <c r="D19" s="15"/>
      <c r="E19" s="15"/>
      <c r="F19" s="15"/>
      <c r="G19" s="23" t="str">
        <f>IFERROR(table_sommaire[[#This Row],[OK]]/table_sommaire[[#This Row],[Total]],"")</f>
        <v/>
      </c>
    </row>
    <row r="20" spans="1:7" ht="25.5" x14ac:dyDescent="0.75">
      <c r="A20" s="32"/>
      <c r="B20" s="15"/>
      <c r="C20" s="22"/>
      <c r="D20" s="15"/>
      <c r="E20" s="15"/>
      <c r="F20" s="15"/>
      <c r="G20" s="23" t="str">
        <f>IFERROR(table_sommaire[[#This Row],[OK]]/table_sommaire[[#This Row],[Total]],"")</f>
        <v/>
      </c>
    </row>
  </sheetData>
  <mergeCells count="1">
    <mergeCell ref="A2:G2"/>
  </mergeCells>
  <hyperlinks>
    <hyperlink ref="B11" location="SiUpClient_desk!A1" display="Parcours d'inscription CLIENT - Desktop"/>
    <hyperlink ref="B12" location="SiUpCommerçant_desk!A1" display="Parcours d'inscription COMMERCANT - Desktop"/>
    <hyperlink ref="B13" location="SiUpForm!A1" display="Remplissage Sign Up Form non valide"/>
    <hyperlink ref="B14" location="SiUpClient_Mobile!A1" display="Parcours d'inscription CLIENT - Mobile"/>
    <hyperlink ref="B15" location="SiUpCommerçant_Mobile!A1" display="Parcours d'inscription COMMERCANT - Mobile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6" sqref="E6"/>
    </sheetView>
  </sheetViews>
  <sheetFormatPr defaultColWidth="26.6640625" defaultRowHeight="14.25" x14ac:dyDescent="0.45"/>
  <cols>
    <col min="1" max="1" width="14.73046875" style="1" customWidth="1"/>
    <col min="2" max="2" width="34.59765625" style="1" bestFit="1" customWidth="1"/>
    <col min="3" max="3" width="26.6640625" style="3" customWidth="1"/>
    <col min="4" max="5" width="41.86328125" style="1" customWidth="1"/>
    <col min="6" max="6" width="10.265625" style="1" customWidth="1"/>
    <col min="7" max="7" width="32.86328125" style="1" customWidth="1"/>
    <col min="8" max="8" width="26.06640625" style="1" customWidth="1"/>
    <col min="9" max="9" width="43.33203125" style="1" customWidth="1"/>
    <col min="10" max="16384" width="26.6640625" style="1"/>
  </cols>
  <sheetData>
    <row r="1" spans="1:10" ht="32.25" customHeight="1" x14ac:dyDescent="0.45">
      <c r="A1" s="47" t="s">
        <v>93</v>
      </c>
      <c r="B1" s="16" t="s">
        <v>83</v>
      </c>
      <c r="C1" s="47" t="s">
        <v>92</v>
      </c>
      <c r="D1" s="49" t="str">
        <f>VLOOKUP(B1,SOMMAIRE!A10:E15,2,FALSE)</f>
        <v>Parcours d'inscription CLIENT - Desktop</v>
      </c>
      <c r="E1" s="38"/>
      <c r="F1" s="38"/>
      <c r="G1" s="38"/>
      <c r="H1" s="38"/>
      <c r="I1" s="38"/>
    </row>
    <row r="2" spans="1:10" x14ac:dyDescent="0.45">
      <c r="A2" s="46" t="s">
        <v>12</v>
      </c>
      <c r="B2" s="45">
        <f>SOMMAIRE!B4</f>
        <v>44313</v>
      </c>
      <c r="C2" s="46" t="s">
        <v>11</v>
      </c>
      <c r="D2" s="12" t="str">
        <f>SOMMAIRE!B6</f>
        <v>Sylvain Viole</v>
      </c>
      <c r="E2" s="35"/>
      <c r="F2" s="35"/>
      <c r="G2" s="35"/>
      <c r="H2" s="35"/>
    </row>
    <row r="3" spans="1:10" x14ac:dyDescent="0.45">
      <c r="A3" s="35"/>
      <c r="B3" s="45"/>
      <c r="C3" s="46"/>
      <c r="D3" s="12"/>
      <c r="E3" s="35"/>
      <c r="F3" s="35"/>
      <c r="G3" s="48"/>
      <c r="H3" s="48"/>
      <c r="I3" s="8"/>
    </row>
    <row r="4" spans="1:10" ht="14.65" thickBot="1" x14ac:dyDescent="0.5">
      <c r="A4" s="44" t="s">
        <v>66</v>
      </c>
      <c r="B4" s="44" t="s">
        <v>94</v>
      </c>
      <c r="C4" s="44"/>
      <c r="D4" s="44"/>
      <c r="E4" s="44"/>
      <c r="F4" s="44"/>
      <c r="G4" s="44"/>
      <c r="H4" s="44"/>
      <c r="I4" s="44"/>
      <c r="J4" s="2"/>
    </row>
    <row r="5" spans="1:10" ht="14.65" thickBot="1" x14ac:dyDescent="0.5">
      <c r="A5" s="20" t="s">
        <v>41</v>
      </c>
      <c r="B5" s="20" t="s">
        <v>0</v>
      </c>
      <c r="C5" s="21" t="s">
        <v>8</v>
      </c>
      <c r="D5" s="20" t="s">
        <v>5</v>
      </c>
      <c r="E5" s="20" t="s">
        <v>64</v>
      </c>
      <c r="F5" s="20" t="s">
        <v>1</v>
      </c>
      <c r="G5" s="20" t="s">
        <v>87</v>
      </c>
      <c r="H5" s="20" t="s">
        <v>88</v>
      </c>
      <c r="I5" s="20" t="s">
        <v>6</v>
      </c>
    </row>
    <row r="6" spans="1:10" ht="28.9" thickBot="1" x14ac:dyDescent="0.5">
      <c r="A6" s="6" t="s">
        <v>80</v>
      </c>
      <c r="B6" s="4" t="str">
        <f>VLOOKUP($A6,table_tests[#All],6,FALSE)</f>
        <v>Sur la page index survol du lien "S'inscrire"</v>
      </c>
      <c r="C6" s="11">
        <f>VLOOKUP($A6,table_tests[#All],7,FALSE)</f>
        <v>0</v>
      </c>
      <c r="D6" s="4" t="str">
        <f>VLOOKUP($A6,table_tests[#All],8,FALSE)</f>
        <v>Apparition d'un lien "Je suis client" dans un drop-down</v>
      </c>
      <c r="E6" s="4" t="str">
        <f>VLOOKUP($A6,table_tests[#All],9,FALSE)</f>
        <v>screenshots\0.0.1_D.png</v>
      </c>
      <c r="F6" s="5" t="s">
        <v>38</v>
      </c>
      <c r="G6" s="5"/>
      <c r="H6" s="5"/>
      <c r="I6" s="4"/>
    </row>
    <row r="7" spans="1:10" ht="23.65" thickBot="1" x14ac:dyDescent="0.5">
      <c r="A7" s="6" t="s">
        <v>81</v>
      </c>
      <c r="B7" s="4" t="str">
        <f>VLOOKUP($A7,table_tests[#All],6,FALSE)</f>
        <v>Clique sur le lien "Je suis un client"</v>
      </c>
      <c r="C7" s="11">
        <f>VLOOKUP($A7,table_tests[#All],7,FALSE)</f>
        <v>0</v>
      </c>
      <c r="D7" s="4" t="str">
        <f>VLOOKUP($A7,table_tests[#All],8,FALSE)</f>
        <v>Redirection vers la page "users/sign_up"</v>
      </c>
      <c r="E7" s="4" t="str">
        <f>VLOOKUP($A7,table_tests[#All],9,FALSE)</f>
        <v>screenshots\1.1.2_D.png</v>
      </c>
      <c r="F7" s="5" t="s">
        <v>38</v>
      </c>
      <c r="G7" s="36"/>
      <c r="H7" s="36"/>
      <c r="I7" s="6"/>
    </row>
    <row r="8" spans="1:10" ht="57.4" thickBot="1" x14ac:dyDescent="0.5">
      <c r="A8" s="7" t="s">
        <v>40</v>
      </c>
      <c r="B8" s="4" t="str">
        <f>VLOOKUP($A8,table_tests[#All],6,FALSE)</f>
        <v>Remplissage du formulaire avec données valides
Clic sur s'inscrire</v>
      </c>
      <c r="C8" s="11" t="str">
        <f>VLOOKUP($A8,table_tests[#All],7,FALSE)</f>
        <v>email:svioletest@mailo.xyz
pwd: p@ssWord1
pwd1: p@ssWord1
cgu : check</v>
      </c>
      <c r="D8" s="4" t="str">
        <f>VLOOKUP($A8,table_tests[#All],8,FALSE)</f>
        <v>Redirection vers la page d'accueil
Affichage notification "Vous êtes connectés"
Affichage Avatar-citizen</v>
      </c>
      <c r="E8" s="4" t="str">
        <f>VLOOKUP($A8,table_tests[#All],9,FALSE)</f>
        <v>screenshots\1.1.3.png</v>
      </c>
      <c r="F8" s="5" t="s">
        <v>38</v>
      </c>
      <c r="G8" s="37"/>
      <c r="H8" s="37"/>
      <c r="I8" s="7"/>
    </row>
    <row r="11" spans="1:10" x14ac:dyDescent="0.45">
      <c r="A11" s="43"/>
      <c r="B11" s="43"/>
      <c r="C11" s="43"/>
      <c r="D11" s="43"/>
      <c r="E11" s="43"/>
      <c r="F11" s="43"/>
      <c r="G11" s="43"/>
      <c r="H11" s="43"/>
      <c r="I11" s="43"/>
    </row>
  </sheetData>
  <mergeCells count="2">
    <mergeCell ref="D1:I1"/>
    <mergeCell ref="A11:I11"/>
  </mergeCells>
  <conditionalFormatting sqref="F1:H1 F9:H10 F5:H5 F12:H1048576">
    <cfRule type="cellIs" dxfId="52" priority="8" operator="equal">
      <formula>"KO"</formula>
    </cfRule>
    <cfRule type="cellIs" dxfId="51" priority="9" operator="equal">
      <formula>"OK"</formula>
    </cfRule>
  </conditionalFormatting>
  <conditionalFormatting sqref="F6:H8">
    <cfRule type="cellIs" dxfId="50" priority="5" operator="equal">
      <formula>"KO"</formula>
    </cfRule>
    <cfRule type="cellIs" dxfId="49" priority="6" operator="equal">
      <formula>"OK"</formula>
    </cfRule>
  </conditionalFormatting>
  <conditionalFormatting sqref="F2:H3">
    <cfRule type="cellIs" dxfId="46" priority="2" operator="equal">
      <formula>"KO"</formula>
    </cfRule>
    <cfRule type="cellIs" dxfId="45" priority="3" operator="equal">
      <formula>"OK"</formula>
    </cfRule>
  </conditionalFormatting>
  <dataValidations count="2">
    <dataValidation type="list" allowBlank="1" showInputMessage="1" showErrorMessage="1" sqref="F6:H8">
      <formula1>OKKO</formula1>
    </dataValidation>
    <dataValidation type="list" allowBlank="1" showInputMessage="1" showErrorMessage="1" sqref="A6:A8">
      <formula1>JOIN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87C3B1DC-2160-4EF7-ADB9-7275C4AE04EC}">
            <xm:f>Sheet1!$A$3</xm:f>
            <x14:dxf>
              <fill>
                <patternFill patternType="lightDown">
                  <fgColor theme="3" tint="0.59996337778862885"/>
                  <bgColor theme="0"/>
                </patternFill>
              </fill>
            </x14:dxf>
          </x14:cfRule>
          <xm:sqref>F1:H1 F9:H10 F5:H5 F12:H1048576</xm:sqref>
        </x14:conditionalFormatting>
        <x14:conditionalFormatting xmlns:xm="http://schemas.microsoft.com/office/excel/2006/main">
          <x14:cfRule type="cellIs" priority="4" operator="equal" id="{504A31E4-1529-4F0F-8ADB-B7CC317FFAEA}">
            <xm:f>Sheet1!$A$3</xm:f>
            <x14:dxf>
              <fill>
                <patternFill patternType="lightDown">
                  <fgColor theme="2" tint="-0.24994659260841701"/>
                </patternFill>
              </fill>
            </x14:dxf>
          </x14:cfRule>
          <xm:sqref>F6:H8</xm:sqref>
        </x14:conditionalFormatting>
        <x14:conditionalFormatting xmlns:xm="http://schemas.microsoft.com/office/excel/2006/main">
          <x14:cfRule type="cellIs" priority="1" operator="equal" id="{F70AD1FC-AF66-4B70-A0B3-AF352447D8F4}">
            <xm:f>Sheet1!$A$3</xm:f>
            <x14:dxf>
              <fill>
                <patternFill patternType="lightDown">
                  <fgColor theme="3" tint="0.59996337778862885"/>
                  <bgColor theme="0"/>
                </patternFill>
              </fill>
            </x14:dxf>
          </x14:cfRule>
          <xm:sqref>F2:H3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SOMMAIRE!$A$11:$A$128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D7" sqref="D7"/>
    </sheetView>
  </sheetViews>
  <sheetFormatPr defaultColWidth="26.6640625" defaultRowHeight="14.25" x14ac:dyDescent="0.45"/>
  <cols>
    <col min="1" max="1" width="14.73046875" style="1" customWidth="1"/>
    <col min="2" max="2" width="34.1328125" style="1" bestFit="1" customWidth="1"/>
    <col min="3" max="3" width="23.1328125" style="3" bestFit="1" customWidth="1"/>
    <col min="4" max="4" width="40.9296875" style="1" bestFit="1" customWidth="1"/>
    <col min="5" max="5" width="21.796875" style="1" bestFit="1" customWidth="1"/>
    <col min="6" max="6" width="6.9296875" style="1" bestFit="1" customWidth="1"/>
    <col min="7" max="7" width="18.33203125" style="1" bestFit="1" customWidth="1"/>
    <col min="8" max="8" width="20.86328125" style="1" bestFit="1" customWidth="1"/>
    <col min="9" max="9" width="15.53125" style="1" bestFit="1" customWidth="1"/>
    <col min="10" max="16384" width="26.6640625" style="1"/>
  </cols>
  <sheetData>
    <row r="1" spans="1:10" ht="18" x14ac:dyDescent="0.45">
      <c r="A1" s="47" t="s">
        <v>93</v>
      </c>
      <c r="B1" s="16" t="s">
        <v>85</v>
      </c>
      <c r="C1" s="47" t="s">
        <v>92</v>
      </c>
      <c r="D1" s="49" t="str">
        <f>VLOOKUP(B1,SOMMAIRE!A10:E15,2,FALSE)</f>
        <v>Parcours d'inscription CLIENT - Mobile</v>
      </c>
      <c r="E1" s="38"/>
      <c r="F1" s="38"/>
      <c r="G1" s="38"/>
      <c r="H1" s="38"/>
      <c r="I1" s="38"/>
    </row>
    <row r="2" spans="1:10" x14ac:dyDescent="0.45">
      <c r="A2" s="46" t="s">
        <v>12</v>
      </c>
      <c r="B2" s="45">
        <f>SOMMAIRE!B4</f>
        <v>44313</v>
      </c>
      <c r="C2" s="46" t="s">
        <v>11</v>
      </c>
      <c r="D2" s="12" t="str">
        <f>SOMMAIRE!B6</f>
        <v>Sylvain Viole</v>
      </c>
      <c r="E2" s="35"/>
      <c r="F2" s="35"/>
      <c r="G2" s="35"/>
      <c r="H2" s="35"/>
    </row>
    <row r="3" spans="1:10" x14ac:dyDescent="0.45">
      <c r="A3" s="35"/>
      <c r="B3" s="45"/>
      <c r="C3" s="46"/>
      <c r="D3" s="12"/>
      <c r="E3" s="35"/>
      <c r="F3" s="35"/>
      <c r="G3" s="48"/>
      <c r="H3" s="48"/>
      <c r="I3" s="8"/>
    </row>
    <row r="4" spans="1:10" ht="14.65" thickBot="1" x14ac:dyDescent="0.5">
      <c r="A4" s="44" t="s">
        <v>66</v>
      </c>
      <c r="B4" s="44" t="s">
        <v>94</v>
      </c>
      <c r="C4" s="44"/>
      <c r="D4" s="44"/>
      <c r="E4" s="44"/>
      <c r="F4" s="44"/>
      <c r="G4" s="44"/>
      <c r="H4" s="44"/>
      <c r="I4" s="44"/>
      <c r="J4" s="2"/>
    </row>
    <row r="5" spans="1:10" ht="14.65" thickBot="1" x14ac:dyDescent="0.5">
      <c r="A5" s="20" t="s">
        <v>41</v>
      </c>
      <c r="B5" s="20" t="s">
        <v>0</v>
      </c>
      <c r="C5" s="21" t="s">
        <v>8</v>
      </c>
      <c r="D5" s="20" t="s">
        <v>5</v>
      </c>
      <c r="E5" s="20" t="s">
        <v>64</v>
      </c>
      <c r="F5" s="20" t="s">
        <v>1</v>
      </c>
      <c r="G5" s="20" t="s">
        <v>87</v>
      </c>
      <c r="H5" s="20" t="s">
        <v>88</v>
      </c>
      <c r="I5" s="20" t="s">
        <v>6</v>
      </c>
    </row>
    <row r="6" spans="1:10" ht="85.9" thickBot="1" x14ac:dyDescent="0.5">
      <c r="A6" s="6" t="s">
        <v>98</v>
      </c>
      <c r="B6" s="4" t="str">
        <f>VLOOKUP($A6,table_tests[#All],6,FALSE)</f>
        <v>Sur la page index clic sur icone avatar en haut à droite</v>
      </c>
      <c r="C6" s="11">
        <f>VLOOKUP($A6,table_tests[#All],7,FALSE)</f>
        <v>0</v>
      </c>
      <c r="D6" s="4" t="str">
        <f>VLOOKUP($A6,table_tests[#All],8,FALSE)</f>
        <v>Ouverture modale CONNEXION
La modale contient un footer: 
* un lien "Inscrivez-vous" inline avec "Vous êtes Client ?"
* un lien "Inscrivez-vous" inline avec "Vous êtes un professionnel ?"</v>
      </c>
      <c r="E6" s="4" t="str">
        <f>VLOOKUP($A6,table_tests[#All],9,FALSE)</f>
        <v>screenshots\0.1.1_M.jpg</v>
      </c>
      <c r="F6" s="5" t="s">
        <v>38</v>
      </c>
      <c r="G6" s="5"/>
      <c r="H6" s="5"/>
      <c r="I6" s="4"/>
    </row>
    <row r="7" spans="1:10" ht="28.9" thickBot="1" x14ac:dyDescent="0.5">
      <c r="A7" s="6" t="s">
        <v>96</v>
      </c>
      <c r="B7" s="4" t="str">
        <f>VLOOKUP($A7,table_tests[#All],6,FALSE)</f>
        <v>Clic sur  le lien "Inscrivez-vous" inline avec "Vous êtes Client ?"</v>
      </c>
      <c r="C7" s="11">
        <f>VLOOKUP($A7,table_tests[#All],7,FALSE)</f>
        <v>0</v>
      </c>
      <c r="D7" s="4" t="str">
        <f>VLOOKUP($A7,table_tests[#All],8,FALSE)</f>
        <v>Redirection vers la page "users/sign_up"</v>
      </c>
      <c r="E7" s="4" t="str">
        <f>VLOOKUP($A7,table_tests[#All],9,FALSE)</f>
        <v>screenshots\1.1.2_M.jpg</v>
      </c>
      <c r="F7" s="5" t="s">
        <v>38</v>
      </c>
      <c r="G7" s="36"/>
      <c r="H7" s="36"/>
      <c r="I7" s="6"/>
    </row>
    <row r="8" spans="1:10" ht="57.4" thickBot="1" x14ac:dyDescent="0.5">
      <c r="A8" s="7" t="s">
        <v>40</v>
      </c>
      <c r="B8" s="4" t="str">
        <f>VLOOKUP($A8,table_tests[#All],6,FALSE)</f>
        <v>Remplissage du formulaire avec données valides
Clic sur s'inscrire</v>
      </c>
      <c r="C8" s="11" t="str">
        <f>VLOOKUP($A8,table_tests[#All],7,FALSE)</f>
        <v>email:svioletest@mailo.xyz
pwd: p@ssWord1
pwd1: p@ssWord1
cgu : check</v>
      </c>
      <c r="D8" s="4" t="str">
        <f>VLOOKUP($A8,table_tests[#All],8,FALSE)</f>
        <v>Redirection vers la page d'accueil
Affichage notification "Vous êtes connectés"
Affichage Avatar-citizen</v>
      </c>
      <c r="E8" s="4" t="str">
        <f>VLOOKUP($A8,table_tests[#All],9,FALSE)</f>
        <v>screenshots\1.1.3.png</v>
      </c>
      <c r="F8" s="5" t="s">
        <v>38</v>
      </c>
      <c r="G8" s="37"/>
      <c r="H8" s="37"/>
      <c r="I8" s="7"/>
    </row>
    <row r="11" spans="1:10" x14ac:dyDescent="0.45">
      <c r="A11" s="43"/>
      <c r="B11" s="43"/>
      <c r="C11" s="43"/>
      <c r="D11" s="43"/>
      <c r="E11" s="43"/>
      <c r="F11" s="43"/>
      <c r="G11" s="43"/>
      <c r="H11" s="43"/>
      <c r="I11" s="43"/>
    </row>
  </sheetData>
  <mergeCells count="2">
    <mergeCell ref="D1:I1"/>
    <mergeCell ref="A11:I11"/>
  </mergeCells>
  <conditionalFormatting sqref="F1:H1 F9:H10 F5:H5 F12:H1048576">
    <cfRule type="cellIs" dxfId="43" priority="8" operator="equal">
      <formula>"KO"</formula>
    </cfRule>
    <cfRule type="cellIs" dxfId="42" priority="9" operator="equal">
      <formula>"OK"</formula>
    </cfRule>
  </conditionalFormatting>
  <conditionalFormatting sqref="F6:H8">
    <cfRule type="cellIs" dxfId="41" priority="5" operator="equal">
      <formula>"KO"</formula>
    </cfRule>
    <cfRule type="cellIs" dxfId="40" priority="6" operator="equal">
      <formula>"OK"</formula>
    </cfRule>
  </conditionalFormatting>
  <conditionalFormatting sqref="F2:H3">
    <cfRule type="cellIs" dxfId="37" priority="2" operator="equal">
      <formula>"KO"</formula>
    </cfRule>
    <cfRule type="cellIs" dxfId="36" priority="3" operator="equal">
      <formula>"OK"</formula>
    </cfRule>
  </conditionalFormatting>
  <dataValidations count="2">
    <dataValidation type="list" allowBlank="1" showInputMessage="1" showErrorMessage="1" sqref="A6:A8">
      <formula1>JOIN</formula1>
    </dataValidation>
    <dataValidation type="list" allowBlank="1" showInputMessage="1" showErrorMessage="1" sqref="F6:H8">
      <formula1>OKKO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4ADBB6B6-8457-4D6F-A2F3-9F1E587AF5CA}">
            <xm:f>Sheet1!$A$3</xm:f>
            <x14:dxf>
              <fill>
                <patternFill patternType="lightDown">
                  <fgColor theme="3" tint="0.59996337778862885"/>
                  <bgColor theme="0"/>
                </patternFill>
              </fill>
            </x14:dxf>
          </x14:cfRule>
          <xm:sqref>F1:H1 F9:H10 F5:H5 F12:H1048576</xm:sqref>
        </x14:conditionalFormatting>
        <x14:conditionalFormatting xmlns:xm="http://schemas.microsoft.com/office/excel/2006/main">
          <x14:cfRule type="cellIs" priority="4" operator="equal" id="{439F5A34-68A2-4A5A-B7BB-B936AE462AC8}">
            <xm:f>Sheet1!$A$3</xm:f>
            <x14:dxf>
              <fill>
                <patternFill patternType="lightDown">
                  <fgColor theme="2" tint="-0.24994659260841701"/>
                </patternFill>
              </fill>
            </x14:dxf>
          </x14:cfRule>
          <xm:sqref>F6:H8</xm:sqref>
        </x14:conditionalFormatting>
        <x14:conditionalFormatting xmlns:xm="http://schemas.microsoft.com/office/excel/2006/main">
          <x14:cfRule type="cellIs" priority="1" operator="equal" id="{1F80AC1F-AD1D-4D8E-B982-0BA9B350F36E}">
            <xm:f>Sheet1!$A$3</xm:f>
            <x14:dxf>
              <fill>
                <patternFill patternType="lightDown">
                  <fgColor theme="3" tint="0.59996337778862885"/>
                  <bgColor theme="0"/>
                </patternFill>
              </fill>
            </x14:dxf>
          </x14:cfRule>
          <xm:sqref>F2:H3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SOMMAIRE!$A$11:$A$128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7" sqref="C17"/>
    </sheetView>
  </sheetViews>
  <sheetFormatPr defaultColWidth="26.6640625" defaultRowHeight="14.25" x14ac:dyDescent="0.45"/>
  <cols>
    <col min="1" max="1" width="14.73046875" style="1" customWidth="1"/>
    <col min="2" max="2" width="34.59765625" style="1" bestFit="1" customWidth="1"/>
    <col min="3" max="3" width="23.1328125" style="3" bestFit="1" customWidth="1"/>
    <col min="4" max="4" width="40.46484375" style="1" bestFit="1" customWidth="1"/>
    <col min="5" max="5" width="12.53125" style="1" bestFit="1" customWidth="1"/>
    <col min="6" max="6" width="6.9296875" style="1" bestFit="1" customWidth="1"/>
    <col min="7" max="7" width="18.33203125" style="1" bestFit="1" customWidth="1"/>
    <col min="8" max="8" width="20.86328125" style="1" bestFit="1" customWidth="1"/>
    <col min="9" max="9" width="15.53125" style="1" bestFit="1" customWidth="1"/>
    <col min="10" max="16384" width="26.6640625" style="1"/>
  </cols>
  <sheetData>
    <row r="1" spans="1:9" ht="18" x14ac:dyDescent="0.45">
      <c r="A1" s="47" t="s">
        <v>93</v>
      </c>
      <c r="B1" s="16" t="s">
        <v>84</v>
      </c>
      <c r="C1" s="47" t="s">
        <v>92</v>
      </c>
      <c r="D1" s="49" t="str">
        <f>VLOOKUP(B1,SOMMAIRE!A10:E15,2,FALSE)</f>
        <v>Parcours d'inscription COMMERCANT - Desktop</v>
      </c>
      <c r="E1" s="38"/>
      <c r="F1" s="38"/>
      <c r="G1" s="38"/>
      <c r="H1" s="38"/>
      <c r="I1" s="38"/>
    </row>
    <row r="2" spans="1:9" x14ac:dyDescent="0.45">
      <c r="A2" s="46" t="s">
        <v>12</v>
      </c>
      <c r="B2" s="45">
        <f>SOMMAIRE!B4</f>
        <v>44313</v>
      </c>
      <c r="C2" s="46" t="s">
        <v>11</v>
      </c>
      <c r="D2" s="12" t="str">
        <f>SOMMAIRE!B6</f>
        <v>Sylvain Viole</v>
      </c>
      <c r="E2" s="35"/>
      <c r="F2" s="35"/>
      <c r="G2" s="35"/>
      <c r="H2" s="35"/>
    </row>
    <row r="3" spans="1:9" x14ac:dyDescent="0.45">
      <c r="A3" s="35"/>
      <c r="B3" s="45"/>
      <c r="C3" s="46"/>
      <c r="D3" s="12"/>
      <c r="E3" s="35"/>
      <c r="F3" s="35"/>
      <c r="G3" s="48"/>
      <c r="H3" s="48"/>
      <c r="I3" s="8"/>
    </row>
    <row r="4" spans="1:9" ht="14.65" thickBot="1" x14ac:dyDescent="0.5">
      <c r="A4" s="44" t="s">
        <v>66</v>
      </c>
      <c r="B4" s="44" t="s">
        <v>94</v>
      </c>
      <c r="C4" s="44"/>
      <c r="D4" s="44"/>
      <c r="E4" s="44"/>
      <c r="F4" s="44"/>
      <c r="G4" s="44"/>
      <c r="H4" s="44"/>
      <c r="I4" s="44"/>
    </row>
    <row r="5" spans="1:9" ht="28.9" thickBot="1" x14ac:dyDescent="0.5">
      <c r="A5" s="20" t="s">
        <v>41</v>
      </c>
      <c r="B5" s="20" t="s">
        <v>0</v>
      </c>
      <c r="C5" s="21" t="s">
        <v>8</v>
      </c>
      <c r="D5" s="20" t="s">
        <v>5</v>
      </c>
      <c r="E5" s="20" t="s">
        <v>64</v>
      </c>
      <c r="F5" s="20" t="s">
        <v>1</v>
      </c>
      <c r="G5" s="20" t="s">
        <v>87</v>
      </c>
      <c r="H5" s="20" t="s">
        <v>88</v>
      </c>
      <c r="I5" s="20" t="s">
        <v>6</v>
      </c>
    </row>
    <row r="6" spans="1:9" ht="28.9" thickBot="1" x14ac:dyDescent="0.5">
      <c r="A6" s="6" t="s">
        <v>80</v>
      </c>
      <c r="B6" s="4" t="str">
        <f>VLOOKUP($A6,table_tests[#All],6,FALSE)</f>
        <v>Sur la page index survol du lien "S'inscrire"</v>
      </c>
      <c r="C6" s="11">
        <f>VLOOKUP($A6,table_tests[#All],7,FALSE)</f>
        <v>0</v>
      </c>
      <c r="D6" s="4" t="str">
        <f>VLOOKUP($A6,table_tests[#All],8,FALSE)</f>
        <v>Apparition d'un lien "Je suis client" dans un drop-down</v>
      </c>
      <c r="E6" s="4" t="str">
        <f>VLOOKUP($A6,table_tests[#All],9,FALSE)</f>
        <v>screenshots\0.0.1_D.png</v>
      </c>
      <c r="F6" s="5" t="s">
        <v>38</v>
      </c>
      <c r="G6" s="5"/>
      <c r="H6" s="5"/>
      <c r="I6" s="4"/>
    </row>
    <row r="7" spans="1:9" ht="28.9" thickBot="1" x14ac:dyDescent="0.5">
      <c r="A7" s="6" t="s">
        <v>82</v>
      </c>
      <c r="B7" s="4" t="str">
        <f>VLOOKUP($A7,table_tests[#All],6,FALSE)</f>
        <v>Clique sur le lien "Je suis un vendeur"</v>
      </c>
      <c r="C7" s="11">
        <f>VLOOKUP($A7,table_tests[#All],7,FALSE)</f>
        <v>0</v>
      </c>
      <c r="D7" s="4" t="str">
        <f>VLOOKUP($A7,table_tests[#All],8,FALSE)</f>
        <v>Redirection vers la page "business_users/sign_up"</v>
      </c>
      <c r="E7" s="4" t="str">
        <f>VLOOKUP($A7,table_tests[#All],9,FALSE)</f>
        <v>screenshots\2.1.2_D.png</v>
      </c>
      <c r="F7" s="5" t="s">
        <v>38</v>
      </c>
      <c r="G7" s="36"/>
      <c r="H7" s="36"/>
      <c r="I7" s="6"/>
    </row>
    <row r="8" spans="1:9" ht="57.4" thickBot="1" x14ac:dyDescent="0.5">
      <c r="A8" s="7" t="s">
        <v>60</v>
      </c>
      <c r="B8" s="4" t="str">
        <f>VLOOKUP($A8,table_tests[#All],6,FALSE)</f>
        <v>Remplissage du formulaire avec données valides
Clic sur s'inscrire</v>
      </c>
      <c r="C8" s="11" t="str">
        <f>VLOOKUP($A8,table_tests[#All],7,FALSE)</f>
        <v>email:svioletest@mailo.xyz
pwd: p@ssWord1
pwd1: p@ssWord1
cgu : check</v>
      </c>
      <c r="D8" s="4" t="str">
        <f>VLOOKUP($A8,table_tests[#All],8,FALSE)</f>
        <v>Redirection vers la page ACCOUNT
Affichage notification "Vous êtes connectés"
Affichage Avatar-citizen</v>
      </c>
      <c r="E8" s="4" t="str">
        <f>VLOOKUP($A8,table_tests[#All],9,FALSE)</f>
        <v>screenshots\2.1.3.png</v>
      </c>
      <c r="F8" s="5" t="s">
        <v>38</v>
      </c>
      <c r="G8" s="37"/>
      <c r="H8" s="37"/>
      <c r="I8" s="7"/>
    </row>
  </sheetData>
  <mergeCells count="1">
    <mergeCell ref="D1:I1"/>
  </mergeCells>
  <conditionalFormatting sqref="E9:E1048576">
    <cfRule type="cellIs" dxfId="34" priority="13" operator="equal">
      <formula>"KO"</formula>
    </cfRule>
    <cfRule type="cellIs" dxfId="33" priority="14" operator="equal">
      <formula>"OK"</formula>
    </cfRule>
  </conditionalFormatting>
  <conditionalFormatting sqref="F6:H8">
    <cfRule type="cellIs" dxfId="32" priority="2" operator="equal">
      <formula>"KO"</formula>
    </cfRule>
    <cfRule type="cellIs" dxfId="31" priority="3" operator="equal">
      <formula>"OK"</formula>
    </cfRule>
  </conditionalFormatting>
  <conditionalFormatting sqref="F1:H3 F5:H5">
    <cfRule type="cellIs" dxfId="29" priority="5" operator="equal">
      <formula>"KO"</formula>
    </cfRule>
    <cfRule type="cellIs" dxfId="28" priority="6" operator="equal">
      <formula>"OK"</formula>
    </cfRule>
  </conditionalFormatting>
  <dataValidations count="2">
    <dataValidation type="list" allowBlank="1" showInputMessage="1" showErrorMessage="1" sqref="A6:A8">
      <formula1>JOIN</formula1>
    </dataValidation>
    <dataValidation type="list" allowBlank="1" showInputMessage="1" showErrorMessage="1" sqref="F6:H8">
      <formula1>OKKO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384A038-0D3F-4CD7-B7D2-3F9403B76E76}">
            <xm:f>Sheet1!$A$3</xm:f>
            <x14:dxf>
              <fill>
                <patternFill patternType="lightDown">
                  <fgColor theme="2" tint="-0.24994659260841701"/>
                </patternFill>
              </fill>
            </x14:dxf>
          </x14:cfRule>
          <xm:sqref>F6:H8</xm:sqref>
        </x14:conditionalFormatting>
        <x14:conditionalFormatting xmlns:xm="http://schemas.microsoft.com/office/excel/2006/main">
          <x14:cfRule type="cellIs" priority="4" operator="equal" id="{7853EAB9-8643-4E2D-9059-93A8E43A0D0D}">
            <xm:f>Sheet1!$A$3</xm:f>
            <x14:dxf>
              <fill>
                <patternFill patternType="lightDown">
                  <fgColor theme="3" tint="0.59996337778862885"/>
                  <bgColor theme="0"/>
                </patternFill>
              </fill>
            </x14:dxf>
          </x14:cfRule>
          <xm:sqref>F1:H3 F5:H5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SOMMAIRE!$A$11:$A$128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8" sqref="C8"/>
    </sheetView>
  </sheetViews>
  <sheetFormatPr defaultColWidth="26.6640625" defaultRowHeight="14.25" x14ac:dyDescent="0.45"/>
  <cols>
    <col min="1" max="1" width="14.73046875" style="1" customWidth="1"/>
    <col min="2" max="2" width="34.1328125" style="1" bestFit="1" customWidth="1"/>
    <col min="3" max="3" width="23.1328125" style="3" bestFit="1" customWidth="1"/>
    <col min="4" max="4" width="40.9296875" style="1" bestFit="1" customWidth="1"/>
    <col min="5" max="5" width="11.19921875" style="1" bestFit="1" customWidth="1"/>
    <col min="6" max="6" width="6.9296875" style="1" bestFit="1" customWidth="1"/>
    <col min="7" max="7" width="18.33203125" style="1" bestFit="1" customWidth="1"/>
    <col min="8" max="8" width="20.86328125" style="1" bestFit="1" customWidth="1"/>
    <col min="9" max="9" width="15.53125" style="1" bestFit="1" customWidth="1"/>
    <col min="10" max="16384" width="26.6640625" style="1"/>
  </cols>
  <sheetData>
    <row r="1" spans="1:9" ht="18" x14ac:dyDescent="0.45">
      <c r="A1" s="47" t="s">
        <v>93</v>
      </c>
      <c r="B1" s="16" t="s">
        <v>86</v>
      </c>
      <c r="C1" s="47" t="s">
        <v>92</v>
      </c>
      <c r="D1" s="49" t="str">
        <f>VLOOKUP(B1,SOMMAIRE!A10:E15,2,FALSE)</f>
        <v>Parcours d'inscription COMMERCANT - Mobile</v>
      </c>
      <c r="E1" s="38"/>
      <c r="F1" s="38"/>
      <c r="G1" s="38"/>
      <c r="H1" s="38"/>
      <c r="I1" s="38"/>
    </row>
    <row r="2" spans="1:9" x14ac:dyDescent="0.45">
      <c r="A2" s="46" t="s">
        <v>12</v>
      </c>
      <c r="B2" s="45">
        <f>SOMMAIRE!B4</f>
        <v>44313</v>
      </c>
      <c r="C2" s="46" t="s">
        <v>11</v>
      </c>
      <c r="D2" s="12" t="str">
        <f>SOMMAIRE!B6</f>
        <v>Sylvain Viole</v>
      </c>
      <c r="E2" s="35"/>
      <c r="F2" s="35"/>
      <c r="G2" s="35"/>
      <c r="H2" s="35"/>
    </row>
    <row r="3" spans="1:9" x14ac:dyDescent="0.45">
      <c r="A3" s="35"/>
      <c r="B3" s="45"/>
      <c r="C3" s="46"/>
      <c r="D3" s="12"/>
      <c r="E3" s="35"/>
      <c r="F3" s="35"/>
      <c r="G3" s="48"/>
      <c r="H3" s="48"/>
      <c r="I3" s="8"/>
    </row>
    <row r="4" spans="1:9" ht="14.65" thickBot="1" x14ac:dyDescent="0.5">
      <c r="A4" s="44" t="s">
        <v>66</v>
      </c>
      <c r="B4" s="44" t="s">
        <v>94</v>
      </c>
      <c r="C4" s="44"/>
      <c r="D4" s="44"/>
      <c r="E4" s="44"/>
      <c r="F4" s="44"/>
      <c r="G4" s="44"/>
      <c r="H4" s="44"/>
      <c r="I4" s="44"/>
    </row>
    <row r="5" spans="1:9" ht="43.15" thickBot="1" x14ac:dyDescent="0.5">
      <c r="A5" s="20" t="s">
        <v>41</v>
      </c>
      <c r="B5" s="20" t="s">
        <v>0</v>
      </c>
      <c r="C5" s="21" t="s">
        <v>8</v>
      </c>
      <c r="D5" s="20" t="s">
        <v>5</v>
      </c>
      <c r="E5" s="20" t="s">
        <v>64</v>
      </c>
      <c r="F5" s="20" t="s">
        <v>1</v>
      </c>
      <c r="G5" s="20" t="s">
        <v>87</v>
      </c>
      <c r="H5" s="20" t="s">
        <v>88</v>
      </c>
      <c r="I5" s="20" t="s">
        <v>6</v>
      </c>
    </row>
    <row r="6" spans="1:9" ht="85.9" thickBot="1" x14ac:dyDescent="0.5">
      <c r="A6" s="6" t="s">
        <v>98</v>
      </c>
      <c r="B6" s="4" t="str">
        <f>VLOOKUP($A6,table_tests[#All],6,FALSE)</f>
        <v>Sur la page index clic sur icone avatar en haut à droite</v>
      </c>
      <c r="C6" s="11">
        <f>VLOOKUP($A6,table_tests[#All],7,FALSE)</f>
        <v>0</v>
      </c>
      <c r="D6" s="4" t="str">
        <f>VLOOKUP($A6,table_tests[#All],8,FALSE)</f>
        <v>Ouverture modale CONNEXION
La modale contient un footer: 
* un lien "Inscrivez-vous" inline avec "Vous êtes Client ?"
* un lien "Inscrivez-vous" inline avec "Vous êtes un professionnel ?"</v>
      </c>
      <c r="E6" s="4" t="str">
        <f>VLOOKUP($A6,table_tests[#All],9,FALSE)</f>
        <v>screenshots\0.1.1_M.jpg</v>
      </c>
      <c r="F6" s="5" t="s">
        <v>38</v>
      </c>
      <c r="G6" s="5"/>
      <c r="H6" s="5"/>
      <c r="I6" s="4"/>
    </row>
    <row r="7" spans="1:9" ht="28.9" thickBot="1" x14ac:dyDescent="0.5">
      <c r="A7" s="6" t="s">
        <v>97</v>
      </c>
      <c r="B7" s="4" t="str">
        <f>VLOOKUP($A7,table_tests[#All],6,FALSE)</f>
        <v>Clic sur  le lien "Inscrivez-vous" inline avec "Vous êtes un professionnel ?"</v>
      </c>
      <c r="C7" s="11">
        <f>VLOOKUP($A7,table_tests[#All],7,FALSE)</f>
        <v>0</v>
      </c>
      <c r="D7" s="4" t="str">
        <f>VLOOKUP($A7,table_tests[#All],8,FALSE)</f>
        <v>Redirection vers la page "business_users/sign_up"</v>
      </c>
      <c r="E7" s="4" t="str">
        <f>VLOOKUP($A7,table_tests[#All],9,FALSE)</f>
        <v>screenshots\2.1.2_M.jpg</v>
      </c>
      <c r="F7" s="5" t="s">
        <v>38</v>
      </c>
      <c r="G7" s="36"/>
      <c r="H7" s="36"/>
      <c r="I7" s="6"/>
    </row>
    <row r="8" spans="1:9" ht="57.4" thickBot="1" x14ac:dyDescent="0.5">
      <c r="A8" s="7" t="s">
        <v>60</v>
      </c>
      <c r="B8" s="4" t="str">
        <f>VLOOKUP($A8,table_tests[#All],6,FALSE)</f>
        <v>Remplissage du formulaire avec données valides
Clic sur s'inscrire</v>
      </c>
      <c r="C8" s="11" t="str">
        <f>VLOOKUP($A8,table_tests[#All],7,FALSE)</f>
        <v>email:svioletest@mailo.xyz
pwd: p@ssWord1
pwd1: p@ssWord1
cgu : check</v>
      </c>
      <c r="D8" s="4" t="str">
        <f>VLOOKUP($A8,table_tests[#All],8,FALSE)</f>
        <v>Redirection vers la page ACCOUNT
Affichage notification "Vous êtes connectés"
Affichage Avatar-citizen</v>
      </c>
      <c r="E8" s="4" t="str">
        <f>VLOOKUP($A8,table_tests[#All],9,FALSE)</f>
        <v>screenshots\2.1.3.png</v>
      </c>
      <c r="F8" s="5" t="s">
        <v>38</v>
      </c>
      <c r="G8" s="37"/>
      <c r="H8" s="37"/>
      <c r="I8" s="7"/>
    </row>
  </sheetData>
  <mergeCells count="1">
    <mergeCell ref="D1:I1"/>
  </mergeCells>
  <conditionalFormatting sqref="E9:E1048576">
    <cfRule type="cellIs" dxfId="26" priority="7" operator="equal">
      <formula>"KO"</formula>
    </cfRule>
    <cfRule type="cellIs" dxfId="25" priority="8" operator="equal">
      <formula>"OK"</formula>
    </cfRule>
  </conditionalFormatting>
  <conditionalFormatting sqref="F6:H8">
    <cfRule type="cellIs" dxfId="24" priority="2" operator="equal">
      <formula>"KO"</formula>
    </cfRule>
    <cfRule type="cellIs" dxfId="23" priority="3" operator="equal">
      <formula>"OK"</formula>
    </cfRule>
  </conditionalFormatting>
  <conditionalFormatting sqref="F1:H3 F5:H5">
    <cfRule type="cellIs" dxfId="21" priority="5" operator="equal">
      <formula>"KO"</formula>
    </cfRule>
    <cfRule type="cellIs" dxfId="20" priority="6" operator="equal">
      <formula>"OK"</formula>
    </cfRule>
  </conditionalFormatting>
  <dataValidations count="2">
    <dataValidation type="list" allowBlank="1" showInputMessage="1" showErrorMessage="1" sqref="F6:H8">
      <formula1>OKKO</formula1>
    </dataValidation>
    <dataValidation type="list" allowBlank="1" showInputMessage="1" showErrorMessage="1" sqref="A6:A8">
      <formula1>JOIN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8A42FF7-FABB-4295-B814-E966D59C713F}">
            <xm:f>Sheet1!$A$3</xm:f>
            <x14:dxf>
              <fill>
                <patternFill patternType="lightDown">
                  <fgColor theme="2" tint="-0.24994659260841701"/>
                </patternFill>
              </fill>
            </x14:dxf>
          </x14:cfRule>
          <xm:sqref>F6:H8</xm:sqref>
        </x14:conditionalFormatting>
        <x14:conditionalFormatting xmlns:xm="http://schemas.microsoft.com/office/excel/2006/main">
          <x14:cfRule type="cellIs" priority="4" operator="equal" id="{1599DE5B-3237-4467-BAEE-C764D80E8AEF}">
            <xm:f>Sheet1!$A$3</xm:f>
            <x14:dxf>
              <fill>
                <patternFill patternType="lightDown">
                  <fgColor theme="3" tint="0.59996337778862885"/>
                  <bgColor theme="0"/>
                </patternFill>
              </fill>
            </x14:dxf>
          </x14:cfRule>
          <xm:sqref>F1:H3 F5:H5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SOMMAIRE!$A$11:$A$128</xm:f>
          </x14:formula1>
          <xm:sqref>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7" sqref="E7"/>
    </sheetView>
  </sheetViews>
  <sheetFormatPr defaultColWidth="26.6640625" defaultRowHeight="14.25" x14ac:dyDescent="0.45"/>
  <cols>
    <col min="1" max="1" width="14.73046875" style="1" customWidth="1"/>
    <col min="2" max="2" width="33.796875" style="1" bestFit="1" customWidth="1"/>
    <col min="3" max="3" width="23.59765625" style="3" bestFit="1" customWidth="1"/>
    <col min="4" max="4" width="22.265625" style="1" bestFit="1" customWidth="1"/>
    <col min="5" max="5" width="22.265625" style="1" customWidth="1"/>
    <col min="6" max="6" width="6.9296875" style="1" bestFit="1" customWidth="1"/>
    <col min="7" max="7" width="18.33203125" style="65" bestFit="1" customWidth="1"/>
    <col min="8" max="8" width="20.86328125" style="65" bestFit="1" customWidth="1"/>
    <col min="9" max="9" width="25" style="65" bestFit="1" customWidth="1"/>
    <col min="10" max="16384" width="26.6640625" style="1"/>
  </cols>
  <sheetData>
    <row r="1" spans="1:10" ht="18" x14ac:dyDescent="0.45">
      <c r="A1" s="47" t="s">
        <v>93</v>
      </c>
      <c r="B1" s="16">
        <v>101</v>
      </c>
      <c r="C1" s="47" t="s">
        <v>92</v>
      </c>
      <c r="D1" s="49" t="str">
        <f>VLOOKUP(B1,SOMMAIRE!A10:E15,2,FALSE)</f>
        <v>Remplissage Sign Up Form non valide</v>
      </c>
      <c r="E1" s="49"/>
      <c r="F1" s="38"/>
      <c r="G1" s="38"/>
      <c r="H1" s="38"/>
      <c r="I1" s="38"/>
      <c r="J1" s="38"/>
    </row>
    <row r="2" spans="1:10" x14ac:dyDescent="0.45">
      <c r="A2" s="46" t="s">
        <v>12</v>
      </c>
      <c r="B2" s="45">
        <f>SOMMAIRE!B4</f>
        <v>44313</v>
      </c>
      <c r="C2" s="46" t="s">
        <v>11</v>
      </c>
      <c r="D2" s="12" t="str">
        <f>SOMMAIRE!B6</f>
        <v>Sylvain Viole</v>
      </c>
      <c r="E2" s="12"/>
      <c r="F2" s="35"/>
      <c r="G2" s="54"/>
      <c r="H2" s="54"/>
      <c r="I2" s="54"/>
    </row>
    <row r="3" spans="1:10" x14ac:dyDescent="0.45">
      <c r="A3" s="35"/>
      <c r="B3" s="45"/>
      <c r="C3" s="46"/>
      <c r="D3" s="12"/>
      <c r="E3" s="12"/>
      <c r="F3" s="35"/>
      <c r="G3" s="54"/>
      <c r="H3" s="55"/>
      <c r="I3" s="55"/>
      <c r="J3" s="8"/>
    </row>
    <row r="4" spans="1:10" ht="14.65" thickBot="1" x14ac:dyDescent="0.5">
      <c r="A4" s="44" t="s">
        <v>66</v>
      </c>
      <c r="B4" s="44" t="s">
        <v>67</v>
      </c>
      <c r="C4" s="44"/>
      <c r="D4" s="44"/>
      <c r="E4" s="44"/>
      <c r="F4" s="44"/>
      <c r="G4" s="56"/>
      <c r="H4" s="56"/>
      <c r="I4" s="56"/>
      <c r="J4" s="44"/>
    </row>
    <row r="5" spans="1:10" ht="14.65" thickBot="1" x14ac:dyDescent="0.5">
      <c r="A5" s="20" t="s">
        <v>41</v>
      </c>
      <c r="B5" s="20" t="s">
        <v>0</v>
      </c>
      <c r="C5" s="21" t="s">
        <v>8</v>
      </c>
      <c r="D5" s="20" t="s">
        <v>5</v>
      </c>
      <c r="E5" s="20" t="s">
        <v>64</v>
      </c>
      <c r="F5" s="20" t="s">
        <v>1</v>
      </c>
      <c r="G5" s="57" t="s">
        <v>87</v>
      </c>
      <c r="H5" s="57" t="s">
        <v>88</v>
      </c>
      <c r="I5" s="57" t="s">
        <v>6</v>
      </c>
    </row>
    <row r="6" spans="1:10" ht="57.4" thickBot="1" x14ac:dyDescent="0.5">
      <c r="A6" s="4" t="s">
        <v>49</v>
      </c>
      <c r="B6" s="4" t="str">
        <f>VLOOKUP($A6,table_tests[#All],6,FALSE)</f>
        <v>Remplissage du formulaire avec un mail DEJA UTILISE
Clic sur s'inscrire</v>
      </c>
      <c r="C6" s="11" t="str">
        <f>VLOOKUP($A6,table_tests[#All],7,FALSE)</f>
        <v>email: svioletest@mailo.xyz
pwd: p@ssWord1
pwd1: p@ssWord1
cgu : check</v>
      </c>
      <c r="D6" s="4" t="str">
        <f>VLOOKUP($A6,table_tests[#All],8,FALSE)</f>
        <v>Notification TOAST:
"Email déjà utilisé"</v>
      </c>
      <c r="E6" s="4" t="str">
        <f>VLOOKUP($A6,table_tests[#All],9,FALSE)</f>
        <v>screenshots\101.2.3.png</v>
      </c>
      <c r="F6" s="5" t="s">
        <v>38</v>
      </c>
      <c r="G6" s="58"/>
      <c r="H6" s="58"/>
      <c r="I6" s="58"/>
    </row>
    <row r="7" spans="1:10" ht="43.15" thickBot="1" x14ac:dyDescent="0.5">
      <c r="A7" s="6" t="s">
        <v>50</v>
      </c>
      <c r="B7" s="4" t="str">
        <f>VLOOKUP($A7,table_tests[#All],6,FALSE)</f>
        <v>Remplissage du formulaire avec un mail VIDE
Clic sur s'inscrire</v>
      </c>
      <c r="C7" s="11" t="str">
        <f>VLOOKUP($A7,table_tests[#All],7,FALSE)</f>
        <v>pwd: p@ssWord1
pwd1: p@ssWord1
cgu : check</v>
      </c>
      <c r="D7" s="4" t="str">
        <f>VLOOKUP($A7,table_tests[#All],8,FALSE)</f>
        <v>Notification TOAST:
"Email Vous devez remplir votre e-mail"</v>
      </c>
      <c r="E7" s="4" t="str">
        <f>VLOOKUP($A7,table_tests[#All],9,FALSE)</f>
        <v>screenshots\101.2.4.png</v>
      </c>
      <c r="F7" s="5" t="s">
        <v>38</v>
      </c>
      <c r="G7" s="59"/>
      <c r="H7" s="59"/>
      <c r="I7" s="60"/>
    </row>
    <row r="8" spans="1:10" ht="71.650000000000006" thickBot="1" x14ac:dyDescent="0.5">
      <c r="A8" s="6" t="s">
        <v>51</v>
      </c>
      <c r="B8" s="4" t="str">
        <f>VLOOKUP($A8,table_tests[#All],6,FALSE)</f>
        <v>Remplissage du formulaire avec un mail NON valide
Clic sur s'inscrire</v>
      </c>
      <c r="C8" s="11" t="str">
        <f>VLOOKUP($A8,table_tests[#All],7,FALSE)</f>
        <v>email:1234
pwd: p@ssWord1
pwd1: p@ssWord1
cgu : check</v>
      </c>
      <c r="D8" s="4" t="str">
        <f>VLOOKUP($A8,table_tests[#All],8,FALSE)</f>
        <v>Notification HTML : 
"Veuillez inclure "@" dans l'adresse e-mail. Il manque un symbole "@" dans "1234"</v>
      </c>
      <c r="E8" s="4" t="str">
        <f>VLOOKUP($A8,table_tests[#All],9,FALSE)</f>
        <v>screenshots\101.2.5.png</v>
      </c>
      <c r="F8" s="5" t="s">
        <v>38</v>
      </c>
      <c r="G8" s="59"/>
      <c r="H8" s="59"/>
      <c r="I8" s="60"/>
    </row>
    <row r="9" spans="1:10" ht="71.650000000000006" thickBot="1" x14ac:dyDescent="0.5">
      <c r="A9" s="6" t="s">
        <v>52</v>
      </c>
      <c r="B9" s="4" t="str">
        <f>VLOOKUP($A9,table_tests[#All],6,FALSE)</f>
        <v>Remplissage du formulaire avec un mail NON valide
Clic sur s'inscrire</v>
      </c>
      <c r="C9" s="11" t="str">
        <f>VLOOKUP($A9,table_tests[#All],7,FALSE)</f>
        <v>email:1234@
pwd: p@ssWord1
pwd1: p@ssWord1
cgu : check</v>
      </c>
      <c r="D9" s="4" t="str">
        <f>VLOOKUP($A9,table_tests[#All],8,FALSE)</f>
        <v>Notification HTML : 
"Veuillez saisir la partie manquante après le "@". L'adresse "1234" est incomplète.</v>
      </c>
      <c r="E9" s="4" t="str">
        <f>VLOOKUP($A9,table_tests[#All],9,FALSE)</f>
        <v>screenshots\101.2.6.png</v>
      </c>
      <c r="F9" s="5" t="s">
        <v>38</v>
      </c>
      <c r="G9" s="59"/>
      <c r="H9" s="59"/>
      <c r="I9" s="60"/>
    </row>
    <row r="10" spans="1:10" ht="57.4" thickBot="1" x14ac:dyDescent="0.5">
      <c r="A10" s="7" t="s">
        <v>53</v>
      </c>
      <c r="B10" s="4" t="str">
        <f>VLOOKUP($A10,table_tests[#All],6,FALSE)</f>
        <v>Remplissage du formulaire avec un mail NON valide
Clic sur s'inscrire</v>
      </c>
      <c r="C10" s="11" t="str">
        <f>VLOOKUP($A10,table_tests[#All],7,FALSE)</f>
        <v>email:svioletest@mailo
pwd: p@ssWord1
pwd1: p@ssWord1
cgu : check</v>
      </c>
      <c r="D10" s="4" t="str">
        <f>VLOOKUP($A10,table_tests[#All],8,FALSE)</f>
        <v>Notification HTML : 
"format de nom de domaine non conforme"</v>
      </c>
      <c r="E10" s="4">
        <f>VLOOKUP($A10,table_tests[#All],9,FALSE)</f>
        <v>0</v>
      </c>
      <c r="F10" s="5" t="s">
        <v>39</v>
      </c>
      <c r="G10" s="61" t="s">
        <v>101</v>
      </c>
      <c r="H10" s="61"/>
      <c r="I10" s="62" t="s">
        <v>102</v>
      </c>
    </row>
    <row r="11" spans="1:10" ht="43.15" thickBot="1" x14ac:dyDescent="0.5">
      <c r="A11" s="4" t="s">
        <v>54</v>
      </c>
      <c r="B11" s="4" t="str">
        <f>VLOOKUP($A11,table_tests[#All],6,FALSE)</f>
        <v>Remplissage du formulaire avec un pwd VIDE
Clic sur s'inscrire</v>
      </c>
      <c r="C11" s="11" t="str">
        <f>VLOOKUP($A11,table_tests[#All],7,FALSE)</f>
        <v>email:1234@mailo.xyz
cgu : check</v>
      </c>
      <c r="D11" s="4" t="str">
        <f>VLOOKUP($A11,table_tests[#All],8,FALSE)</f>
        <v>Notification TOAST:
"Password Vous devez choisir un mot de passe"</v>
      </c>
      <c r="E11" s="4" t="str">
        <f>VLOOKUP($A11,table_tests[#All],9,FALSE)</f>
        <v>screenshots\101.3.3.png</v>
      </c>
      <c r="F11" s="5" t="s">
        <v>38</v>
      </c>
      <c r="G11" s="58"/>
      <c r="H11" s="58"/>
      <c r="I11" s="58"/>
    </row>
    <row r="12" spans="1:10" ht="128.65" thickBot="1" x14ac:dyDescent="0.5">
      <c r="A12" s="4" t="s">
        <v>55</v>
      </c>
      <c r="B12" s="4" t="str">
        <f>VLOOKUP($A12,table_tests[#All],6,FALSE)</f>
        <v>Remplissage du formulaire avec un pwd non conforme
Clic sur s'inscrire</v>
      </c>
      <c r="C12" s="11" t="str">
        <f>VLOOKUP($A12,table_tests[#All],7,FALSE)</f>
        <v>email: 1234@mailo.xyz
pwd: 123456789
pwd1: 123456789
cgu : check</v>
      </c>
      <c r="D12" s="4" t="str">
        <f>VLOOKUP($A12,table_tests[#All],8,FALSE)</f>
        <v>Notification TOAST : 
"Password Le mot de passe n'est pas assez sécurisé. La taille doit être comprise entre 8 et 70 caractères et il doit contenir au moins: Une majuscule, une minuscule, un chiffre et un caractère spécial"</v>
      </c>
      <c r="E12" s="4" t="str">
        <f>VLOOKUP($A12,table_tests[#All],9,FALSE)</f>
        <v>screenshots\101.3.4.png</v>
      </c>
      <c r="F12" s="5" t="s">
        <v>38</v>
      </c>
      <c r="G12" s="59"/>
      <c r="H12" s="59"/>
      <c r="I12" s="60"/>
    </row>
    <row r="13" spans="1:10" ht="57.4" thickBot="1" x14ac:dyDescent="0.5">
      <c r="A13" s="4" t="s">
        <v>56</v>
      </c>
      <c r="B13" s="4" t="str">
        <f>VLOOKUP($A13,table_tests[#All],6,FALSE)</f>
        <v>Remplissage du formulaire avec un pwd &lt; 8 charactères
Clic sur s'inscrire</v>
      </c>
      <c r="C13" s="11" t="str">
        <f>VLOOKUP($A13,table_tests[#All],7,FALSE)</f>
        <v>email: 1234@mailo.xyz
pwd: 1234567
pwd1: 1234567
cgu : check</v>
      </c>
      <c r="D13" s="4" t="str">
        <f>VLOOKUP($A13,table_tests[#All],8,FALSE)</f>
        <v>Notification TOAST : 
"Password trop court"</v>
      </c>
      <c r="E13" s="4">
        <f>VLOOKUP($A13,table_tests[#All],9,FALSE)</f>
        <v>0</v>
      </c>
      <c r="F13" s="5" t="s">
        <v>39</v>
      </c>
      <c r="G13" s="61" t="s">
        <v>101</v>
      </c>
      <c r="H13" s="59"/>
      <c r="I13" s="60" t="s">
        <v>34</v>
      </c>
    </row>
    <row r="14" spans="1:10" ht="57.4" thickBot="1" x14ac:dyDescent="0.5">
      <c r="A14" s="4" t="s">
        <v>57</v>
      </c>
      <c r="B14" s="4" t="str">
        <f>VLOOKUP($A14,table_tests[#All],6,FALSE)</f>
        <v>Remplissage du formulaire avec un pwd de confirmation vide
Clic sur s'inscrire</v>
      </c>
      <c r="C14" s="11" t="str">
        <f>VLOOKUP($A14,table_tests[#All],7,FALSE)</f>
        <v>email: 1234@mailo.xyz
pwd: p@ssWord1
cgu : check</v>
      </c>
      <c r="D14" s="4" t="str">
        <f>VLOOKUP($A14,table_tests[#All],8,FALSE)</f>
        <v>Notification TOAST : 
"Password confirmation non identique"</v>
      </c>
      <c r="E14" s="4" t="str">
        <f>VLOOKUP($A14,table_tests[#All],9,FALSE)</f>
        <v>screenshots\101.3.6.png</v>
      </c>
      <c r="F14" s="5" t="s">
        <v>38</v>
      </c>
      <c r="G14" s="59"/>
      <c r="H14" s="59"/>
      <c r="I14" s="60"/>
    </row>
    <row r="15" spans="1:10" ht="57.4" thickBot="1" x14ac:dyDescent="0.5">
      <c r="A15" s="4" t="s">
        <v>58</v>
      </c>
      <c r="B15" s="4" t="str">
        <f>VLOOKUP($A15,table_tests[#All],6,FALSE)</f>
        <v>Remplissage du formulaire avec un pwd de confirmation différent 
Clic sur s'inscrire</v>
      </c>
      <c r="C15" s="11" t="str">
        <f>VLOOKUP($A15,table_tests[#All],7,FALSE)</f>
        <v>email: 1234@mailo.xyz
pwd: p@ssWord1
pwd1: p@ssWord2
cgu : check</v>
      </c>
      <c r="D15" s="4" t="str">
        <f>VLOOKUP($A15,table_tests[#All],8,FALSE)</f>
        <v>Notification TOAST : 
"Password confirmation non identique"</v>
      </c>
      <c r="E15" s="4" t="str">
        <f>VLOOKUP($A15,table_tests[#All],9,FALSE)</f>
        <v>screenshots\101.3.7.png</v>
      </c>
      <c r="F15" s="5" t="s">
        <v>38</v>
      </c>
      <c r="G15" s="61"/>
      <c r="H15" s="61"/>
      <c r="I15" s="62"/>
    </row>
    <row r="16" spans="1:10" ht="57.4" thickBot="1" x14ac:dyDescent="0.5">
      <c r="A16" s="4" t="s">
        <v>59</v>
      </c>
      <c r="B16" s="4" t="str">
        <f>VLOOKUP($A16,table_tests[#All],6,FALSE)</f>
        <v>Remplissage du formulaire sans CGU
Clic sur s'inscrire</v>
      </c>
      <c r="C16" s="11" t="str">
        <f>VLOOKUP($A16,table_tests[#All],7,FALSE)</f>
        <v>email:1234@mailo.xyz
pwd: p@ssWord1
pwd1: p@ssWord1
cgu : uncheck</v>
      </c>
      <c r="D16" s="4" t="str">
        <f>VLOOKUP($A16,table_tests[#All],8,FALSE)</f>
        <v>Notification TOAST:
"Policy rule privacy terms besoin de confirmation"</v>
      </c>
      <c r="E16" s="4" t="str">
        <f>VLOOKUP($A16,table_tests[#All],9,FALSE)</f>
        <v>screenshots\101.4.3.png</v>
      </c>
      <c r="F16" s="5" t="s">
        <v>38</v>
      </c>
      <c r="G16" s="63"/>
      <c r="H16" s="63"/>
      <c r="I16" s="64"/>
    </row>
  </sheetData>
  <mergeCells count="1">
    <mergeCell ref="D1:J1"/>
  </mergeCells>
  <conditionalFormatting sqref="F11 G6:H16">
    <cfRule type="cellIs" dxfId="18" priority="17" operator="equal">
      <formula>"KO"</formula>
    </cfRule>
    <cfRule type="cellIs" dxfId="17" priority="18" operator="equal">
      <formula>"OK"</formula>
    </cfRule>
  </conditionalFormatting>
  <conditionalFormatting sqref="F12:F15">
    <cfRule type="cellIs" dxfId="16" priority="14" operator="equal">
      <formula>"KO"</formula>
    </cfRule>
    <cfRule type="cellIs" dxfId="15" priority="15" operator="equal">
      <formula>"OK"</formula>
    </cfRule>
  </conditionalFormatting>
  <conditionalFormatting sqref="F16">
    <cfRule type="cellIs" dxfId="14" priority="11" operator="equal">
      <formula>"KO"</formula>
    </cfRule>
    <cfRule type="cellIs" dxfId="13" priority="12" operator="equal">
      <formula>"OK"</formula>
    </cfRule>
  </conditionalFormatting>
  <conditionalFormatting sqref="F6:F10">
    <cfRule type="cellIs" dxfId="12" priority="8" operator="equal">
      <formula>"KO"</formula>
    </cfRule>
    <cfRule type="cellIs" dxfId="11" priority="9" operator="equal">
      <formula>"OK"</formula>
    </cfRule>
  </conditionalFormatting>
  <conditionalFormatting sqref="G5:H5">
    <cfRule type="cellIs" dxfId="6" priority="5" operator="equal">
      <formula>"KO"</formula>
    </cfRule>
    <cfRule type="cellIs" dxfId="5" priority="6" operator="equal">
      <formula>"OK"</formula>
    </cfRule>
  </conditionalFormatting>
  <conditionalFormatting sqref="G1:I3">
    <cfRule type="cellIs" dxfId="3" priority="2" operator="equal">
      <formula>"KO"</formula>
    </cfRule>
    <cfRule type="cellIs" dxfId="2" priority="3" operator="equal">
      <formula>"OK"</formula>
    </cfRule>
  </conditionalFormatting>
  <dataValidations count="2">
    <dataValidation type="list" allowBlank="1" showInputMessage="1" showErrorMessage="1" sqref="A6:A16">
      <formula1>JOIN</formula1>
    </dataValidation>
    <dataValidation type="list" allowBlank="1" showInputMessage="1" showErrorMessage="1" sqref="F6:F16">
      <formula1>OKKO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" operator="equal" id="{60E2F393-9F95-417C-8DF6-5D1825A70FD7}">
            <xm:f>Sheet1!$A$3</xm:f>
            <x14:dxf>
              <fill>
                <patternFill patternType="lightDown">
                  <fgColor theme="2" tint="-0.24994659260841701"/>
                </patternFill>
              </fill>
            </x14:dxf>
          </x14:cfRule>
          <xm:sqref>F11 G6:H16</xm:sqref>
        </x14:conditionalFormatting>
        <x14:conditionalFormatting xmlns:xm="http://schemas.microsoft.com/office/excel/2006/main">
          <x14:cfRule type="cellIs" priority="13" operator="equal" id="{FC373029-2E5D-499A-BEF8-6ECDB23CF025}">
            <xm:f>Sheet1!$A$3</xm:f>
            <x14:dxf>
              <fill>
                <patternFill patternType="lightDown">
                  <fgColor theme="2" tint="-0.24994659260841701"/>
                </patternFill>
              </fill>
            </x14:dxf>
          </x14:cfRule>
          <xm:sqref>F12:F15</xm:sqref>
        </x14:conditionalFormatting>
        <x14:conditionalFormatting xmlns:xm="http://schemas.microsoft.com/office/excel/2006/main">
          <x14:cfRule type="cellIs" priority="10" operator="equal" id="{67AEBDD9-868C-44E7-A7E4-21B39B61BBF0}">
            <xm:f>Sheet1!$A$3</xm:f>
            <x14:dxf>
              <fill>
                <patternFill patternType="lightDown">
                  <fgColor theme="2" tint="-0.24994659260841701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cellIs" priority="7" operator="equal" id="{33FC87EB-BCB2-4E54-9291-EFF8529ACA62}">
            <xm:f>Sheet1!$A$3</xm:f>
            <x14:dxf>
              <fill>
                <patternFill patternType="lightDown">
                  <fgColor theme="2" tint="-0.24994659260841701"/>
                </patternFill>
              </fill>
            </x14:dxf>
          </x14:cfRule>
          <xm:sqref>F6:F10</xm:sqref>
        </x14:conditionalFormatting>
        <x14:conditionalFormatting xmlns:xm="http://schemas.microsoft.com/office/excel/2006/main">
          <x14:cfRule type="cellIs" priority="4" operator="equal" id="{5C704628-3B78-48A6-82FD-0C95CCE18AF9}">
            <xm:f>Sheet1!$A$3</xm:f>
            <x14:dxf>
              <fill>
                <patternFill patternType="lightDown">
                  <fgColor theme="3" tint="0.59996337778862885"/>
                  <bgColor theme="0"/>
                </patternFill>
              </fill>
            </x14:dxf>
          </x14:cfRule>
          <xm:sqref>G5:H5</xm:sqref>
        </x14:conditionalFormatting>
        <x14:conditionalFormatting xmlns:xm="http://schemas.microsoft.com/office/excel/2006/main">
          <x14:cfRule type="cellIs" priority="1" operator="equal" id="{F9D08BB4-09DE-4463-8AFA-D2A02195203B}">
            <xm:f>Sheet1!$A$3</xm:f>
            <x14:dxf>
              <fill>
                <patternFill patternType="lightDown">
                  <fgColor theme="3" tint="0.59996337778862885"/>
                  <bgColor theme="0"/>
                </patternFill>
              </fill>
            </x14:dxf>
          </x14:cfRule>
          <xm:sqref>G1:I3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SOMMAIRE!$A$11:$A$128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14" workbookViewId="0">
      <selection activeCell="H19" sqref="H19"/>
    </sheetView>
  </sheetViews>
  <sheetFormatPr defaultColWidth="26.6640625" defaultRowHeight="14.25" x14ac:dyDescent="0.45"/>
  <cols>
    <col min="1" max="1" width="10.59765625" style="1" customWidth="1"/>
    <col min="2" max="2" width="6.86328125" style="14" customWidth="1"/>
    <col min="3" max="3" width="6.796875" style="14" bestFit="1" customWidth="1"/>
    <col min="4" max="5" width="7" style="14" customWidth="1"/>
    <col min="6" max="6" width="27.9296875" style="1" customWidth="1"/>
    <col min="7" max="7" width="26.6640625" style="3" customWidth="1"/>
    <col min="8" max="8" width="41.86328125" style="1" customWidth="1"/>
    <col min="9" max="9" width="26.3984375" style="1" bestFit="1" customWidth="1"/>
    <col min="10" max="16384" width="26.6640625" style="1"/>
  </cols>
  <sheetData>
    <row r="1" spans="1:9" ht="28.5" x14ac:dyDescent="0.45">
      <c r="A1" s="8" t="s">
        <v>43</v>
      </c>
      <c r="B1" s="30" t="s">
        <v>44</v>
      </c>
      <c r="C1" s="30" t="s">
        <v>42</v>
      </c>
      <c r="D1" s="30" t="s">
        <v>41</v>
      </c>
      <c r="E1" s="10" t="s">
        <v>77</v>
      </c>
      <c r="F1" s="8" t="s">
        <v>0</v>
      </c>
      <c r="G1" s="9" t="s">
        <v>8</v>
      </c>
      <c r="H1" s="8" t="s">
        <v>5</v>
      </c>
      <c r="I1" s="18" t="s">
        <v>63</v>
      </c>
    </row>
    <row r="2" spans="1:9" ht="28.5" x14ac:dyDescent="0.45">
      <c r="A2" s="10" t="str">
        <f>CONCATENATE(table_tests[[#This Row],[FEATURE]],".",table_tests[[#This Row],[SPEC]],".",table_tests[[#This Row],[STEP]],table_tests[[#This Row],[DEVICE]])</f>
        <v>0.1.1_D</v>
      </c>
      <c r="B2" s="30">
        <v>0</v>
      </c>
      <c r="C2" s="30">
        <v>1</v>
      </c>
      <c r="D2" s="30">
        <v>1</v>
      </c>
      <c r="E2" s="10" t="s">
        <v>78</v>
      </c>
      <c r="F2" s="12" t="s">
        <v>2</v>
      </c>
      <c r="G2" s="13"/>
      <c r="H2" s="12" t="s">
        <v>3</v>
      </c>
      <c r="I2" s="19" t="s">
        <v>107</v>
      </c>
    </row>
    <row r="3" spans="1:9" ht="28.5" x14ac:dyDescent="0.45">
      <c r="A3" s="10" t="str">
        <f>CONCATENATE(table_tests[[#This Row],[FEATURE]],".",table_tests[[#This Row],[SPEC]],".",table_tests[[#This Row],[STEP]],table_tests[[#This Row],[DEVICE]])</f>
        <v>1.1.2_D</v>
      </c>
      <c r="B3" s="30">
        <v>1</v>
      </c>
      <c r="C3" s="30">
        <v>1</v>
      </c>
      <c r="D3" s="30">
        <v>2</v>
      </c>
      <c r="E3" s="10" t="s">
        <v>78</v>
      </c>
      <c r="F3" s="12" t="s">
        <v>46</v>
      </c>
      <c r="G3" s="13"/>
      <c r="H3" s="12" t="s">
        <v>4</v>
      </c>
      <c r="I3" s="66" t="s">
        <v>108</v>
      </c>
    </row>
    <row r="4" spans="1:9" ht="52.5" x14ac:dyDescent="0.45">
      <c r="A4" s="10" t="str">
        <f>CONCATENATE(table_tests[[#This Row],[FEATURE]],".",table_tests[[#This Row],[SPEC]],".",table_tests[[#This Row],[STEP]],table_tests[[#This Row],[DEVICE]])</f>
        <v>1.1.3</v>
      </c>
      <c r="B4" s="30">
        <v>1</v>
      </c>
      <c r="C4" s="30">
        <v>1</v>
      </c>
      <c r="D4" s="30">
        <v>3</v>
      </c>
      <c r="E4" s="10"/>
      <c r="F4" s="12" t="s">
        <v>9</v>
      </c>
      <c r="G4" s="13" t="s">
        <v>10</v>
      </c>
      <c r="H4" s="12" t="s">
        <v>7</v>
      </c>
      <c r="I4" s="66" t="s">
        <v>110</v>
      </c>
    </row>
    <row r="5" spans="1:9" ht="28.5" x14ac:dyDescent="0.45">
      <c r="A5" s="10" t="str">
        <f>CONCATENATE(table_tests[[#This Row],[FEATURE]],".",table_tests[[#This Row],[SPEC]],".",table_tests[[#This Row],[STEP]],table_tests[[#This Row],[DEVICE]])</f>
        <v>2.1.2_D</v>
      </c>
      <c r="B5" s="30">
        <v>2</v>
      </c>
      <c r="C5" s="30">
        <v>1</v>
      </c>
      <c r="D5" s="30">
        <v>2</v>
      </c>
      <c r="E5" s="10" t="s">
        <v>78</v>
      </c>
      <c r="F5" s="12" t="s">
        <v>45</v>
      </c>
      <c r="G5" s="13"/>
      <c r="H5" s="12" t="s">
        <v>47</v>
      </c>
      <c r="I5" s="66" t="s">
        <v>109</v>
      </c>
    </row>
    <row r="6" spans="1:9" ht="52.5" x14ac:dyDescent="0.45">
      <c r="A6" s="10" t="str">
        <f>CONCATENATE(table_tests[[#This Row],[FEATURE]],".",table_tests[[#This Row],[SPEC]],".",table_tests[[#This Row],[STEP]],table_tests[[#This Row],[DEVICE]])</f>
        <v>2.1.3</v>
      </c>
      <c r="B6" s="30">
        <v>2</v>
      </c>
      <c r="C6" s="30">
        <v>1</v>
      </c>
      <c r="D6" s="30">
        <v>3</v>
      </c>
      <c r="E6" s="8"/>
      <c r="F6" s="12" t="s">
        <v>9</v>
      </c>
      <c r="G6" s="13" t="s">
        <v>10</v>
      </c>
      <c r="H6" s="12" t="s">
        <v>48</v>
      </c>
      <c r="I6" s="66" t="s">
        <v>111</v>
      </c>
    </row>
    <row r="7" spans="1:9" ht="52.5" x14ac:dyDescent="0.45">
      <c r="A7" s="8" t="str">
        <f>CONCATENATE(table_tests[[#This Row],[FEATURE]],".",table_tests[[#This Row],[SPEC]],".",table_tests[[#This Row],[STEP]],table_tests[[#This Row],[DEVICE]])</f>
        <v>101.2.3</v>
      </c>
      <c r="B7" s="30">
        <v>101</v>
      </c>
      <c r="C7" s="30">
        <v>2</v>
      </c>
      <c r="D7" s="30">
        <v>3</v>
      </c>
      <c r="E7" s="8"/>
      <c r="F7" s="8" t="s">
        <v>19</v>
      </c>
      <c r="G7" s="9" t="s">
        <v>20</v>
      </c>
      <c r="H7" s="8" t="s">
        <v>21</v>
      </c>
      <c r="I7" s="66" t="s">
        <v>112</v>
      </c>
    </row>
    <row r="8" spans="1:9" ht="42.75" x14ac:dyDescent="0.45">
      <c r="A8" s="8" t="str">
        <f>CONCATENATE(table_tests[[#This Row],[FEATURE]],".",table_tests[[#This Row],[SPEC]],".",table_tests[[#This Row],[STEP]],table_tests[[#This Row],[DEVICE]])</f>
        <v>101.2.4</v>
      </c>
      <c r="B8" s="30">
        <v>101</v>
      </c>
      <c r="C8" s="30">
        <v>2</v>
      </c>
      <c r="D8" s="30">
        <v>4</v>
      </c>
      <c r="E8" s="8"/>
      <c r="F8" s="8" t="s">
        <v>16</v>
      </c>
      <c r="G8" s="9" t="s">
        <v>17</v>
      </c>
      <c r="H8" s="8" t="s">
        <v>18</v>
      </c>
      <c r="I8" s="66" t="s">
        <v>113</v>
      </c>
    </row>
    <row r="9" spans="1:9" ht="52.5" x14ac:dyDescent="0.45">
      <c r="A9" s="8" t="str">
        <f>CONCATENATE(table_tests[[#This Row],[FEATURE]],".",table_tests[[#This Row],[SPEC]],".",table_tests[[#This Row],[STEP]],table_tests[[#This Row],[DEVICE]])</f>
        <v>101.2.5</v>
      </c>
      <c r="B9" s="30">
        <v>101</v>
      </c>
      <c r="C9" s="30">
        <v>2</v>
      </c>
      <c r="D9" s="30">
        <v>5</v>
      </c>
      <c r="E9" s="8"/>
      <c r="F9" s="8" t="s">
        <v>15</v>
      </c>
      <c r="G9" s="13" t="s">
        <v>105</v>
      </c>
      <c r="H9" s="8" t="s">
        <v>13</v>
      </c>
      <c r="I9" s="66" t="s">
        <v>114</v>
      </c>
    </row>
    <row r="10" spans="1:9" ht="52.5" x14ac:dyDescent="0.45">
      <c r="A10" s="8" t="str">
        <f>CONCATENATE(table_tests[[#This Row],[FEATURE]],".",table_tests[[#This Row],[SPEC]],".",table_tests[[#This Row],[STEP]],table_tests[[#This Row],[DEVICE]])</f>
        <v>101.2.6</v>
      </c>
      <c r="B10" s="30">
        <v>101</v>
      </c>
      <c r="C10" s="30">
        <v>2</v>
      </c>
      <c r="D10" s="30">
        <v>6</v>
      </c>
      <c r="E10" s="8"/>
      <c r="F10" s="8" t="s">
        <v>15</v>
      </c>
      <c r="G10" s="13" t="s">
        <v>106</v>
      </c>
      <c r="H10" s="8" t="s">
        <v>14</v>
      </c>
      <c r="I10" s="66" t="s">
        <v>115</v>
      </c>
    </row>
    <row r="11" spans="1:9" ht="52.5" x14ac:dyDescent="0.45">
      <c r="A11" s="8" t="str">
        <f>CONCATENATE(table_tests[[#This Row],[FEATURE]],".",table_tests[[#This Row],[SPEC]],".",table_tests[[#This Row],[STEP]],table_tests[[#This Row],[DEVICE]])</f>
        <v>101.2.7</v>
      </c>
      <c r="B11" s="30">
        <v>101</v>
      </c>
      <c r="C11" s="30">
        <v>2</v>
      </c>
      <c r="D11" s="30">
        <v>7</v>
      </c>
      <c r="E11" s="8"/>
      <c r="F11" s="8" t="s">
        <v>15</v>
      </c>
      <c r="G11" s="13" t="s">
        <v>103</v>
      </c>
      <c r="H11" s="8" t="s">
        <v>104</v>
      </c>
    </row>
    <row r="12" spans="1:9" ht="42.75" x14ac:dyDescent="0.45">
      <c r="A12" s="8" t="str">
        <f>CONCATENATE(table_tests[[#This Row],[FEATURE]],".",table_tests[[#This Row],[SPEC]],".",table_tests[[#This Row],[STEP]],table_tests[[#This Row],[DEVICE]])</f>
        <v>101.3.3</v>
      </c>
      <c r="B12" s="30">
        <v>101</v>
      </c>
      <c r="C12" s="30">
        <v>3</v>
      </c>
      <c r="D12" s="30">
        <v>3</v>
      </c>
      <c r="E12" s="8"/>
      <c r="F12" s="8" t="s">
        <v>22</v>
      </c>
      <c r="G12" s="9" t="s">
        <v>23</v>
      </c>
      <c r="H12" s="8" t="s">
        <v>26</v>
      </c>
      <c r="I12" s="66" t="s">
        <v>116</v>
      </c>
    </row>
    <row r="13" spans="1:9" ht="85.5" x14ac:dyDescent="0.45">
      <c r="A13" s="8" t="str">
        <f>CONCATENATE(table_tests[[#This Row],[FEATURE]],".",table_tests[[#This Row],[SPEC]],".",table_tests[[#This Row],[STEP]],table_tests[[#This Row],[DEVICE]])</f>
        <v>101.3.4</v>
      </c>
      <c r="B13" s="30">
        <v>101</v>
      </c>
      <c r="C13" s="30">
        <v>3</v>
      </c>
      <c r="D13" s="30">
        <v>4</v>
      </c>
      <c r="E13" s="8"/>
      <c r="F13" s="8" t="s">
        <v>24</v>
      </c>
      <c r="G13" s="9" t="s">
        <v>27</v>
      </c>
      <c r="H13" s="8" t="s">
        <v>25</v>
      </c>
      <c r="I13" s="66" t="s">
        <v>117</v>
      </c>
    </row>
    <row r="14" spans="1:9" ht="52.5" x14ac:dyDescent="0.45">
      <c r="A14" s="8" t="str">
        <f>CONCATENATE(table_tests[[#This Row],[FEATURE]],".",table_tests[[#This Row],[SPEC]],".",table_tests[[#This Row],[STEP]],table_tests[[#This Row],[DEVICE]])</f>
        <v>101.3.5</v>
      </c>
      <c r="B14" s="30">
        <v>101</v>
      </c>
      <c r="C14" s="30">
        <v>3</v>
      </c>
      <c r="D14" s="30">
        <v>5</v>
      </c>
      <c r="E14" s="8"/>
      <c r="F14" s="8" t="s">
        <v>28</v>
      </c>
      <c r="G14" s="9" t="s">
        <v>33</v>
      </c>
      <c r="H14" s="8" t="s">
        <v>29</v>
      </c>
    </row>
    <row r="15" spans="1:9" ht="52.5" x14ac:dyDescent="0.45">
      <c r="A15" s="8" t="str">
        <f>CONCATENATE(table_tests[[#This Row],[FEATURE]],".",table_tests[[#This Row],[SPEC]],".",table_tests[[#This Row],[STEP]],table_tests[[#This Row],[DEVICE]])</f>
        <v>101.3.6</v>
      </c>
      <c r="B15" s="30">
        <v>101</v>
      </c>
      <c r="C15" s="30">
        <v>3</v>
      </c>
      <c r="D15" s="30">
        <v>6</v>
      </c>
      <c r="E15" s="8"/>
      <c r="F15" s="8" t="s">
        <v>32</v>
      </c>
      <c r="G15" s="9" t="s">
        <v>30</v>
      </c>
      <c r="H15" s="8" t="s">
        <v>31</v>
      </c>
      <c r="I15" s="66" t="s">
        <v>118</v>
      </c>
    </row>
    <row r="16" spans="1:9" ht="52.5" x14ac:dyDescent="0.45">
      <c r="A16" s="8" t="str">
        <f>CONCATENATE(table_tests[[#This Row],[FEATURE]],".",table_tests[[#This Row],[SPEC]],".",table_tests[[#This Row],[STEP]],table_tests[[#This Row],[DEVICE]])</f>
        <v>101.3.7</v>
      </c>
      <c r="B16" s="30">
        <v>101</v>
      </c>
      <c r="C16" s="30">
        <v>3</v>
      </c>
      <c r="D16" s="30">
        <v>7</v>
      </c>
      <c r="E16" s="8"/>
      <c r="F16" s="8" t="s">
        <v>35</v>
      </c>
      <c r="G16" s="9" t="s">
        <v>121</v>
      </c>
      <c r="H16" s="8" t="s">
        <v>31</v>
      </c>
      <c r="I16" s="66" t="s">
        <v>119</v>
      </c>
    </row>
    <row r="17" spans="1:9" ht="52.5" x14ac:dyDescent="0.45">
      <c r="A17" s="8" t="str">
        <f>CONCATENATE(table_tests[[#This Row],[FEATURE]],".",table_tests[[#This Row],[SPEC]],".",table_tests[[#This Row],[STEP]],table_tests[[#This Row],[DEVICE]])</f>
        <v>101.4.3</v>
      </c>
      <c r="B17" s="30">
        <v>101</v>
      </c>
      <c r="C17" s="30">
        <v>4</v>
      </c>
      <c r="D17" s="30">
        <v>3</v>
      </c>
      <c r="E17" s="10"/>
      <c r="F17" s="8" t="s">
        <v>36</v>
      </c>
      <c r="G17" s="9" t="s">
        <v>120</v>
      </c>
      <c r="H17" s="8" t="s">
        <v>37</v>
      </c>
      <c r="I17" s="66" t="s">
        <v>122</v>
      </c>
    </row>
    <row r="18" spans="1:9" ht="85.5" x14ac:dyDescent="0.45">
      <c r="A18" s="10" t="str">
        <f>CONCATENATE(table_tests[[#This Row],[FEATURE]],".",table_tests[[#This Row],[SPEC]],".",table_tests[[#This Row],[STEP]],table_tests[[#This Row],[DEVICE]])</f>
        <v>0.1.1_M</v>
      </c>
      <c r="B18" s="30">
        <v>0</v>
      </c>
      <c r="C18" s="30">
        <v>1</v>
      </c>
      <c r="D18" s="30">
        <v>1</v>
      </c>
      <c r="E18" s="10" t="s">
        <v>79</v>
      </c>
      <c r="F18" s="12" t="s">
        <v>74</v>
      </c>
      <c r="G18" s="13"/>
      <c r="H18" s="12" t="s">
        <v>126</v>
      </c>
      <c r="I18" s="19" t="s">
        <v>123</v>
      </c>
    </row>
    <row r="19" spans="1:9" ht="28.5" x14ac:dyDescent="0.45">
      <c r="A19" s="10" t="str">
        <f>CONCATENATE(table_tests[[#This Row],[FEATURE]],".",table_tests[[#This Row],[SPEC]],".",table_tests[[#This Row],[STEP]],table_tests[[#This Row],[DEVICE]])</f>
        <v>1.1.2_M</v>
      </c>
      <c r="B19" s="30">
        <v>1</v>
      </c>
      <c r="C19" s="30">
        <v>1</v>
      </c>
      <c r="D19" s="30">
        <v>2</v>
      </c>
      <c r="E19" s="10" t="s">
        <v>79</v>
      </c>
      <c r="F19" s="12" t="s">
        <v>75</v>
      </c>
      <c r="G19" s="13"/>
      <c r="H19" s="12" t="s">
        <v>4</v>
      </c>
      <c r="I19" s="66" t="s">
        <v>124</v>
      </c>
    </row>
    <row r="20" spans="1:9" ht="42.75" x14ac:dyDescent="0.45">
      <c r="A20" s="10" t="str">
        <f>CONCATENATE(table_tests[[#This Row],[FEATURE]],".",table_tests[[#This Row],[SPEC]],".",table_tests[[#This Row],[STEP]],table_tests[[#This Row],[DEVICE]])</f>
        <v>2.1.2_M</v>
      </c>
      <c r="B20" s="30">
        <v>2</v>
      </c>
      <c r="C20" s="30">
        <v>1</v>
      </c>
      <c r="D20" s="30">
        <v>2</v>
      </c>
      <c r="E20" s="10" t="s">
        <v>79</v>
      </c>
      <c r="F20" s="12" t="s">
        <v>76</v>
      </c>
      <c r="G20" s="13"/>
      <c r="H20" s="12" t="s">
        <v>47</v>
      </c>
      <c r="I20" s="66" t="s">
        <v>125</v>
      </c>
    </row>
    <row r="21" spans="1:9" x14ac:dyDescent="0.45">
      <c r="A21" s="12" t="str">
        <f>CONCATENATE(table_tests[[#This Row],[FEATURE]],".",table_tests[[#This Row],[SPEC]],".",table_tests[[#This Row],[STEP]],table_tests[[#This Row],[DEVICE]])</f>
        <v>..</v>
      </c>
      <c r="B21" s="31"/>
      <c r="C21" s="31"/>
      <c r="D21" s="31"/>
      <c r="E21" s="12"/>
      <c r="F21" s="12"/>
      <c r="G21" s="13"/>
      <c r="H21" s="12"/>
    </row>
    <row r="22" spans="1:9" x14ac:dyDescent="0.45">
      <c r="A22" s="12" t="str">
        <f>CONCATENATE(table_tests[[#This Row],[FEATURE]],".",table_tests[[#This Row],[SPEC]],".",table_tests[[#This Row],[STEP]],table_tests[[#This Row],[DEVICE]])</f>
        <v>..</v>
      </c>
      <c r="B22" s="31"/>
      <c r="C22" s="31"/>
      <c r="D22" s="31"/>
      <c r="E22" s="12"/>
      <c r="F22" s="12"/>
      <c r="G22" s="13"/>
      <c r="H22" s="12"/>
    </row>
    <row r="23" spans="1:9" x14ac:dyDescent="0.45">
      <c r="A23" s="12" t="str">
        <f>CONCATENATE(table_tests[[#This Row],[FEATURE]],".",table_tests[[#This Row],[SPEC]],".",table_tests[[#This Row],[STEP]],table_tests[[#This Row],[DEVICE]])</f>
        <v>..</v>
      </c>
      <c r="B23" s="31"/>
      <c r="C23" s="31"/>
      <c r="D23" s="31"/>
      <c r="E23" s="12"/>
      <c r="F23" s="12"/>
      <c r="G23" s="13"/>
      <c r="H23" s="12"/>
    </row>
    <row r="24" spans="1:9" x14ac:dyDescent="0.45">
      <c r="A24" s="12" t="str">
        <f>CONCATENATE(table_tests[[#This Row],[FEATURE]],".",table_tests[[#This Row],[SPEC]],".",table_tests[[#This Row],[STEP]],table_tests[[#This Row],[DEVICE]])</f>
        <v>..</v>
      </c>
      <c r="B24" s="31"/>
      <c r="C24" s="31"/>
      <c r="D24" s="31"/>
      <c r="E24" s="12"/>
      <c r="F24" s="12"/>
      <c r="G24" s="13"/>
      <c r="H24" s="12"/>
    </row>
    <row r="25" spans="1:9" x14ac:dyDescent="0.45">
      <c r="A25" s="12" t="str">
        <f>CONCATENATE(table_tests[[#This Row],[FEATURE]],".",table_tests[[#This Row],[SPEC]],".",table_tests[[#This Row],[STEP]],table_tests[[#This Row],[DEVICE]])</f>
        <v>..</v>
      </c>
      <c r="B25" s="31"/>
      <c r="C25" s="31"/>
      <c r="D25" s="31"/>
      <c r="E25" s="12"/>
      <c r="F25" s="12"/>
      <c r="G25" s="13"/>
      <c r="H25" s="12"/>
    </row>
    <row r="26" spans="1:9" x14ac:dyDescent="0.45">
      <c r="A26" s="12" t="str">
        <f>CONCATENATE(table_tests[[#This Row],[FEATURE]],".",table_tests[[#This Row],[SPEC]],".",table_tests[[#This Row],[STEP]],table_tests[[#This Row],[DEVICE]])</f>
        <v>..</v>
      </c>
      <c r="B26" s="31"/>
      <c r="C26" s="31"/>
      <c r="D26" s="31"/>
      <c r="E26" s="12"/>
      <c r="F26" s="12"/>
      <c r="G26" s="13"/>
      <c r="H26" s="12"/>
    </row>
    <row r="27" spans="1:9" x14ac:dyDescent="0.45">
      <c r="A27" s="12" t="str">
        <f>CONCATENATE(table_tests[[#This Row],[FEATURE]],".",table_tests[[#This Row],[SPEC]],".",table_tests[[#This Row],[STEP]],table_tests[[#This Row],[DEVICE]])</f>
        <v>..</v>
      </c>
      <c r="B27" s="31"/>
      <c r="C27" s="31"/>
      <c r="D27" s="31"/>
      <c r="E27" s="12"/>
      <c r="F27" s="12"/>
      <c r="G27" s="13"/>
      <c r="H27" s="12"/>
    </row>
    <row r="28" spans="1:9" x14ac:dyDescent="0.45">
      <c r="A28" s="12" t="str">
        <f>CONCATENATE(table_tests[[#This Row],[FEATURE]],".",table_tests[[#This Row],[SPEC]],".",table_tests[[#This Row],[STEP]],table_tests[[#This Row],[DEVICE]])</f>
        <v>..</v>
      </c>
      <c r="B28" s="31"/>
      <c r="C28" s="31"/>
      <c r="D28" s="31"/>
      <c r="E28" s="12"/>
      <c r="F28" s="12"/>
      <c r="G28" s="13"/>
      <c r="H28" s="12"/>
    </row>
    <row r="29" spans="1:9" x14ac:dyDescent="0.45">
      <c r="A29" s="12" t="str">
        <f>CONCATENATE(table_tests[[#This Row],[FEATURE]],".",table_tests[[#This Row],[SPEC]],".",table_tests[[#This Row],[STEP]],table_tests[[#This Row],[DEVICE]])</f>
        <v>..</v>
      </c>
      <c r="B29" s="31"/>
      <c r="C29" s="31"/>
      <c r="D29" s="31"/>
      <c r="E29" s="12"/>
      <c r="F29" s="12"/>
      <c r="G29" s="13"/>
      <c r="H29" s="12"/>
    </row>
    <row r="30" spans="1:9" x14ac:dyDescent="0.45">
      <c r="A30" s="12" t="str">
        <f>CONCATENATE(table_tests[[#This Row],[FEATURE]],".",table_tests[[#This Row],[SPEC]],".",table_tests[[#This Row],[STEP]],table_tests[[#This Row],[DEVICE]])</f>
        <v>..</v>
      </c>
      <c r="B30" s="31"/>
      <c r="C30" s="31"/>
      <c r="D30" s="31"/>
      <c r="E30" s="12"/>
      <c r="F30" s="12"/>
      <c r="G30" s="13"/>
      <c r="H30" s="12"/>
    </row>
    <row r="31" spans="1:9" x14ac:dyDescent="0.45">
      <c r="A31" s="12" t="str">
        <f>CONCATENATE(table_tests[[#This Row],[FEATURE]],".",table_tests[[#This Row],[SPEC]],".",table_tests[[#This Row],[STEP]],table_tests[[#This Row],[DEVICE]])</f>
        <v>..</v>
      </c>
      <c r="B31" s="31"/>
      <c r="C31" s="31"/>
      <c r="D31" s="31"/>
      <c r="E31" s="12"/>
      <c r="F31" s="12"/>
      <c r="G31" s="13"/>
      <c r="H31" s="12"/>
    </row>
    <row r="32" spans="1:9" x14ac:dyDescent="0.45">
      <c r="A32" s="12" t="str">
        <f>CONCATENATE(table_tests[[#This Row],[FEATURE]],".",table_tests[[#This Row],[SPEC]],".",table_tests[[#This Row],[STEP]],table_tests[[#This Row],[DEVICE]])</f>
        <v>..</v>
      </c>
      <c r="B32" s="31"/>
      <c r="C32" s="31"/>
      <c r="D32" s="31"/>
      <c r="E32" s="12"/>
      <c r="F32" s="12"/>
      <c r="G32" s="13"/>
      <c r="H32" s="12"/>
    </row>
    <row r="33" spans="1:8" x14ac:dyDescent="0.45">
      <c r="A33" s="12" t="str">
        <f>CONCATENATE(table_tests[[#This Row],[FEATURE]],".",table_tests[[#This Row],[SPEC]],".",table_tests[[#This Row],[STEP]],table_tests[[#This Row],[DEVICE]])</f>
        <v>..</v>
      </c>
      <c r="B33" s="31"/>
      <c r="C33" s="31"/>
      <c r="D33" s="31"/>
      <c r="E33" s="12"/>
      <c r="F33" s="12"/>
      <c r="G33" s="13"/>
      <c r="H33" s="12"/>
    </row>
    <row r="34" spans="1:8" x14ac:dyDescent="0.45">
      <c r="A34" s="12" t="str">
        <f>CONCATENATE(table_tests[[#This Row],[FEATURE]],".",table_tests[[#This Row],[SPEC]],".",table_tests[[#This Row],[STEP]],table_tests[[#This Row],[DEVICE]])</f>
        <v>..</v>
      </c>
      <c r="B34" s="31"/>
      <c r="C34" s="31"/>
      <c r="D34" s="31"/>
      <c r="E34" s="12"/>
      <c r="F34" s="12"/>
      <c r="G34" s="13"/>
      <c r="H34" s="12"/>
    </row>
    <row r="35" spans="1:8" x14ac:dyDescent="0.45">
      <c r="A35" s="12" t="str">
        <f>CONCATENATE(table_tests[[#This Row],[FEATURE]],".",table_tests[[#This Row],[SPEC]],".",table_tests[[#This Row],[STEP]],table_tests[[#This Row],[DEVICE]])</f>
        <v>..</v>
      </c>
      <c r="B35" s="31"/>
      <c r="C35" s="31"/>
      <c r="D35" s="31"/>
      <c r="E35" s="12"/>
      <c r="F35" s="12"/>
      <c r="G35" s="13"/>
      <c r="H35" s="12"/>
    </row>
    <row r="36" spans="1:8" x14ac:dyDescent="0.45">
      <c r="A36" s="12" t="str">
        <f>CONCATENATE(table_tests[[#This Row],[FEATURE]],".",table_tests[[#This Row],[SPEC]],".",table_tests[[#This Row],[STEP]],table_tests[[#This Row],[DEVICE]])</f>
        <v>..</v>
      </c>
      <c r="B36" s="31"/>
      <c r="C36" s="31"/>
      <c r="D36" s="31"/>
      <c r="E36" s="12"/>
      <c r="F36" s="12"/>
      <c r="G36" s="13"/>
      <c r="H36" s="12"/>
    </row>
    <row r="37" spans="1:8" x14ac:dyDescent="0.45">
      <c r="A37" s="12" t="str">
        <f>CONCATENATE(table_tests[[#This Row],[FEATURE]],".",table_tests[[#This Row],[SPEC]],".",table_tests[[#This Row],[STEP]],table_tests[[#This Row],[DEVICE]])</f>
        <v>..</v>
      </c>
      <c r="B37" s="31"/>
      <c r="C37" s="31"/>
      <c r="D37" s="31"/>
      <c r="E37" s="12"/>
      <c r="F37" s="12"/>
      <c r="G37" s="13"/>
      <c r="H37" s="12"/>
    </row>
    <row r="38" spans="1:8" x14ac:dyDescent="0.45">
      <c r="A38" s="12" t="str">
        <f>CONCATENATE(table_tests[[#This Row],[FEATURE]],".",table_tests[[#This Row],[SPEC]],".",table_tests[[#This Row],[STEP]],table_tests[[#This Row],[DEVICE]])</f>
        <v>..</v>
      </c>
      <c r="B38" s="31"/>
      <c r="C38" s="31"/>
      <c r="D38" s="31"/>
      <c r="E38" s="12"/>
      <c r="F38" s="12"/>
      <c r="G38" s="13"/>
      <c r="H38" s="12"/>
    </row>
    <row r="39" spans="1:8" x14ac:dyDescent="0.45">
      <c r="A39" s="12" t="str">
        <f>CONCATENATE(table_tests[[#This Row],[FEATURE]],".",table_tests[[#This Row],[SPEC]],".",table_tests[[#This Row],[STEP]],table_tests[[#This Row],[DEVICE]])</f>
        <v>..</v>
      </c>
      <c r="B39" s="31"/>
      <c r="C39" s="31"/>
      <c r="D39" s="31"/>
      <c r="E39" s="12"/>
      <c r="F39" s="12"/>
      <c r="G39" s="13"/>
      <c r="H39" s="12"/>
    </row>
    <row r="40" spans="1:8" x14ac:dyDescent="0.45">
      <c r="A40" s="12" t="str">
        <f>CONCATENATE(table_tests[[#This Row],[FEATURE]],".",table_tests[[#This Row],[SPEC]],".",table_tests[[#This Row],[STEP]],table_tests[[#This Row],[DEVICE]])</f>
        <v>..</v>
      </c>
      <c r="B40" s="31"/>
      <c r="C40" s="31"/>
      <c r="D40" s="31"/>
      <c r="E40" s="12"/>
      <c r="F40" s="12"/>
      <c r="G40" s="13"/>
      <c r="H40" s="12"/>
    </row>
    <row r="41" spans="1:8" x14ac:dyDescent="0.45">
      <c r="A41" s="12" t="str">
        <f>CONCATENATE(table_tests[[#This Row],[FEATURE]],".",table_tests[[#This Row],[SPEC]],".",table_tests[[#This Row],[STEP]],table_tests[[#This Row],[DEVICE]])</f>
        <v>..</v>
      </c>
      <c r="B41" s="31"/>
      <c r="C41" s="31"/>
      <c r="D41" s="31"/>
      <c r="E41" s="12"/>
      <c r="F41" s="12"/>
      <c r="G41" s="13"/>
      <c r="H41" s="12"/>
    </row>
    <row r="42" spans="1:8" x14ac:dyDescent="0.45">
      <c r="A42" s="12" t="str">
        <f>CONCATENATE(table_tests[[#This Row],[FEATURE]],".",table_tests[[#This Row],[SPEC]],".",table_tests[[#This Row],[STEP]],table_tests[[#This Row],[DEVICE]])</f>
        <v>..</v>
      </c>
      <c r="B42" s="31"/>
      <c r="C42" s="31"/>
      <c r="D42" s="31"/>
      <c r="E42" s="12"/>
      <c r="F42" s="12"/>
      <c r="G42" s="13"/>
      <c r="H42" s="12"/>
    </row>
    <row r="43" spans="1:8" x14ac:dyDescent="0.45">
      <c r="A43" s="12" t="str">
        <f>CONCATENATE(table_tests[[#This Row],[FEATURE]],".",table_tests[[#This Row],[SPEC]],".",table_tests[[#This Row],[STEP]],table_tests[[#This Row],[DEVICE]])</f>
        <v>..</v>
      </c>
      <c r="B43" s="31"/>
      <c r="C43" s="31"/>
      <c r="D43" s="31"/>
      <c r="E43" s="12"/>
      <c r="F43" s="12"/>
      <c r="G43" s="13"/>
      <c r="H43" s="12"/>
    </row>
    <row r="44" spans="1:8" x14ac:dyDescent="0.45">
      <c r="A44" s="12" t="str">
        <f>CONCATENATE(table_tests[[#This Row],[FEATURE]],".",table_tests[[#This Row],[SPEC]],".",table_tests[[#This Row],[STEP]],table_tests[[#This Row],[DEVICE]])</f>
        <v>..</v>
      </c>
      <c r="B44" s="31"/>
      <c r="C44" s="31"/>
      <c r="D44" s="31"/>
      <c r="E44" s="12"/>
      <c r="F44" s="12"/>
      <c r="G44" s="13"/>
      <c r="H44" s="12"/>
    </row>
    <row r="45" spans="1:8" x14ac:dyDescent="0.45">
      <c r="A45" s="12" t="str">
        <f>CONCATENATE(table_tests[[#This Row],[FEATURE]],".",table_tests[[#This Row],[SPEC]],".",table_tests[[#This Row],[STEP]],table_tests[[#This Row],[DEVICE]])</f>
        <v>..</v>
      </c>
      <c r="B45" s="31"/>
      <c r="C45" s="31"/>
      <c r="D45" s="31"/>
      <c r="E45" s="12"/>
      <c r="F45" s="12"/>
      <c r="G45" s="13"/>
      <c r="H45" s="12"/>
    </row>
    <row r="46" spans="1:8" x14ac:dyDescent="0.45">
      <c r="A46" s="12" t="str">
        <f>CONCATENATE(table_tests[[#This Row],[FEATURE]],".",table_tests[[#This Row],[SPEC]],".",table_tests[[#This Row],[STEP]],table_tests[[#This Row],[DEVICE]])</f>
        <v>..</v>
      </c>
      <c r="B46" s="31"/>
      <c r="C46" s="31"/>
      <c r="D46" s="31"/>
      <c r="E46" s="12"/>
      <c r="F46" s="12"/>
      <c r="G46" s="13"/>
      <c r="H46" s="12"/>
    </row>
    <row r="47" spans="1:8" x14ac:dyDescent="0.45">
      <c r="A47" s="12" t="str">
        <f>CONCATENATE(table_tests[[#This Row],[FEATURE]],".",table_tests[[#This Row],[SPEC]],".",table_tests[[#This Row],[STEP]],table_tests[[#This Row],[DEVICE]])</f>
        <v>..</v>
      </c>
      <c r="B47" s="31"/>
      <c r="C47" s="31"/>
      <c r="D47" s="31"/>
      <c r="E47" s="12"/>
      <c r="F47" s="12"/>
      <c r="G47" s="13"/>
      <c r="H47" s="12"/>
    </row>
    <row r="48" spans="1:8" x14ac:dyDescent="0.45">
      <c r="A48" s="12" t="str">
        <f>CONCATENATE(table_tests[[#This Row],[FEATURE]],".",table_tests[[#This Row],[SPEC]],".",table_tests[[#This Row],[STEP]],table_tests[[#This Row],[DEVICE]])</f>
        <v>..</v>
      </c>
      <c r="B48" s="31"/>
      <c r="C48" s="31"/>
      <c r="D48" s="31"/>
      <c r="E48" s="12"/>
      <c r="F48" s="12"/>
      <c r="G48" s="13"/>
      <c r="H48" s="12"/>
    </row>
    <row r="49" spans="1:8" x14ac:dyDescent="0.45">
      <c r="A49" s="12" t="str">
        <f>CONCATENATE(table_tests[[#This Row],[FEATURE]],".",table_tests[[#This Row],[SPEC]],".",table_tests[[#This Row],[STEP]],table_tests[[#This Row],[DEVICE]])</f>
        <v>..</v>
      </c>
      <c r="B49" s="31"/>
      <c r="C49" s="31"/>
      <c r="D49" s="31"/>
      <c r="E49" s="12"/>
      <c r="F49" s="12"/>
      <c r="G49" s="13"/>
      <c r="H49" s="12"/>
    </row>
    <row r="50" spans="1:8" x14ac:dyDescent="0.45">
      <c r="A50" s="12" t="str">
        <f>CONCATENATE(table_tests[[#This Row],[FEATURE]],".",table_tests[[#This Row],[SPEC]],".",table_tests[[#This Row],[STEP]],table_tests[[#This Row],[DEVICE]])</f>
        <v>..</v>
      </c>
      <c r="B50" s="31"/>
      <c r="C50" s="31"/>
      <c r="D50" s="31"/>
      <c r="E50" s="12"/>
      <c r="F50" s="12"/>
      <c r="G50" s="13"/>
      <c r="H50" s="12"/>
    </row>
    <row r="51" spans="1:8" x14ac:dyDescent="0.45">
      <c r="A51" s="12" t="str">
        <f>CONCATENATE(table_tests[[#This Row],[FEATURE]],".",table_tests[[#This Row],[SPEC]],".",table_tests[[#This Row],[STEP]],table_tests[[#This Row],[DEVICE]])</f>
        <v>..</v>
      </c>
      <c r="B51" s="31"/>
      <c r="C51" s="31"/>
      <c r="D51" s="31"/>
      <c r="E51" s="12"/>
      <c r="F51" s="12"/>
      <c r="G51" s="13"/>
      <c r="H51" s="12"/>
    </row>
    <row r="52" spans="1:8" x14ac:dyDescent="0.45">
      <c r="A52" s="12" t="str">
        <f>CONCATENATE(table_tests[[#This Row],[FEATURE]],".",table_tests[[#This Row],[SPEC]],".",table_tests[[#This Row],[STEP]],table_tests[[#This Row],[DEVICE]])</f>
        <v>..</v>
      </c>
      <c r="B52" s="31"/>
      <c r="C52" s="31"/>
      <c r="D52" s="31"/>
      <c r="E52" s="12"/>
      <c r="F52" s="12"/>
      <c r="G52" s="13"/>
      <c r="H52" s="12"/>
    </row>
    <row r="53" spans="1:8" x14ac:dyDescent="0.45">
      <c r="A53" s="12" t="str">
        <f>CONCATENATE(table_tests[[#This Row],[FEATURE]],".",table_tests[[#This Row],[SPEC]],".",table_tests[[#This Row],[STEP]],table_tests[[#This Row],[DEVICE]])</f>
        <v>..</v>
      </c>
      <c r="B53" s="31"/>
      <c r="C53" s="31"/>
      <c r="D53" s="31"/>
      <c r="E53" s="12"/>
      <c r="F53" s="12"/>
      <c r="G53" s="13"/>
      <c r="H53" s="12"/>
    </row>
    <row r="54" spans="1:8" x14ac:dyDescent="0.45">
      <c r="A54" s="12" t="str">
        <f>CONCATENATE(table_tests[[#This Row],[FEATURE]],".",table_tests[[#This Row],[SPEC]],".",table_tests[[#This Row],[STEP]],table_tests[[#This Row],[DEVICE]])</f>
        <v>..</v>
      </c>
      <c r="B54" s="31"/>
      <c r="C54" s="31"/>
      <c r="D54" s="31"/>
      <c r="E54" s="12"/>
      <c r="F54" s="12"/>
      <c r="G54" s="13"/>
      <c r="H54" s="12"/>
    </row>
    <row r="55" spans="1:8" x14ac:dyDescent="0.45">
      <c r="A55" s="12" t="str">
        <f>CONCATENATE(table_tests[[#This Row],[FEATURE]],".",table_tests[[#This Row],[SPEC]],".",table_tests[[#This Row],[STEP]],table_tests[[#This Row],[DEVICE]])</f>
        <v>..</v>
      </c>
      <c r="B55" s="31"/>
      <c r="C55" s="31"/>
      <c r="D55" s="31"/>
      <c r="E55" s="12"/>
      <c r="F55" s="12"/>
      <c r="G55" s="13"/>
      <c r="H55" s="12"/>
    </row>
    <row r="56" spans="1:8" x14ac:dyDescent="0.45">
      <c r="A56" s="12" t="str">
        <f>CONCATENATE(table_tests[[#This Row],[FEATURE]],".",table_tests[[#This Row],[SPEC]],".",table_tests[[#This Row],[STEP]],table_tests[[#This Row],[DEVICE]])</f>
        <v>..</v>
      </c>
      <c r="B56" s="31"/>
      <c r="C56" s="31"/>
      <c r="D56" s="31"/>
      <c r="E56" s="12"/>
      <c r="F56" s="12"/>
      <c r="G56" s="13"/>
      <c r="H56" s="12"/>
    </row>
    <row r="57" spans="1:8" x14ac:dyDescent="0.45">
      <c r="A57" s="12" t="str">
        <f>CONCATENATE(table_tests[[#This Row],[FEATURE]],".",table_tests[[#This Row],[SPEC]],".",table_tests[[#This Row],[STEP]],table_tests[[#This Row],[DEVICE]])</f>
        <v>..</v>
      </c>
      <c r="B57" s="31"/>
      <c r="C57" s="31"/>
      <c r="D57" s="31"/>
      <c r="E57" s="12"/>
      <c r="F57" s="12"/>
      <c r="G57" s="13"/>
      <c r="H57" s="12"/>
    </row>
    <row r="58" spans="1:8" x14ac:dyDescent="0.45">
      <c r="A58" s="12" t="str">
        <f>CONCATENATE(table_tests[[#This Row],[FEATURE]],".",table_tests[[#This Row],[SPEC]],".",table_tests[[#This Row],[STEP]],table_tests[[#This Row],[DEVICE]])</f>
        <v>..</v>
      </c>
      <c r="B58" s="31"/>
      <c r="C58" s="31"/>
      <c r="D58" s="31"/>
      <c r="E58" s="12"/>
      <c r="F58" s="12"/>
      <c r="G58" s="13"/>
      <c r="H58" s="12"/>
    </row>
    <row r="59" spans="1:8" x14ac:dyDescent="0.45">
      <c r="A59" s="12" t="str">
        <f>CONCATENATE(table_tests[[#This Row],[FEATURE]],".",table_tests[[#This Row],[SPEC]],".",table_tests[[#This Row],[STEP]],table_tests[[#This Row],[DEVICE]])</f>
        <v>..</v>
      </c>
      <c r="B59" s="31"/>
      <c r="C59" s="31"/>
      <c r="D59" s="31"/>
      <c r="E59" s="12"/>
      <c r="F59" s="12"/>
      <c r="G59" s="13"/>
      <c r="H59" s="12"/>
    </row>
    <row r="60" spans="1:8" x14ac:dyDescent="0.45">
      <c r="A60" s="12" t="str">
        <f>CONCATENATE(table_tests[[#This Row],[FEATURE]],".",table_tests[[#This Row],[SPEC]],".",table_tests[[#This Row],[STEP]],table_tests[[#This Row],[DEVICE]])</f>
        <v>..</v>
      </c>
      <c r="B60" s="31"/>
      <c r="C60" s="31"/>
      <c r="D60" s="31"/>
      <c r="E60" s="12"/>
      <c r="F60" s="12"/>
      <c r="G60" s="13"/>
      <c r="H60" s="12"/>
    </row>
    <row r="61" spans="1:8" x14ac:dyDescent="0.45">
      <c r="A61" s="12" t="str">
        <f>CONCATENATE(table_tests[[#This Row],[FEATURE]],".",table_tests[[#This Row],[SPEC]],".",table_tests[[#This Row],[STEP]],table_tests[[#This Row],[DEVICE]])</f>
        <v>..</v>
      </c>
      <c r="B61" s="31"/>
      <c r="C61" s="31"/>
      <c r="D61" s="31"/>
      <c r="E61" s="1"/>
      <c r="F61" s="12"/>
      <c r="G61" s="13"/>
      <c r="H61" s="12"/>
    </row>
    <row r="62" spans="1:8" x14ac:dyDescent="0.45">
      <c r="A62" s="1" t="str">
        <f>CONCATENATE(table_tests[[#This Row],[FEATURE]],".",table_tests[[#This Row],[SPEC]],".",table_tests[[#This Row],[STEP]],table_tests[[#This Row],[DEVICE]])</f>
        <v>..</v>
      </c>
      <c r="E62" s="1"/>
    </row>
    <row r="63" spans="1:8" x14ac:dyDescent="0.45">
      <c r="A63" s="1" t="str">
        <f>CONCATENATE(table_tests[[#This Row],[FEATURE]],".",table_tests[[#This Row],[SPEC]],".",table_tests[[#This Row],[STEP]],table_tests[[#This Row],[DEVICE]])</f>
        <v>..</v>
      </c>
      <c r="E63" s="1"/>
    </row>
    <row r="64" spans="1:8" x14ac:dyDescent="0.45">
      <c r="A64" s="1" t="str">
        <f>CONCATENATE(table_tests[[#This Row],[FEATURE]],".",table_tests[[#This Row],[SPEC]],".",table_tests[[#This Row],[STEP]],table_tests[[#This Row],[DEVICE]])</f>
        <v>..</v>
      </c>
      <c r="E64" s="1"/>
    </row>
    <row r="65" spans="1:5" x14ac:dyDescent="0.45">
      <c r="A65" s="1" t="str">
        <f>CONCATENATE(table_tests[[#This Row],[FEATURE]],".",table_tests[[#This Row],[SPEC]],".",table_tests[[#This Row],[STEP]],table_tests[[#This Row],[DEVICE]])</f>
        <v>..</v>
      </c>
      <c r="E65" s="1"/>
    </row>
    <row r="66" spans="1:5" x14ac:dyDescent="0.45">
      <c r="A66" s="1" t="str">
        <f>CONCATENATE(table_tests[[#This Row],[FEATURE]],".",table_tests[[#This Row],[SPEC]],".",table_tests[[#This Row],[STEP]],table_tests[[#This Row],[DEVICE]])</f>
        <v>..</v>
      </c>
      <c r="E66" s="1"/>
    </row>
    <row r="67" spans="1:5" x14ac:dyDescent="0.45">
      <c r="A67" s="1" t="str">
        <f>CONCATENATE(table_tests[[#This Row],[FEATURE]],".",table_tests[[#This Row],[SPEC]],".",table_tests[[#This Row],[STEP]],table_tests[[#This Row],[DEVICE]])</f>
        <v>..</v>
      </c>
      <c r="E67" s="1"/>
    </row>
    <row r="68" spans="1:5" x14ac:dyDescent="0.45">
      <c r="A68" s="1" t="str">
        <f>CONCATENATE(table_tests[[#This Row],[FEATURE]],".",table_tests[[#This Row],[SPEC]],".",table_tests[[#This Row],[STEP]],table_tests[[#This Row],[DEVICE]])</f>
        <v>..</v>
      </c>
      <c r="E68" s="1"/>
    </row>
    <row r="69" spans="1:5" x14ac:dyDescent="0.45">
      <c r="A69" s="1" t="str">
        <f>CONCATENATE(table_tests[[#This Row],[FEATURE]],".",table_tests[[#This Row],[SPEC]],".",table_tests[[#This Row],[STEP]],table_tests[[#This Row],[DEVICE]])</f>
        <v>..</v>
      </c>
      <c r="E69" s="1"/>
    </row>
    <row r="70" spans="1:5" x14ac:dyDescent="0.45">
      <c r="A70" s="1" t="str">
        <f>CONCATENATE(table_tests[[#This Row],[FEATURE]],".",table_tests[[#This Row],[SPEC]],".",table_tests[[#This Row],[STEP]],table_tests[[#This Row],[DEVICE]])</f>
        <v>..</v>
      </c>
      <c r="E70" s="1"/>
    </row>
    <row r="71" spans="1:5" x14ac:dyDescent="0.45">
      <c r="A71" s="1" t="str">
        <f>CONCATENATE(table_tests[[#This Row],[FEATURE]],".",table_tests[[#This Row],[SPEC]],".",table_tests[[#This Row],[STEP]],table_tests[[#This Row],[DEVICE]])</f>
        <v>..</v>
      </c>
      <c r="E71" s="1"/>
    </row>
    <row r="72" spans="1:5" x14ac:dyDescent="0.45">
      <c r="A72" s="1" t="str">
        <f>CONCATENATE(table_tests[[#This Row],[FEATURE]],".",table_tests[[#This Row],[SPEC]],".",table_tests[[#This Row],[STEP]],table_tests[[#This Row],[DEVICE]])</f>
        <v>..</v>
      </c>
      <c r="E72" s="1"/>
    </row>
    <row r="73" spans="1:5" x14ac:dyDescent="0.45">
      <c r="A73" s="1" t="str">
        <f>CONCATENATE(table_tests[[#This Row],[FEATURE]],".",table_tests[[#This Row],[SPEC]],".",table_tests[[#This Row],[STEP]],table_tests[[#This Row],[DEVICE]])</f>
        <v>..</v>
      </c>
      <c r="E73" s="1"/>
    </row>
    <row r="74" spans="1:5" x14ac:dyDescent="0.45">
      <c r="A74" s="1" t="str">
        <f>CONCATENATE(table_tests[[#This Row],[FEATURE]],".",table_tests[[#This Row],[SPEC]],".",table_tests[[#This Row],[STEP]],table_tests[[#This Row],[DEVICE]])</f>
        <v>..</v>
      </c>
      <c r="E74" s="1"/>
    </row>
    <row r="75" spans="1:5" x14ac:dyDescent="0.45">
      <c r="A75" s="1" t="str">
        <f>CONCATENATE(table_tests[[#This Row],[FEATURE]],".",table_tests[[#This Row],[SPEC]],".",table_tests[[#This Row],[STEP]],table_tests[[#This Row],[DEVICE]])</f>
        <v>..</v>
      </c>
      <c r="E75" s="1"/>
    </row>
    <row r="76" spans="1:5" x14ac:dyDescent="0.45">
      <c r="A76" s="1" t="str">
        <f>CONCATENATE(table_tests[[#This Row],[FEATURE]],".",table_tests[[#This Row],[SPEC]],".",table_tests[[#This Row],[STEP]],table_tests[[#This Row],[DEVICE]])</f>
        <v>..</v>
      </c>
      <c r="E76" s="1"/>
    </row>
    <row r="77" spans="1:5" x14ac:dyDescent="0.45">
      <c r="A77" s="1" t="str">
        <f>CONCATENATE(table_tests[[#This Row],[FEATURE]],".",table_tests[[#This Row],[SPEC]],".",table_tests[[#This Row],[STEP]],table_tests[[#This Row],[DEVICE]])</f>
        <v>..</v>
      </c>
      <c r="E77" s="1"/>
    </row>
    <row r="78" spans="1:5" x14ac:dyDescent="0.45">
      <c r="A78" s="1" t="str">
        <f>CONCATENATE(table_tests[[#This Row],[FEATURE]],".",table_tests[[#This Row],[SPEC]],".",table_tests[[#This Row],[STEP]],table_tests[[#This Row],[DEVICE]])</f>
        <v>..</v>
      </c>
      <c r="E78" s="1"/>
    </row>
    <row r="79" spans="1:5" x14ac:dyDescent="0.45">
      <c r="A79" s="1" t="str">
        <f>CONCATENATE(table_tests[[#This Row],[FEATURE]],".",table_tests[[#This Row],[SPEC]],".",table_tests[[#This Row],[STEP]],table_tests[[#This Row],[DEVICE]])</f>
        <v>..</v>
      </c>
      <c r="E79" s="1"/>
    </row>
    <row r="80" spans="1:5" x14ac:dyDescent="0.45">
      <c r="A80" s="1" t="str">
        <f>CONCATENATE(table_tests[[#This Row],[FEATURE]],".",table_tests[[#This Row],[SPEC]],".",table_tests[[#This Row],[STEP]],table_tests[[#This Row],[DEVICE]])</f>
        <v>..</v>
      </c>
      <c r="E80" s="1"/>
    </row>
    <row r="81" spans="1:5" x14ac:dyDescent="0.45">
      <c r="A81" s="1" t="str">
        <f>CONCATENATE(table_tests[[#This Row],[FEATURE]],".",table_tests[[#This Row],[SPEC]],".",table_tests[[#This Row],[STEP]],table_tests[[#This Row],[DEVICE]])</f>
        <v>..</v>
      </c>
      <c r="E81" s="1"/>
    </row>
    <row r="82" spans="1:5" x14ac:dyDescent="0.45">
      <c r="A82" s="1" t="str">
        <f>CONCATENATE(table_tests[[#This Row],[FEATURE]],".",table_tests[[#This Row],[SPEC]],".",table_tests[[#This Row],[STEP]],table_tests[[#This Row],[DEVICE]])</f>
        <v>..</v>
      </c>
      <c r="E82" s="1"/>
    </row>
    <row r="83" spans="1:5" x14ac:dyDescent="0.45">
      <c r="A83" s="1" t="str">
        <f>CONCATENATE(table_tests[[#This Row],[FEATURE]],".",table_tests[[#This Row],[SPEC]],".",table_tests[[#This Row],[STEP]],table_tests[[#This Row],[DEVICE]])</f>
        <v>..</v>
      </c>
      <c r="E83" s="1"/>
    </row>
    <row r="84" spans="1:5" x14ac:dyDescent="0.45">
      <c r="A84" s="1" t="str">
        <f>CONCATENATE(table_tests[[#This Row],[FEATURE]],".",table_tests[[#This Row],[SPEC]],".",table_tests[[#This Row],[STEP]],table_tests[[#This Row],[DEVICE]])</f>
        <v>..</v>
      </c>
      <c r="E84" s="1"/>
    </row>
    <row r="85" spans="1:5" x14ac:dyDescent="0.45">
      <c r="A85" s="1" t="str">
        <f>CONCATENATE(table_tests[[#This Row],[FEATURE]],".",table_tests[[#This Row],[SPEC]],".",table_tests[[#This Row],[STEP]],table_tests[[#This Row],[DEVICE]])</f>
        <v>..</v>
      </c>
      <c r="E85" s="1"/>
    </row>
    <row r="86" spans="1:5" x14ac:dyDescent="0.45">
      <c r="A86" s="1" t="str">
        <f>CONCATENATE(table_tests[[#This Row],[FEATURE]],".",table_tests[[#This Row],[SPEC]],".",table_tests[[#This Row],[STEP]],table_tests[[#This Row],[DEVICE]])</f>
        <v>..</v>
      </c>
      <c r="E86" s="1"/>
    </row>
    <row r="87" spans="1:5" x14ac:dyDescent="0.45">
      <c r="A87" s="1" t="str">
        <f>CONCATENATE(table_tests[[#This Row],[FEATURE]],".",table_tests[[#This Row],[SPEC]],".",table_tests[[#This Row],[STEP]],table_tests[[#This Row],[DEVICE]])</f>
        <v>..</v>
      </c>
      <c r="E87" s="1"/>
    </row>
    <row r="88" spans="1:5" x14ac:dyDescent="0.45">
      <c r="A88" s="1" t="str">
        <f>CONCATENATE(table_tests[[#This Row],[FEATURE]],".",table_tests[[#This Row],[SPEC]],".",table_tests[[#This Row],[STEP]],table_tests[[#This Row],[DEVICE]])</f>
        <v>..</v>
      </c>
      <c r="E88" s="1"/>
    </row>
    <row r="89" spans="1:5" x14ac:dyDescent="0.45">
      <c r="A89" s="1" t="str">
        <f>CONCATENATE(table_tests[[#This Row],[FEATURE]],".",table_tests[[#This Row],[SPEC]],".",table_tests[[#This Row],[STEP]],table_tests[[#This Row],[DEVICE]])</f>
        <v>..</v>
      </c>
      <c r="E89" s="1"/>
    </row>
    <row r="90" spans="1:5" x14ac:dyDescent="0.45">
      <c r="A90" s="1" t="str">
        <f>CONCATENATE(table_tests[[#This Row],[FEATURE]],".",table_tests[[#This Row],[SPEC]],".",table_tests[[#This Row],[STEP]],table_tests[[#This Row],[DEVICE]])</f>
        <v>..</v>
      </c>
      <c r="E90" s="1"/>
    </row>
    <row r="91" spans="1:5" x14ac:dyDescent="0.45">
      <c r="A91" s="1" t="str">
        <f>CONCATENATE(table_tests[[#This Row],[FEATURE]],".",table_tests[[#This Row],[SPEC]],".",table_tests[[#This Row],[STEP]],table_tests[[#This Row],[DEVICE]])</f>
        <v>..</v>
      </c>
      <c r="E91" s="1"/>
    </row>
    <row r="92" spans="1:5" x14ac:dyDescent="0.45">
      <c r="A92" s="1" t="str">
        <f>CONCATENATE(table_tests[[#This Row],[FEATURE]],".",table_tests[[#This Row],[SPEC]],".",table_tests[[#This Row],[STEP]],table_tests[[#This Row],[DEVICE]])</f>
        <v>..</v>
      </c>
      <c r="E92" s="1"/>
    </row>
    <row r="93" spans="1:5" x14ac:dyDescent="0.45">
      <c r="A93" s="1" t="str">
        <f>CONCATENATE(table_tests[[#This Row],[FEATURE]],".",table_tests[[#This Row],[SPEC]],".",table_tests[[#This Row],[STEP]],table_tests[[#This Row],[DEVICE]])</f>
        <v>..</v>
      </c>
    </row>
  </sheetData>
  <hyperlinks>
    <hyperlink ref="I5" r:id="rId1"/>
    <hyperlink ref="I2" r:id="rId2"/>
    <hyperlink ref="I3" r:id="rId3"/>
    <hyperlink ref="I4" r:id="rId4"/>
    <hyperlink ref="I6" r:id="rId5"/>
    <hyperlink ref="I7" r:id="rId6"/>
    <hyperlink ref="I8" r:id="rId7"/>
    <hyperlink ref="I9" r:id="rId8"/>
    <hyperlink ref="I10" r:id="rId9"/>
    <hyperlink ref="I12" r:id="rId10"/>
    <hyperlink ref="I13" r:id="rId11"/>
    <hyperlink ref="I15" r:id="rId12"/>
    <hyperlink ref="I16" r:id="rId13"/>
    <hyperlink ref="I17" r:id="rId14"/>
    <hyperlink ref="I18" r:id="rId15"/>
    <hyperlink ref="I19" r:id="rId16"/>
    <hyperlink ref="I20" r:id="rId17"/>
  </hyperlinks>
  <pageMargins left="0.7" right="0.7" top="0.75" bottom="0.75" header="0.3" footer="0.3"/>
  <pageSetup paperSize="9" orientation="portrait" r:id="rId18"/>
  <tableParts count="1">
    <tablePart r:id="rId1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6" sqref="C6"/>
    </sheetView>
  </sheetViews>
  <sheetFormatPr defaultRowHeight="14.25" x14ac:dyDescent="0.45"/>
  <sheetData>
    <row r="1" spans="1:1" x14ac:dyDescent="0.45">
      <c r="A1" t="s">
        <v>38</v>
      </c>
    </row>
    <row r="2" spans="1:1" x14ac:dyDescent="0.45">
      <c r="A2" t="s">
        <v>39</v>
      </c>
    </row>
    <row r="3" spans="1:1" x14ac:dyDescent="0.45">
      <c r="A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SOMMAIRE</vt:lpstr>
      <vt:lpstr>SiUpClient_desk</vt:lpstr>
      <vt:lpstr>SiUpClient_Mobile</vt:lpstr>
      <vt:lpstr>SiUpCommerçant_desk</vt:lpstr>
      <vt:lpstr>SiUpCommerçant_Mobile</vt:lpstr>
      <vt:lpstr>SiUpForm</vt:lpstr>
      <vt:lpstr>TESTS</vt:lpstr>
      <vt:lpstr>Sheet1</vt:lpstr>
      <vt:lpstr>SiUpClient_Mobile!JOIN</vt:lpstr>
      <vt:lpstr>SiUpCommerçant_desk!JOIN</vt:lpstr>
      <vt:lpstr>SiUpCommerçant_Mobile!JOIN</vt:lpstr>
      <vt:lpstr>SiUpForm!JOIN</vt:lpstr>
      <vt:lpstr>JOIN</vt:lpstr>
      <vt:lpstr>OKKO</vt:lpstr>
      <vt:lpstr>SiUpClient_Mobile!TESTS</vt:lpstr>
      <vt:lpstr>SiUpCommerçant_desk!TESTS</vt:lpstr>
      <vt:lpstr>SiUpCommerçant_Mobile!TESTS</vt:lpstr>
      <vt:lpstr>SiUpForm!TESTS</vt:lpstr>
      <vt:lpstr>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 vavio</dc:creator>
  <cp:lastModifiedBy>syl vavio</cp:lastModifiedBy>
  <dcterms:created xsi:type="dcterms:W3CDTF">2021-04-26T20:12:40Z</dcterms:created>
  <dcterms:modified xsi:type="dcterms:W3CDTF">2021-04-27T09:02:47Z</dcterms:modified>
</cp:coreProperties>
</file>