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capgemini.sharepoint.com/sites/PSAFactory/Shared Documents/General/PROJETS/Stellantis Global Codification Management/Study/Prestudy Step 2/"/>
    </mc:Choice>
  </mc:AlternateContent>
  <xr:revisionPtr revIDLastSave="0" documentId="8_{62DE5383-8BD6-4576-8E0A-93EB566E5777}" xr6:coauthVersionLast="47" xr6:coauthVersionMax="47" xr10:uidLastSave="{00000000-0000-0000-0000-000000000000}"/>
  <bookViews>
    <workbookView xWindow="-120" yWindow="-120" windowWidth="29040" windowHeight="15840" firstSheet="5" activeTab="5" xr2:uid="{F025C803-385B-4F78-A2CB-CCB8C093809F}"/>
  </bookViews>
  <sheets>
    <sheet name="1PP2" sheetId="6" r:id="rId1"/>
    <sheet name="ZZK9" sheetId="5" r:id="rId2"/>
    <sheet name="synthesis" sheetId="4" r:id="rId3"/>
    <sheet name="1PP2 (old)" sheetId="3" r:id="rId4"/>
    <sheet name="ZZK9(old)" sheetId="1" r:id="rId5"/>
    <sheet name="algo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5" l="1"/>
  <c r="K29" i="5"/>
  <c r="K19" i="5"/>
  <c r="F19" i="5"/>
  <c r="K9" i="5"/>
  <c r="F9" i="5"/>
  <c r="K29" i="6"/>
  <c r="K19" i="6"/>
  <c r="K9" i="6"/>
  <c r="F29" i="6"/>
  <c r="F19" i="6"/>
  <c r="F9" i="6"/>
  <c r="L11" i="4"/>
  <c r="L10" i="4"/>
  <c r="L9" i="4"/>
  <c r="L8" i="4"/>
  <c r="L7" i="4"/>
  <c r="L6" i="4"/>
  <c r="K11" i="4"/>
  <c r="K10" i="4"/>
  <c r="K9" i="4"/>
  <c r="K8" i="4"/>
  <c r="M8" i="4" s="1"/>
  <c r="K7" i="4"/>
  <c r="K6" i="4"/>
  <c r="M6" i="4" s="1"/>
  <c r="J11" i="4"/>
  <c r="J10" i="4"/>
  <c r="J9" i="4"/>
  <c r="I11" i="4"/>
  <c r="I10" i="4"/>
  <c r="I9" i="4"/>
  <c r="I8" i="4"/>
  <c r="I7" i="4"/>
  <c r="I6" i="4"/>
  <c r="J8" i="4"/>
  <c r="J7" i="4"/>
  <c r="J6" i="4"/>
  <c r="K28" i="6"/>
  <c r="H28" i="6"/>
  <c r="F28" i="6"/>
  <c r="C28" i="6"/>
  <c r="K27" i="6"/>
  <c r="H27" i="6"/>
  <c r="F27" i="6"/>
  <c r="K26" i="6"/>
  <c r="H26" i="6"/>
  <c r="F26" i="6"/>
  <c r="K18" i="6"/>
  <c r="H18" i="6"/>
  <c r="F18" i="6"/>
  <c r="C18" i="6"/>
  <c r="K17" i="6"/>
  <c r="H17" i="6"/>
  <c r="F17" i="6"/>
  <c r="K16" i="6"/>
  <c r="H16" i="6"/>
  <c r="F16" i="6"/>
  <c r="K8" i="6"/>
  <c r="H8" i="6"/>
  <c r="F8" i="6"/>
  <c r="C8" i="6"/>
  <c r="K7" i="6"/>
  <c r="H7" i="6"/>
  <c r="F7" i="6"/>
  <c r="K6" i="6"/>
  <c r="H6" i="6"/>
  <c r="F6" i="6"/>
  <c r="K28" i="5"/>
  <c r="H28" i="5"/>
  <c r="F28" i="5"/>
  <c r="C28" i="5"/>
  <c r="K27" i="5"/>
  <c r="H27" i="5"/>
  <c r="F27" i="5"/>
  <c r="K26" i="5"/>
  <c r="H26" i="5"/>
  <c r="F26" i="5"/>
  <c r="K18" i="5"/>
  <c r="H18" i="5"/>
  <c r="F18" i="5"/>
  <c r="C18" i="5"/>
  <c r="K17" i="5"/>
  <c r="H17" i="5"/>
  <c r="F17" i="5"/>
  <c r="K16" i="5"/>
  <c r="H16" i="5"/>
  <c r="F16" i="5"/>
  <c r="K8" i="5"/>
  <c r="H8" i="5"/>
  <c r="F8" i="5"/>
  <c r="C8" i="5"/>
  <c r="K7" i="5"/>
  <c r="H7" i="5"/>
  <c r="F7" i="5"/>
  <c r="K6" i="5"/>
  <c r="H6" i="5"/>
  <c r="F6" i="5"/>
  <c r="M11" i="4"/>
  <c r="M9" i="4" l="1"/>
  <c r="M10" i="4"/>
  <c r="K12" i="4"/>
  <c r="M7" i="4"/>
  <c r="I12" i="4"/>
  <c r="M12" i="4" l="1"/>
  <c r="L32" i="3"/>
  <c r="L31" i="3"/>
  <c r="L30" i="3"/>
  <c r="L28" i="3"/>
  <c r="J28" i="3"/>
  <c r="J30" i="3"/>
  <c r="J31" i="3"/>
  <c r="H31" i="3"/>
  <c r="H30" i="3"/>
  <c r="H28" i="3"/>
  <c r="F31" i="3"/>
  <c r="L21" i="3"/>
  <c r="L17" i="3"/>
  <c r="L19" i="3"/>
  <c r="L20" i="3"/>
  <c r="J20" i="3"/>
  <c r="J19" i="3"/>
  <c r="J17" i="3"/>
  <c r="H20" i="3"/>
  <c r="H19" i="3"/>
  <c r="H17" i="3"/>
  <c r="F20" i="3"/>
  <c r="L9" i="3"/>
  <c r="L10" i="3"/>
  <c r="L8" i="3"/>
  <c r="L6" i="3"/>
  <c r="J9" i="3"/>
  <c r="J8" i="3"/>
  <c r="J6" i="3"/>
  <c r="H9" i="3"/>
  <c r="F9" i="3"/>
  <c r="H8" i="3"/>
  <c r="H6" i="3"/>
  <c r="L32" i="1"/>
  <c r="L31" i="1"/>
  <c r="J31" i="1"/>
  <c r="L30" i="1"/>
  <c r="J30" i="1"/>
  <c r="L28" i="1"/>
  <c r="J28" i="1"/>
  <c r="F31" i="1"/>
  <c r="H31" i="1"/>
  <c r="H30" i="1"/>
  <c r="H28" i="1"/>
  <c r="L21" i="1"/>
  <c r="J20" i="1"/>
  <c r="J19" i="1"/>
  <c r="L20" i="1"/>
  <c r="L19" i="1"/>
  <c r="L17" i="1"/>
  <c r="J17" i="1"/>
  <c r="H20" i="1"/>
  <c r="H19" i="1"/>
  <c r="H17" i="1"/>
  <c r="F20" i="1"/>
  <c r="L10" i="1"/>
  <c r="L9" i="1"/>
  <c r="J9" i="1"/>
  <c r="J8" i="1"/>
  <c r="L8" i="1"/>
  <c r="L6" i="1"/>
  <c r="J6" i="1"/>
  <c r="F9" i="1"/>
  <c r="H9" i="1"/>
  <c r="H8" i="1"/>
  <c r="H6" i="1"/>
</calcChain>
</file>

<file path=xl/sharedStrings.xml><?xml version="1.0" encoding="utf-8"?>
<sst xmlns="http://schemas.openxmlformats.org/spreadsheetml/2006/main" count="606" uniqueCount="106">
  <si>
    <t>Signature</t>
  </si>
  <si>
    <t>B0C B0F B0G B0H DAQ</t>
  </si>
  <si>
    <t>java (AWS)</t>
  </si>
  <si>
    <t>C++ (on prem)</t>
  </si>
  <si>
    <t>step</t>
  </si>
  <si>
    <t>time (ms)</t>
  </si>
  <si>
    <t>nb items</t>
  </si>
  <si>
    <t>Comb.</t>
  </si>
  <si>
    <t>average time(ms)</t>
  </si>
  <si>
    <t>memory</t>
  </si>
  <si>
    <t>time (ms) (c++)</t>
  </si>
  <si>
    <t>nb items (c++)</t>
  </si>
  <si>
    <t>Comb. C++</t>
  </si>
  <si>
    <t>average time (c++)</t>
  </si>
  <si>
    <t>memory (c++)</t>
  </si>
  <si>
    <t>build indces</t>
  </si>
  <si>
    <t>140 files</t>
  </si>
  <si>
    <t xml:space="preserve">1Gb </t>
  </si>
  <si>
    <t>512Gb</t>
  </si>
  <si>
    <t>-compute intersection</t>
  </si>
  <si>
    <t>-filter incompatible combination</t>
  </si>
  <si>
    <t>Total</t>
  </si>
  <si>
    <t>B0C B0F B0G B0H DAQ REG</t>
  </si>
  <si>
    <t>average time</t>
  </si>
  <si>
    <t xml:space="preserve">B0C B0F B0G B0H DD4 DVQ </t>
  </si>
  <si>
    <t>B0A B0H</t>
  </si>
  <si>
    <t>B0A B0H DGA</t>
  </si>
  <si>
    <t>B0C B0D</t>
  </si>
  <si>
    <t>dataset</t>
  </si>
  <si>
    <t>signature</t>
  </si>
  <si>
    <t>Java elapse ms</t>
  </si>
  <si>
    <t>Java Comb.</t>
  </si>
  <si>
    <t>C++ elapse ms</t>
  </si>
  <si>
    <t>C++ Comb</t>
  </si>
  <si>
    <t>c++ vs java elapse time</t>
  </si>
  <si>
    <t>1PP2</t>
  </si>
  <si>
    <t>B0C B0F B0H DD4 DVQ</t>
  </si>
  <si>
    <t>ZZK9</t>
  </si>
  <si>
    <t>Sum</t>
  </si>
  <si>
    <t>build valid combination</t>
  </si>
  <si>
    <t>140 files / 6720 combi</t>
  </si>
  <si>
    <t>140 files / 116 combi</t>
  </si>
  <si>
    <t>140 files / 762 combi</t>
  </si>
  <si>
    <t>140 files / 318 combi</t>
  </si>
  <si>
    <t>140 files / 1205 combi</t>
  </si>
  <si>
    <t>140 files / 400 combi</t>
  </si>
  <si>
    <t>140 files / 36 combi</t>
  </si>
  <si>
    <t>140 files / 33 combi</t>
  </si>
  <si>
    <t>140 files / 72 combi</t>
  </si>
  <si>
    <t>140 files / 66 combi</t>
  </si>
  <si>
    <t>140 files / 8 combi</t>
  </si>
  <si>
    <t>Case 1</t>
  </si>
  <si>
    <t>Input</t>
  </si>
  <si>
    <t>Index building</t>
  </si>
  <si>
    <t xml:space="preserve"> bit set</t>
  </si>
  <si>
    <t>pseudo table (final result)</t>
  </si>
  <si>
    <t>F1</t>
  </si>
  <si>
    <t>F2</t>
  </si>
  <si>
    <t>Row ID</t>
  </si>
  <si>
    <t>Attribute</t>
  </si>
  <si>
    <t>index</t>
  </si>
  <si>
    <t>row ID</t>
  </si>
  <si>
    <t>bit set</t>
  </si>
  <si>
    <t>Validity</t>
  </si>
  <si>
    <t>valid</t>
  </si>
  <si>
    <t>F3</t>
  </si>
  <si>
    <t>A1</t>
  </si>
  <si>
    <t>B1</t>
  </si>
  <si>
    <t>R1</t>
  </si>
  <si>
    <t>F1_A1</t>
  </si>
  <si>
    <t>R1:</t>
  </si>
  <si>
    <t>1,3</t>
  </si>
  <si>
    <t>true</t>
  </si>
  <si>
    <t>intersection computation</t>
  </si>
  <si>
    <t>F1_A1,F2_B1</t>
  </si>
  <si>
    <t>C1</t>
  </si>
  <si>
    <t>A2</t>
  </si>
  <si>
    <t>R2</t>
  </si>
  <si>
    <t>F1_A2</t>
  </si>
  <si>
    <t>R2:</t>
  </si>
  <si>
    <t>2,3</t>
  </si>
  <si>
    <t>F1_A1,F2_B1, F1_A2</t>
  </si>
  <si>
    <t>F2_B1</t>
  </si>
  <si>
    <t>R3:</t>
  </si>
  <si>
    <t>3,5</t>
  </si>
  <si>
    <t>R3</t>
  </si>
  <si>
    <t>F1_A1,F2_B1, F1_A2, F3_C1</t>
  </si>
  <si>
    <t>F2_B2</t>
  </si>
  <si>
    <t>R4:</t>
  </si>
  <si>
    <t>4,5</t>
  </si>
  <si>
    <t>R4</t>
  </si>
  <si>
    <t>F3_C1</t>
  </si>
  <si>
    <t>B2</t>
  </si>
  <si>
    <t>Case 2</t>
  </si>
  <si>
    <t>pseudo table</t>
  </si>
  <si>
    <t>1,4</t>
  </si>
  <si>
    <t>R5</t>
  </si>
  <si>
    <t>GENOME</t>
  </si>
  <si>
    <t>Table</t>
  </si>
  <si>
    <t>value</t>
  </si>
  <si>
    <t>B2 not possible, so delete it everywhere ("bitset")</t>
  </si>
  <si>
    <t>R1, R2</t>
  </si>
  <si>
    <t>true because exist in table 1</t>
  </si>
  <si>
    <t>false because F2 existit in table 1 but not value B2 not ini previous table (table 1)</t>
  </si>
  <si>
    <t>R3, R4</t>
  </si>
  <si>
    <t>true because no reason to cancel it (new feature)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</si>
</sst>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0">
    <border>
      <left/>
      <right/>
      <top/>
      <bottom/>
      <diagonal/>
    </border>
    <border>
      <left style="thin">
        <color theme="8" tint="0.79998168889431442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thin">
        <color theme="8" tint="0.79998168889431442"/>
      </left>
      <right/>
      <top style="medium">
        <color theme="0"/>
      </top>
      <bottom/>
      <diagonal/>
    </border>
    <border>
      <left/>
      <right style="thin">
        <color theme="8" tint="0.79998168889431442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0" fillId="0" borderId="1" xfId="0" applyBorder="1"/>
    <xf numFmtId="0" fontId="3" fillId="0" borderId="0" xfId="0" applyFont="1"/>
    <xf numFmtId="0" fontId="5" fillId="0" borderId="0" xfId="0" applyFont="1"/>
    <xf numFmtId="0" fontId="2" fillId="0" borderId="0" xfId="0" applyFont="1"/>
    <xf numFmtId="0" fontId="2" fillId="0" borderId="2" xfId="0" applyFont="1" applyBorder="1"/>
    <xf numFmtId="0" fontId="6" fillId="0" borderId="5" xfId="0" applyFont="1" applyBorder="1"/>
    <xf numFmtId="0" fontId="7" fillId="0" borderId="5" xfId="0" applyFont="1" applyBorder="1"/>
    <xf numFmtId="0" fontId="6" fillId="0" borderId="6" xfId="0" applyFont="1" applyBorder="1"/>
    <xf numFmtId="0" fontId="8" fillId="0" borderId="5" xfId="0" applyFont="1" applyBorder="1"/>
    <xf numFmtId="9" fontId="0" fillId="0" borderId="0" xfId="1" applyFont="1"/>
    <xf numFmtId="0" fontId="10" fillId="0" borderId="5" xfId="0" applyFont="1" applyBorder="1"/>
    <xf numFmtId="0" fontId="0" fillId="0" borderId="8" xfId="0" applyBorder="1"/>
    <xf numFmtId="164" fontId="0" fillId="0" borderId="0" xfId="0" applyNumberFormat="1"/>
    <xf numFmtId="0" fontId="0" fillId="0" borderId="10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1" fillId="0" borderId="5" xfId="0" applyNumberFormat="1" applyFont="1" applyBorder="1"/>
    <xf numFmtId="0" fontId="11" fillId="0" borderId="9" xfId="0" applyFont="1" applyBorder="1"/>
    <xf numFmtId="0" fontId="12" fillId="0" borderId="5" xfId="0" applyFont="1" applyBorder="1"/>
    <xf numFmtId="0" fontId="11" fillId="0" borderId="5" xfId="0" applyFont="1" applyBorder="1"/>
    <xf numFmtId="0" fontId="9" fillId="2" borderId="0" xfId="0" applyFont="1" applyFill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4" borderId="16" xfId="0" quotePrefix="1" applyFill="1" applyBorder="1"/>
    <xf numFmtId="0" fontId="0" fillId="5" borderId="15" xfId="0" quotePrefix="1" applyFill="1" applyBorder="1"/>
    <xf numFmtId="0" fontId="0" fillId="5" borderId="16" xfId="0" quotePrefix="1" applyFill="1" applyBorder="1"/>
    <xf numFmtId="0" fontId="1" fillId="3" borderId="0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0" xfId="0" applyAlignment="1">
      <alignment wrapText="1"/>
    </xf>
    <xf numFmtId="0" fontId="1" fillId="3" borderId="0" xfId="0" applyFont="1" applyFill="1"/>
  </cellXfs>
  <cellStyles count="2">
    <cellStyle name="Normal" xfId="0" builtinId="0"/>
    <cellStyle name="Pourcentage" xfId="1" builtinId="5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  <border diagonalUp="0" diagonalDown="0">
        <left/>
        <right style="medium">
          <color theme="0"/>
        </right>
        <top/>
        <bottom/>
        <vertical/>
        <horizontal/>
      </border>
    </dxf>
    <dxf>
      <border diagonalUp="0" diagonalDown="0" outline="0">
        <left/>
        <right style="medium">
          <color theme="0"/>
        </right>
        <top/>
        <bottom/>
      </border>
    </dxf>
    <dxf>
      <border diagonalUp="0" diagonalDown="0">
        <left/>
        <right style="medium">
          <color theme="0"/>
        </right>
        <top/>
        <bottom/>
        <vertical/>
        <horizontal/>
      </border>
    </dxf>
    <dxf>
      <border diagonalUp="0" diagonalDown="0" outline="0">
        <left/>
        <right style="medium">
          <color theme="0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15C31D-6F50-46C8-B917-50E1245149BD}" name="Tableau2512" displayName="Tableau2512" ref="B5:L9" totalsRowShown="0" headerRowDxfId="71">
  <autoFilter ref="B5:L9" xr:uid="{5820138B-1226-4314-A8BC-031ED95D5A9C}"/>
  <tableColumns count="11">
    <tableColumn id="1" xr3:uid="{E49B0CC6-FBA8-47E0-B983-59100774CD5E}" name="step"/>
    <tableColumn id="2" xr3:uid="{164DACD1-A899-4364-8E8A-7F57E2BC2238}" name="time (ms)"/>
    <tableColumn id="3" xr3:uid="{88BF5A4C-2CAE-4F5B-9501-1C75EC50BCB3}" name="nb items" dataDxfId="70"/>
    <tableColumn id="12" xr3:uid="{87925150-F822-41C9-9760-466DA1D68ABC}" name="Comb." dataDxfId="69"/>
    <tableColumn id="4" xr3:uid="{81CB3291-26EA-44A7-8AE5-268FBBDE7C53}" name="average time(ms)"/>
    <tableColumn id="5" xr3:uid="{7DEF3C69-DFD4-474B-9D59-90F1A6EF3BDC}" name="memory" dataDxfId="68"/>
    <tableColumn id="6" xr3:uid="{205152D9-E2DB-40B9-82BF-AA2CF2F233D1}" name="time (ms) (c++)" dataDxfId="67"/>
    <tableColumn id="7" xr3:uid="{1265C0ED-F380-4A01-A093-8B9ECE221F4F}" name="nb items (c++)" dataDxfId="66"/>
    <tableColumn id="13" xr3:uid="{827FB585-3308-4632-BE96-0EA9A828FE10}" name="Comb. C++" dataDxfId="65"/>
    <tableColumn id="8" xr3:uid="{72C651CA-2E5C-4AEA-BDDA-E92BC6955180}" name="average time (c++)"/>
    <tableColumn id="9" xr3:uid="{345CF2DA-31A5-46D8-AC37-9E43615DB881}" name="memory (c++)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9E721C-677F-4B76-9EDB-3101C59A26BA}" name="Tableau2247" displayName="Tableau2247" ref="E27:M32" totalsRowShown="0" headerRowDxfId="12">
  <autoFilter ref="E27:M32" xr:uid="{28F78BA8-DB2C-4749-81E5-79DAC5AE9784}"/>
  <tableColumns count="9">
    <tableColumn id="1" xr3:uid="{6E908BA3-15CC-4BB7-A352-6038C45B09A7}" name="step"/>
    <tableColumn id="2" xr3:uid="{92D43091-936C-4081-8CB2-D79909B63E8F}" name="time (ms)"/>
    <tableColumn id="3" xr3:uid="{5C8B0258-5F47-4432-A92C-39C5350746D9}" name="nb items" dataDxfId="11"/>
    <tableColumn id="4" xr3:uid="{9F2EAA2A-8C67-43C6-837B-396CF33A41DF}" name="average time"/>
    <tableColumn id="5" xr3:uid="{BC31CC4F-0C85-4033-8474-F2007079699F}" name="memory"/>
    <tableColumn id="6" xr3:uid="{ACD73256-6306-44C8-A7DA-FD54649846BD}" name="time (ms) (c++)" dataDxfId="10"/>
    <tableColumn id="7" xr3:uid="{75E1CCD4-98AF-42BC-BE7D-AC9745876ABC}" name="nb items (c++)" dataDxfId="9"/>
    <tableColumn id="8" xr3:uid="{1AFD2E86-EE00-4C1C-83AD-3F399A9B018C}" name="average time (c++)"/>
    <tableColumn id="9" xr3:uid="{2FA2DD86-4E95-48D3-BFBE-B9F7E246F0A5}" name="memory (c++)"/>
  </tableColumns>
  <tableStyleInfo name="TableStyleDark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0138B-1226-4314-A8BC-031ED95D5A9C}" name="Tableau2" displayName="Tableau2" ref="E5:M10" totalsRowShown="0">
  <autoFilter ref="E5:M10" xr:uid="{5820138B-1226-4314-A8BC-031ED95D5A9C}"/>
  <tableColumns count="9">
    <tableColumn id="1" xr3:uid="{6F567104-DFEA-4C24-9279-111768661399}" name="step"/>
    <tableColumn id="2" xr3:uid="{AAD16C99-4BBD-43F4-8AEE-CE4F82BFA2E4}" name="time (ms)"/>
    <tableColumn id="3" xr3:uid="{3B5D1E13-97E5-440D-95EA-483ECC96A50D}" name="nb items" dataDxfId="8"/>
    <tableColumn id="4" xr3:uid="{911EBC85-7428-434F-91E8-FC2EAB7E6860}" name="average time"/>
    <tableColumn id="5" xr3:uid="{AFFA24BD-FAD9-44E5-AC39-F9A174057641}" name="memory"/>
    <tableColumn id="6" xr3:uid="{EBA78557-EFD2-45F7-BB46-6EBC9A4E9172}" name="time (ms) (c++)" dataDxfId="7"/>
    <tableColumn id="7" xr3:uid="{31F7EB8C-EF85-4D8A-9FAA-2E4C3A3B3407}" name="nb items (c++)" dataDxfId="6"/>
    <tableColumn id="8" xr3:uid="{8FA6BDDF-5372-4C00-8C7D-5E6EF5FE78E7}" name="average time (c++)"/>
    <tableColumn id="9" xr3:uid="{2D5A4BE1-424C-4825-AD96-7AF269268A24}" name="memory (c++)"/>
  </tableColumns>
  <tableStyleInfo name="TableStyleDark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D5DE5-AB6C-437A-923F-63ADB17A1DCA}" name="Tableau22" displayName="Tableau22" ref="E16:M21" totalsRowShown="0">
  <autoFilter ref="E16:M21" xr:uid="{C41D5DE5-AB6C-437A-923F-63ADB17A1DCA}"/>
  <tableColumns count="9">
    <tableColumn id="1" xr3:uid="{125E1135-B835-4390-9878-9C98E24F6E2A}" name="step"/>
    <tableColumn id="2" xr3:uid="{2C181C0D-EE04-42F4-914E-EC2AE7497F1D}" name="time (ms)"/>
    <tableColumn id="3" xr3:uid="{5CAC7D97-26E3-4F0C-AA71-D677466A7A73}" name="nb items" dataDxfId="5"/>
    <tableColumn id="4" xr3:uid="{1A71E717-6C7A-4AF2-AC8E-2A12DBBEF6AF}" name="average time"/>
    <tableColumn id="5" xr3:uid="{565EC8C2-F4B5-4A7F-9C9C-29D3A248F73B}" name="memory"/>
    <tableColumn id="6" xr3:uid="{1A455D9D-5BF1-4F9F-94C2-35F08C378A15}" name="time (ms) (c++)" dataDxfId="4"/>
    <tableColumn id="7" xr3:uid="{4AFF5770-9BC9-48FE-8C94-091C270B6C79}" name="nb items (c++)" dataDxfId="3"/>
    <tableColumn id="8" xr3:uid="{6099505C-AD88-41F7-81DE-426FC405B75C}" name="average time (c++)"/>
    <tableColumn id="9" xr3:uid="{AD417DE9-4057-49F1-B4FC-63742B66C565}" name="memory (c++)"/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F78BA8-DB2C-4749-81E5-79DAC5AE9784}" name="Tableau224" displayName="Tableau224" ref="E27:M32" totalsRowShown="0">
  <autoFilter ref="E27:M32" xr:uid="{28F78BA8-DB2C-4749-81E5-79DAC5AE9784}"/>
  <tableColumns count="9">
    <tableColumn id="1" xr3:uid="{A1C5488C-6639-4A13-A5B1-B2C8A5C4CD56}" name="step"/>
    <tableColumn id="2" xr3:uid="{75617649-20C7-4189-A454-B2BB96DF6DE4}" name="time (ms)"/>
    <tableColumn id="3" xr3:uid="{221ACD69-5BFD-4307-BE18-5565BE90D90C}" name="nb items" dataDxfId="2"/>
    <tableColumn id="4" xr3:uid="{5C726FAA-ABAC-418D-A919-D158392B9BD9}" name="average time"/>
    <tableColumn id="5" xr3:uid="{05E795D8-E187-4242-A6ED-AC793DDD7FFD}" name="memory"/>
    <tableColumn id="6" xr3:uid="{BF0A681C-4BC2-4D15-818C-3014FF0F719A}" name="time (ms) (c++)" dataDxfId="1"/>
    <tableColumn id="7" xr3:uid="{F6EDACC7-0FAD-4F75-B0EC-AC0E881912E4}" name="nb items (c++)" dataDxfId="0"/>
    <tableColumn id="8" xr3:uid="{CE4A539E-3256-4130-AEC4-11631BC3CC87}" name="average time (c++)"/>
    <tableColumn id="9" xr3:uid="{4CEDE0AC-6523-4B1D-B35C-EEFCEE629E49}" name="memory (c++)"/>
  </tableColumns>
  <tableStyleInfo name="TableStyleDark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E5928D-1075-44C7-B0A9-F86A8763C2D5}" name="Tableau14" displayName="Tableau14" ref="E4:G6" totalsRowShown="0">
  <autoFilter ref="E4:G6" xr:uid="{BDE5928D-1075-44C7-B0A9-F86A8763C2D5}"/>
  <tableColumns count="3">
    <tableColumn id="1" xr3:uid="{A931242C-25F9-453A-A139-545805688328}" name="F1"/>
    <tableColumn id="2" xr3:uid="{2FF3DFCD-FD60-4FAF-AA90-338B2BE4E3A6}" name="F2"/>
    <tableColumn id="3" xr3:uid="{437AA3E5-1686-4C9F-8FC1-E294AFD343E1}" name="Row 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477DFD-7222-41F6-8F86-DDA12537B469}" name="Tableau16" displayName="Tableau16" ref="E8:G10" totalsRowShown="0">
  <autoFilter ref="E8:G10" xr:uid="{07477DFD-7222-41F6-8F86-DDA12537B469}"/>
  <tableColumns count="3">
    <tableColumn id="1" xr3:uid="{38BCE8F5-C0F1-4702-A7AE-6CC1320BB7F7}" name="F2"/>
    <tableColumn id="2" xr3:uid="{7579EBB9-CD6C-4E64-A625-54C808CB4920}" name="F3"/>
    <tableColumn id="3" xr3:uid="{DA87C8A8-0D16-4B6A-9088-410B983FF389}" name="Row 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D7A93A-E57A-4AB0-A2C8-75B1C5B40DE9}" name="Tableau17" displayName="Tableau17" ref="T4:V6" totalsRowShown="0">
  <autoFilter ref="T4:V6" xr:uid="{40D7A93A-E57A-4AB0-A2C8-75B1C5B40DE9}"/>
  <tableColumns count="3">
    <tableColumn id="1" xr3:uid="{E05AC188-9F95-40E7-A2AA-E8B457D07585}" name="F1"/>
    <tableColumn id="2" xr3:uid="{F739FDC7-ABA9-4047-A854-728F15AB5928}" name="F2"/>
    <tableColumn id="3" xr3:uid="{87CFCB24-0070-4CCF-A739-43E0CC61DE37}" name="F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595FE8-94D7-45E2-9602-97B80E22B7A7}" name="Tableau1419" displayName="Tableau1419" ref="E15:G18" totalsRowShown="0">
  <autoFilter ref="E15:G18" xr:uid="{73595FE8-94D7-45E2-9602-97B80E22B7A7}"/>
  <tableColumns count="3">
    <tableColumn id="1" xr3:uid="{2D66EA16-8D32-4BFD-BE5C-7D00BFCD6AC0}" name="F1"/>
    <tableColumn id="2" xr3:uid="{1B68EFD9-8F67-4DED-983F-78D5E9A6DBA9}" name="F2"/>
    <tableColumn id="3" xr3:uid="{A55AEFED-83E1-4DA0-B0E4-A4E46062465E}" name="Row I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217B3F-5711-4FC4-9533-ECC703783C82}" name="Tableau1620" displayName="Tableau1620" ref="E20:G22" totalsRowShown="0">
  <autoFilter ref="E20:G22" xr:uid="{46217B3F-5711-4FC4-9533-ECC703783C82}"/>
  <tableColumns count="3">
    <tableColumn id="1" xr3:uid="{17661E22-8858-4C25-B089-0CEB269CF4C6}" name="F2"/>
    <tableColumn id="2" xr3:uid="{0BD64AD9-9471-4654-B624-F1DCB2ABCD5E}" name="F3"/>
    <tableColumn id="3" xr3:uid="{95B628D0-1DF6-4D53-90D6-9B30FE8C38B6}" name="Row I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1645149-BA83-4528-B1C4-C2C32AA96BCD}" name="Tableau1721" displayName="Tableau1721" ref="T15:V18" totalsRowShown="0">
  <autoFilter ref="T15:V18" xr:uid="{51645149-BA83-4528-B1C4-C2C32AA96BCD}"/>
  <tableColumns count="3">
    <tableColumn id="1" xr3:uid="{12359050-FF2E-4D18-9622-628A4C9FDABE}" name="F1"/>
    <tableColumn id="2" xr3:uid="{05D173FE-AFBE-4210-BA05-535F2EC2CF1C}" name="F2"/>
    <tableColumn id="3" xr3:uid="{04FD43A1-B077-4C53-92A6-43914C6D2462}" name="F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A54FC8-B5FA-4F96-AE6D-6B6A34347F06}" name="Tableau22613" displayName="Tableau22613" ref="B15:L19" totalsRowShown="0" headerRowDxfId="64">
  <autoFilter ref="B15:L19" xr:uid="{C41D5DE5-AB6C-437A-923F-63ADB17A1DCA}"/>
  <tableColumns count="11">
    <tableColumn id="1" xr3:uid="{B2435B64-C1A0-40C8-8065-6A7F4CB497B1}" name="step"/>
    <tableColumn id="2" xr3:uid="{E075F7B0-B573-4193-9960-5E5898910442}" name="time (ms)"/>
    <tableColumn id="3" xr3:uid="{6C4D1432-CFA1-4DE6-A2C4-C656C0E921B7}" name="nb items" dataDxfId="63"/>
    <tableColumn id="12" xr3:uid="{2C6E70A5-F22F-47C0-907B-EA4ABBB940AD}" name="Comb." dataDxfId="62"/>
    <tableColumn id="4" xr3:uid="{9C0FDA8E-B1BB-4719-BB5D-6598B5F150F3}" name="average time"/>
    <tableColumn id="5" xr3:uid="{08B4AE9F-F410-41DC-BB36-83EB51C36A74}" name="memory" dataDxfId="61"/>
    <tableColumn id="6" xr3:uid="{8D9DACCA-52E8-4F8E-9842-0AFAF475C33F}" name="time (ms) (c++)" dataDxfId="60"/>
    <tableColumn id="7" xr3:uid="{050D4CE4-ED9D-437B-B294-6D0B62B7B4CC}" name="nb items (c++)" dataDxfId="59"/>
    <tableColumn id="11" xr3:uid="{CC49A31B-48BC-455C-9E7A-420B9EE7AFAC}" name="Comb. C++" dataDxfId="58"/>
    <tableColumn id="8" xr3:uid="{439C5151-E874-4C2F-9622-45E19C92EE47}" name="average time (c++)"/>
    <tableColumn id="9" xr3:uid="{FDD6B957-2E89-4039-ABEA-22BF80469ED6}" name="memory (c++)"/>
  </tableColumns>
  <tableStyleInfo name="TableStyleDark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2B1A572-5022-4E23-9C67-ED821297F00F}" name="Tableau21" displayName="Tableau21" ref="I4:J9" totalsRowShown="0">
  <autoFilter ref="I4:J9" xr:uid="{92B1A572-5022-4E23-9C67-ED821297F00F}"/>
  <tableColumns count="2">
    <tableColumn id="1" xr3:uid="{9334ABE4-D7C2-449A-A972-9E10DF319D8D}" name="Attribute"/>
    <tableColumn id="2" xr3:uid="{FC5ABB6B-9A60-418A-87A2-EC415623B567}" name="index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1098F61-A2AF-4E43-98A1-4DAF3912F1FB}" name="Tableau23" displayName="Tableau23" ref="L4:N8" totalsRowShown="0">
  <autoFilter ref="L4:N8" xr:uid="{31098F61-A2AF-4E43-98A1-4DAF3912F1FB}"/>
  <tableColumns count="3">
    <tableColumn id="1" xr3:uid="{E926BB1E-8B29-4340-B2CD-34A9D3613BA1}" name="row ID"/>
    <tableColumn id="2" xr3:uid="{ABCCC0B2-F3BF-4901-ADE4-03958296538F}" name="bit set"/>
    <tableColumn id="3" xr3:uid="{7335EF57-2430-4E4D-964B-7E194552D6C0}" name="Validity"/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C3D5C2-87DF-4CCB-A26B-ABDB0E343587}" name="Tableau2124" displayName="Tableau2124" ref="I15:J20" totalsRowShown="0">
  <autoFilter ref="I15:J20" xr:uid="{55C3D5C2-87DF-4CCB-A26B-ABDB0E343587}"/>
  <tableColumns count="2">
    <tableColumn id="1" xr3:uid="{9403F05F-0E51-4BB8-BA9E-D961245B9034}" name="Attribute"/>
    <tableColumn id="2" xr3:uid="{63D8860F-FC30-4395-94D4-C89F45BB396F}" name="index"/>
  </tableColumns>
  <tableStyleInfo name="TableStyleMedium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573871D-9EC5-40B1-8F96-7A745C1419A2}" name="Tableau2325" displayName="Tableau2325" ref="L15:N20" totalsRowShown="0">
  <autoFilter ref="L15:N20" xr:uid="{1573871D-9EC5-40B1-8F96-7A745C1419A2}"/>
  <tableColumns count="3">
    <tableColumn id="1" xr3:uid="{C6AB0498-8414-43CB-A67D-6235560F5FA8}" name="row ID"/>
    <tableColumn id="2" xr3:uid="{F0CB8DC3-1196-4468-95E4-2F079BE072E8}" name="bit set"/>
    <tableColumn id="3" xr3:uid="{C8B3CBEA-59D3-46DA-9B49-71DE473B47FB}" name="Validity"/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70C61BA-1A67-4ADB-820F-E744574D9C3F}" name="Tableau2326" displayName="Tableau2326" ref="I26:K33" totalsRowShown="0">
  <autoFilter ref="I26:K33" xr:uid="{770C61BA-1A67-4ADB-820F-E744574D9C3F}"/>
  <tableColumns count="3">
    <tableColumn id="4" xr3:uid="{1AF1BBEF-CB31-42EC-82D7-5EFA676FC37A}" name="Table"/>
    <tableColumn id="1" xr3:uid="{DAD20B22-9E3E-4F26-BF88-A7B2324F32F5}" name="value"/>
    <tableColumn id="2" xr3:uid="{DCF87F70-7EC7-465C-9621-88EEB655C328}" name="bit se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9F3960-4059-4582-8EAB-6C8C1D56AD89}" name="Tableau224714" displayName="Tableau224714" ref="B25:L29" totalsRowShown="0" headerRowDxfId="57">
  <autoFilter ref="B25:L29" xr:uid="{28F78BA8-DB2C-4749-81E5-79DAC5AE9784}"/>
  <tableColumns count="11">
    <tableColumn id="1" xr3:uid="{A711F25F-D12B-4140-94ED-FCD2417E0C71}" name="step"/>
    <tableColumn id="2" xr3:uid="{94B051E3-457C-4669-A9BA-5B2F24D2ED22}" name="time (ms)"/>
    <tableColumn id="3" xr3:uid="{4A872BD4-0C24-4664-91A4-4F813972DB3D}" name="nb items" dataDxfId="56"/>
    <tableColumn id="11" xr3:uid="{CB150C84-AFEA-4067-B7FA-3B0EF0B6D818}" name="Comb." dataDxfId="55"/>
    <tableColumn id="4" xr3:uid="{B48D0F12-4D23-4D8D-A8CB-935CF859EB74}" name="average time"/>
    <tableColumn id="5" xr3:uid="{5EE8A670-197C-4832-BE72-A39C9EDCC061}" name="memory" dataDxfId="54"/>
    <tableColumn id="6" xr3:uid="{9D747378-900D-42DC-A898-3858393B71D1}" name="time (ms) (c++)" dataDxfId="53"/>
    <tableColumn id="7" xr3:uid="{4B292B53-2853-42E9-B6D7-22718F8F5275}" name="nb items (c++)" dataDxfId="52"/>
    <tableColumn id="12" xr3:uid="{C8F29B1D-B4C8-496D-91EC-0C4BE94C01D5}" name="Comb. C++" dataDxfId="51"/>
    <tableColumn id="8" xr3:uid="{013CE2AB-4D33-4BF4-9136-E4A81B1216B3}" name="average time (c++)"/>
    <tableColumn id="9" xr3:uid="{6F9CC3D0-FEC8-443F-A523-587571DBB422}" name="memory (c++)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F369DD-D064-4A52-95EF-2C9E78242E1A}" name="Tableau29" displayName="Tableau29" ref="B5:L9" totalsRowShown="0" headerRowDxfId="50">
  <autoFilter ref="B5:L9" xr:uid="{5820138B-1226-4314-A8BC-031ED95D5A9C}"/>
  <tableColumns count="11">
    <tableColumn id="1" xr3:uid="{FB323786-9680-494C-8C8E-89224D3318CA}" name="step"/>
    <tableColumn id="2" xr3:uid="{BCA290C2-23F8-4743-95FE-4C6BC83A37BA}" name="time (ms)"/>
    <tableColumn id="3" xr3:uid="{24586807-5BE2-4DC9-AB87-8AED76DF4DBC}" name="nb items" dataDxfId="49"/>
    <tableColumn id="10" xr3:uid="{F8D5C287-F6B9-4009-AA1A-DE27748420E8}" name="Comb." dataDxfId="48"/>
    <tableColumn id="4" xr3:uid="{0FF3DE18-DF65-4838-81CB-77CD55029263}" name="average time"/>
    <tableColumn id="5" xr3:uid="{8E74C7F2-428E-490C-A473-F510E93B0302}" name="memory" dataDxfId="47"/>
    <tableColumn id="6" xr3:uid="{92E38D72-1DD9-4C6A-86C4-E5862CE14220}" name="time (ms) (c++)" dataDxfId="46"/>
    <tableColumn id="7" xr3:uid="{B084DCB6-3F19-4267-89E9-3162B40B3D0F}" name="nb items (c++)" dataDxfId="45"/>
    <tableColumn id="11" xr3:uid="{D2175279-3D35-414B-B636-4D721EFA322F}" name="Comb. C++" dataDxfId="44"/>
    <tableColumn id="8" xr3:uid="{95B63678-4217-4065-9A34-E5698B8172CD}" name="average time (c++)"/>
    <tableColumn id="9" xr3:uid="{03DB6D3F-A4E7-4D83-8CF4-7C37592C6604}" name="memory (c++)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941D4A-382D-450E-8163-18FB8F355DA3}" name="Tableau2210" displayName="Tableau2210" ref="B15:L19" totalsRowShown="0" headerRowDxfId="43">
  <autoFilter ref="B15:L19" xr:uid="{C41D5DE5-AB6C-437A-923F-63ADB17A1DCA}"/>
  <tableColumns count="11">
    <tableColumn id="1" xr3:uid="{C054A1AA-AD8D-41ED-8D8C-0B0EDF650C0A}" name="step"/>
    <tableColumn id="2" xr3:uid="{0F554567-6376-4ABA-92E4-BE0B539F8CB2}" name="time (ms)"/>
    <tableColumn id="3" xr3:uid="{E2BFE0E4-C053-4E92-9A76-B13606875073}" name="nb items" dataDxfId="42"/>
    <tableColumn id="10" xr3:uid="{26183975-FF1F-451D-B152-F8DCBC3A1049}" name="Comb." dataDxfId="41"/>
    <tableColumn id="4" xr3:uid="{86734B9E-45FE-4A41-8051-7776B6FDB7B3}" name="average time"/>
    <tableColumn id="5" xr3:uid="{F23A1923-6A79-40A7-94B4-CD724E6DE008}" name="memory" dataDxfId="40"/>
    <tableColumn id="6" xr3:uid="{4CFB1337-8063-420B-896F-AF4641431730}" name="time (ms) (c++)" dataDxfId="39"/>
    <tableColumn id="7" xr3:uid="{6FD9EEDB-8E43-4D45-9298-9A210D7C0EDC}" name="nb items (c++)" dataDxfId="38"/>
    <tableColumn id="12" xr3:uid="{F5A0E1B5-E4B3-46A4-A315-1714F5A80A2C}" name="Comb. C++" dataDxfId="37"/>
    <tableColumn id="8" xr3:uid="{FEDDCEC2-0766-4DB5-B82D-90A8508F4DD2}" name="average time (c++)"/>
    <tableColumn id="9" xr3:uid="{106A42C0-700C-43FD-BD89-3EF71D06A2BF}" name="memory (c++)"/>
  </tableColumns>
  <tableStyleInfo name="TableStyleDark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D5563A-AB9F-4B8F-9692-4417B7502F90}" name="Tableau22411" displayName="Tableau22411" ref="B25:L29" totalsRowShown="0" headerRowDxfId="36">
  <autoFilter ref="B25:L29" xr:uid="{28F78BA8-DB2C-4749-81E5-79DAC5AE9784}"/>
  <tableColumns count="11">
    <tableColumn id="1" xr3:uid="{F721B07C-7372-40E8-9CFB-D8CECC3C8408}" name="step"/>
    <tableColumn id="2" xr3:uid="{D8BA2F3E-CDC0-4532-9CF4-372AABDC1843}" name="time (ms)"/>
    <tableColumn id="3" xr3:uid="{675C6D8D-96FF-4A66-9963-B9DEC1DB0AD5}" name="nb items" dataDxfId="35"/>
    <tableColumn id="10" xr3:uid="{FB4194A5-D56A-402D-A8F3-7F01A79DECA6}" name="Comb." dataDxfId="34"/>
    <tableColumn id="4" xr3:uid="{2D52C4A7-D97A-4BE6-99D5-C2E2CC2EF8B2}" name="average time"/>
    <tableColumn id="5" xr3:uid="{7D975D24-4A5E-4474-9648-59CE6AC2B0E3}" name="memory" dataDxfId="33"/>
    <tableColumn id="6" xr3:uid="{DE7C6342-90A9-48DF-A985-2FE0CA53E75A}" name="time (ms) (c++)" dataDxfId="32"/>
    <tableColumn id="7" xr3:uid="{9BFBBBC8-B12F-4582-BB48-D9C417014220}" name="nb items (c++)" dataDxfId="31"/>
    <tableColumn id="11" xr3:uid="{7FFB067A-42E5-42A7-9E45-7E007380B787}" name="Comb. C++" dataDxfId="30"/>
    <tableColumn id="8" xr3:uid="{B1E558CD-5D94-4216-A429-7145AF4C26A9}" name="average time (c++)"/>
    <tableColumn id="9" xr3:uid="{093C7678-DCB8-4687-8B96-02577A6E89D2}" name="memory (c++)"/>
  </tableColumns>
  <tableStyleInfo name="TableStyleDark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F314B-D0A6-45B0-AF1C-A82454F5FD57}" name="Tableau7" displayName="Tableau7" ref="G5:M12" totalsRowCount="1" headerRowDxfId="27">
  <autoFilter ref="G5:M11" xr:uid="{D0CF314B-D0A6-45B0-AF1C-A82454F5FD57}"/>
  <tableColumns count="7">
    <tableColumn id="1" xr3:uid="{01FB9A8A-5412-4876-9ACD-1F3AE4676FB1}" name="dataset" totalsRowLabel="Sum"/>
    <tableColumn id="2" xr3:uid="{72D753F6-00F1-4083-A32B-6B760DCC45A8}" name="signature" dataDxfId="25" totalsRowDxfId="26"/>
    <tableColumn id="3" xr3:uid="{DC69FBDF-CAFC-43A9-BD5D-B5025467924E}" name="Java elapse ms" totalsRowFunction="sum"/>
    <tableColumn id="7" xr3:uid="{F8D80139-4222-4AD2-9DCD-AB01579408DD}" name="Java Comb." dataDxfId="23" totalsRowDxfId="24">
      <calculatedColumnFormula>'1PP2'!E27</calculatedColumnFormula>
    </tableColumn>
    <tableColumn id="4" xr3:uid="{1E474175-B0C3-404A-A870-68E17F219E81}" name="C++ elapse ms" totalsRowFunction="sum"/>
    <tableColumn id="6" xr3:uid="{808D32D8-0D64-46D0-AAE9-EDFFF0F3B425}" name="C++ Comb" dataDxfId="22">
      <calculatedColumnFormula>'1PP2'!$J$9</calculatedColumnFormula>
    </tableColumn>
    <tableColumn id="5" xr3:uid="{2A04930D-5412-424F-8258-E6386EB86B13}" name="c++ vs java elapse time" totalsRowFunction="custom" totalsRowDxfId="21" dataCellStyle="Pourcentage">
      <calculatedColumnFormula>(Tableau7[[#This Row],[C++ elapse ms]]-Tableau7[[#This Row],[Java elapse ms]])/(Tableau7[[#This Row],[C++ elapse ms]]+Tableau7[[#This Row],[Java elapse ms]])</calculatedColumnFormula>
      <totalsRowFormula>(Tableau7[[#Totals],[C++ elapse ms]]-Tableau7[[#Totals],[Java elapse ms]])/(Tableau7[[#Totals],[Java elapse ms]]+Tableau7[[#Totals],[C++ elapse ms]])</totalsRowFormula>
    </tableColumn>
  </tableColumns>
  <tableStyleInfo name="TableStyleDark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E9DBAF-FA04-4597-AF86-78CF40551FFC}" name="Tableau25" displayName="Tableau25" ref="E5:M10" totalsRowShown="0" headerRowDxfId="20">
  <autoFilter ref="E5:M10" xr:uid="{5820138B-1226-4314-A8BC-031ED95D5A9C}"/>
  <tableColumns count="9">
    <tableColumn id="1" xr3:uid="{E3C52474-3984-429A-877E-EE4C4C3C89C0}" name="step"/>
    <tableColumn id="2" xr3:uid="{71801DC4-9C6C-48CC-A443-F4DEC440ADB2}" name="time (ms)"/>
    <tableColumn id="3" xr3:uid="{0AE2FCDE-3EB9-40DC-928C-F6BB6A38D6FF}" name="nb items" dataDxfId="19"/>
    <tableColumn id="4" xr3:uid="{E6FE0CA7-1A15-4148-B614-34A35E99A25A}" name="average time"/>
    <tableColumn id="5" xr3:uid="{6FD5D6B2-2D70-45DC-8FFB-03E19EDE3BE4}" name="memory"/>
    <tableColumn id="6" xr3:uid="{B2C09CF5-AB68-4AB7-A94F-6CA7FE44A077}" name="time (ms) (c++)" dataDxfId="18"/>
    <tableColumn id="7" xr3:uid="{51A7CF00-BABB-4EF9-8A06-A893297CC0C8}" name="nb items (c++)" dataDxfId="17"/>
    <tableColumn id="8" xr3:uid="{D9FCE92F-4550-40EA-BCE1-98ED535D13D5}" name="average time (c++)"/>
    <tableColumn id="9" xr3:uid="{35B631B7-B611-4D3E-9C10-7A0A16D270FD}" name="memory (c++)"/>
  </tableColumns>
  <tableStyleInfo name="TableStyleDark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B3BEBF-8017-4355-9FFE-F2F8838A5D9B}" name="Tableau226" displayName="Tableau226" ref="E16:M21" totalsRowShown="0" headerRowDxfId="16">
  <autoFilter ref="E16:M21" xr:uid="{C41D5DE5-AB6C-437A-923F-63ADB17A1DCA}"/>
  <tableColumns count="9">
    <tableColumn id="1" xr3:uid="{E3DCE2CA-3954-4C98-AD9E-D971451D8E93}" name="step"/>
    <tableColumn id="2" xr3:uid="{6C50C821-1D12-4BEF-BD04-5A5439AF41CB}" name="time (ms)"/>
    <tableColumn id="3" xr3:uid="{D620B828-B56A-4696-BD1B-321317906F47}" name="nb items" dataDxfId="15"/>
    <tableColumn id="4" xr3:uid="{DA2ABD65-657B-4EA5-99F6-3CBA05378891}" name="average time"/>
    <tableColumn id="5" xr3:uid="{D425234A-FB6F-4237-B38E-447D4CE94936}" name="memory"/>
    <tableColumn id="6" xr3:uid="{DF016267-F659-4DCC-A91B-BEAE9385F406}" name="time (ms) (c++)" dataDxfId="14"/>
    <tableColumn id="7" xr3:uid="{336DEDAD-4B10-430E-B18B-F59CC1B3ECC5}" name="nb items (c++)" dataDxfId="13"/>
    <tableColumn id="8" xr3:uid="{7AB54354-30ED-452B-9F3E-81C306434DA8}" name="average time (c++)"/>
    <tableColumn id="9" xr3:uid="{0BB11665-F56B-40C3-B68F-FCDAE93CD5A5}" name="memory (c++)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Capgemini 2022">
      <a:dk1>
        <a:sysClr val="windowText" lastClr="000000"/>
      </a:dk1>
      <a:lt1>
        <a:srgbClr val="FFFFFF"/>
      </a:lt1>
      <a:dk2>
        <a:srgbClr val="000000"/>
      </a:dk2>
      <a:lt2>
        <a:srgbClr val="ECECEC"/>
      </a:lt2>
      <a:accent1>
        <a:srgbClr val="0070AD"/>
      </a:accent1>
      <a:accent2>
        <a:srgbClr val="12ABDB"/>
      </a:accent2>
      <a:accent3>
        <a:srgbClr val="2B0A3D"/>
      </a:accent3>
      <a:accent4>
        <a:srgbClr val="272936"/>
      </a:accent4>
      <a:accent5>
        <a:srgbClr val="0F878A"/>
      </a:accent5>
      <a:accent6>
        <a:srgbClr val="14596B"/>
      </a:accent6>
      <a:hlink>
        <a:srgbClr val="00929B"/>
      </a:hlink>
      <a:folHlink>
        <a:srgbClr val="00E6E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AB13-853B-4F25-88F0-70F2FC8FAE3D}">
  <dimension ref="B1:L29"/>
  <sheetViews>
    <sheetView workbookViewId="0">
      <selection activeCell="J9" sqref="J9"/>
    </sheetView>
  </sheetViews>
  <sheetFormatPr defaultColWidth="11.42578125" defaultRowHeight="15"/>
  <cols>
    <col min="2" max="2" width="30.28515625" bestFit="1" customWidth="1"/>
    <col min="3" max="12" width="11.7109375" customWidth="1"/>
  </cols>
  <sheetData>
    <row r="1" spans="2:12" ht="15.75" thickBot="1"/>
    <row r="2" spans="2:12" ht="15.75" thickBot="1">
      <c r="B2" s="6" t="s">
        <v>0</v>
      </c>
      <c r="C2" s="25" t="s">
        <v>1</v>
      </c>
      <c r="D2" s="25"/>
      <c r="E2" s="25"/>
      <c r="F2" s="26"/>
      <c r="G2" s="5"/>
    </row>
    <row r="4" spans="2:12" ht="15" customHeight="1">
      <c r="C4" s="27" t="s">
        <v>2</v>
      </c>
      <c r="D4" s="27"/>
      <c r="E4" s="27"/>
      <c r="F4" s="27"/>
      <c r="G4" s="28"/>
      <c r="H4" s="29" t="s">
        <v>3</v>
      </c>
      <c r="I4" s="27"/>
      <c r="J4" s="27"/>
      <c r="K4" s="27"/>
      <c r="L4" s="27"/>
    </row>
    <row r="5" spans="2:12" ht="30"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9" t="s">
        <v>9</v>
      </c>
      <c r="H5" s="18" t="s">
        <v>10</v>
      </c>
      <c r="I5" s="16" t="s">
        <v>11</v>
      </c>
      <c r="J5" s="16" t="s">
        <v>12</v>
      </c>
      <c r="K5" s="16" t="s">
        <v>13</v>
      </c>
      <c r="L5" s="16" t="s">
        <v>14</v>
      </c>
    </row>
    <row r="6" spans="2:12">
      <c r="B6" t="s">
        <v>15</v>
      </c>
      <c r="C6">
        <v>675</v>
      </c>
      <c r="D6" s="4" t="s">
        <v>16</v>
      </c>
      <c r="E6" s="4"/>
      <c r="F6" t="e">
        <f>NA()</f>
        <v>#N/A</v>
      </c>
      <c r="G6" s="13" t="s">
        <v>17</v>
      </c>
      <c r="H6" t="e">
        <f>NA()</f>
        <v>#N/A</v>
      </c>
      <c r="I6" s="4" t="s">
        <v>16</v>
      </c>
      <c r="J6" s="4"/>
      <c r="K6" t="e">
        <f>NA()</f>
        <v>#N/A</v>
      </c>
      <c r="L6" t="s">
        <v>18</v>
      </c>
    </row>
    <row r="7" spans="2:12">
      <c r="B7" s="1" t="s">
        <v>19</v>
      </c>
      <c r="C7">
        <v>1</v>
      </c>
      <c r="D7" s="4" t="s">
        <v>16</v>
      </c>
      <c r="E7" s="4"/>
      <c r="F7" t="e">
        <f>NA()</f>
        <v>#N/A</v>
      </c>
      <c r="G7" s="13" t="s">
        <v>17</v>
      </c>
      <c r="H7" t="e">
        <f>NA()</f>
        <v>#N/A</v>
      </c>
      <c r="I7" s="4" t="s">
        <v>16</v>
      </c>
      <c r="J7" s="4"/>
      <c r="K7" t="e">
        <f>NA()</f>
        <v>#N/A</v>
      </c>
      <c r="L7" s="3" t="s">
        <v>18</v>
      </c>
    </row>
    <row r="8" spans="2:12" ht="15.75" thickBot="1">
      <c r="B8" s="1" t="s">
        <v>20</v>
      </c>
      <c r="C8" s="4" t="e">
        <f>NA()</f>
        <v>#N/A</v>
      </c>
      <c r="D8" s="4" t="s">
        <v>16</v>
      </c>
      <c r="E8" s="4"/>
      <c r="F8" t="e">
        <f>NA()</f>
        <v>#N/A</v>
      </c>
      <c r="G8" s="13" t="s">
        <v>17</v>
      </c>
      <c r="H8" s="4" t="e">
        <f>NA()</f>
        <v>#N/A</v>
      </c>
      <c r="I8" s="4" t="s">
        <v>16</v>
      </c>
      <c r="J8" s="4"/>
      <c r="K8" t="e">
        <f>NA()</f>
        <v>#N/A</v>
      </c>
      <c r="L8" s="3" t="s">
        <v>18</v>
      </c>
    </row>
    <row r="9" spans="2:12" ht="18.75">
      <c r="B9" s="7" t="s">
        <v>21</v>
      </c>
      <c r="C9" s="7">
        <v>206</v>
      </c>
      <c r="D9" s="8" t="s">
        <v>16</v>
      </c>
      <c r="E9" s="7">
        <v>6720</v>
      </c>
      <c r="F9" s="20">
        <f>Tableau2512[[#This Row],[time (ms)]]/Tableau2512[[#This Row],[Comb.]]</f>
        <v>3.0654761904761903E-2</v>
      </c>
      <c r="G9" s="21" t="s">
        <v>17</v>
      </c>
      <c r="H9" s="9">
        <v>195</v>
      </c>
      <c r="I9" s="8" t="s">
        <v>16</v>
      </c>
      <c r="J9" s="7">
        <v>116</v>
      </c>
      <c r="K9" s="20">
        <f>Tableau2512[[#This Row],[time (ms) (c++)]]/Tableau2512[[#This Row],[Comb. C++]]</f>
        <v>1.6810344827586208</v>
      </c>
      <c r="L9" s="22" t="s">
        <v>18</v>
      </c>
    </row>
    <row r="11" spans="2:12" ht="15.75" thickBot="1"/>
    <row r="12" spans="2:12" ht="15.75" thickBot="1">
      <c r="B12" s="6" t="s">
        <v>0</v>
      </c>
      <c r="C12" s="25" t="s">
        <v>22</v>
      </c>
      <c r="D12" s="25"/>
      <c r="E12" s="25"/>
      <c r="F12" s="26"/>
      <c r="G12" s="5"/>
    </row>
    <row r="14" spans="2:12" ht="15" customHeight="1">
      <c r="C14" s="27" t="s">
        <v>2</v>
      </c>
      <c r="D14" s="27"/>
      <c r="E14" s="27"/>
      <c r="F14" s="27"/>
      <c r="G14" s="28"/>
      <c r="H14" s="29" t="s">
        <v>3</v>
      </c>
      <c r="I14" s="27"/>
      <c r="J14" s="27"/>
      <c r="K14" s="27"/>
      <c r="L14" s="27"/>
    </row>
    <row r="15" spans="2:12" ht="30">
      <c r="B15" s="16" t="s">
        <v>4</v>
      </c>
      <c r="C15" s="16" t="s">
        <v>5</v>
      </c>
      <c r="D15" s="16" t="s">
        <v>6</v>
      </c>
      <c r="E15" s="16" t="s">
        <v>7</v>
      </c>
      <c r="F15" s="16" t="s">
        <v>23</v>
      </c>
      <c r="G15" s="19" t="s">
        <v>9</v>
      </c>
      <c r="H15" s="18" t="s">
        <v>10</v>
      </c>
      <c r="I15" s="16" t="s">
        <v>11</v>
      </c>
      <c r="J15" s="16" t="s">
        <v>12</v>
      </c>
      <c r="K15" s="16" t="s">
        <v>13</v>
      </c>
      <c r="L15" s="16" t="s">
        <v>14</v>
      </c>
    </row>
    <row r="16" spans="2:12">
      <c r="B16" t="s">
        <v>15</v>
      </c>
      <c r="C16">
        <v>704</v>
      </c>
      <c r="D16" s="4" t="s">
        <v>16</v>
      </c>
      <c r="E16" s="4"/>
      <c r="F16" t="e">
        <f>NA()</f>
        <v>#N/A</v>
      </c>
      <c r="G16" s="13" t="s">
        <v>17</v>
      </c>
      <c r="H16" t="e">
        <f>NA()</f>
        <v>#N/A</v>
      </c>
      <c r="I16" s="4" t="s">
        <v>16</v>
      </c>
      <c r="J16" s="4"/>
      <c r="K16" t="e">
        <f>NA()</f>
        <v>#N/A</v>
      </c>
      <c r="L16" t="s">
        <v>18</v>
      </c>
    </row>
    <row r="17" spans="2:12">
      <c r="B17" s="1" t="s">
        <v>19</v>
      </c>
      <c r="C17">
        <v>2</v>
      </c>
      <c r="D17" s="4" t="s">
        <v>16</v>
      </c>
      <c r="E17" s="4"/>
      <c r="F17" t="e">
        <f>NA()</f>
        <v>#N/A</v>
      </c>
      <c r="G17" s="13" t="s">
        <v>17</v>
      </c>
      <c r="H17" t="e">
        <f>NA()</f>
        <v>#N/A</v>
      </c>
      <c r="I17" s="4" t="s">
        <v>16</v>
      </c>
      <c r="J17" s="4"/>
      <c r="K17" t="e">
        <f>NA()</f>
        <v>#N/A</v>
      </c>
      <c r="L17" s="3" t="s">
        <v>18</v>
      </c>
    </row>
    <row r="18" spans="2:12" ht="15.75" thickBot="1">
      <c r="B18" s="1" t="s">
        <v>20</v>
      </c>
      <c r="C18" s="4" t="e">
        <f>NA()</f>
        <v>#N/A</v>
      </c>
      <c r="D18" s="4" t="s">
        <v>16</v>
      </c>
      <c r="E18" s="4"/>
      <c r="F18" t="e">
        <f>NA()</f>
        <v>#N/A</v>
      </c>
      <c r="G18" s="13" t="s">
        <v>17</v>
      </c>
      <c r="H18" s="4" t="e">
        <f>NA()</f>
        <v>#N/A</v>
      </c>
      <c r="I18" s="4" t="s">
        <v>16</v>
      </c>
      <c r="J18" s="4"/>
      <c r="K18" t="e">
        <f>NA()</f>
        <v>#N/A</v>
      </c>
      <c r="L18" s="3" t="s">
        <v>18</v>
      </c>
    </row>
    <row r="19" spans="2:12" ht="18.75">
      <c r="B19" s="7" t="s">
        <v>21</v>
      </c>
      <c r="C19" s="7">
        <v>432</v>
      </c>
      <c r="D19" s="8" t="s">
        <v>16</v>
      </c>
      <c r="E19" s="7">
        <v>26880</v>
      </c>
      <c r="F19" s="20">
        <f>Tableau22613[[#This Row],[time (ms)]]/Tableau22613[[#This Row],[Comb.]]</f>
        <v>1.607142857142857E-2</v>
      </c>
      <c r="G19" s="21" t="s">
        <v>17</v>
      </c>
      <c r="H19" s="9">
        <v>410</v>
      </c>
      <c r="I19" s="8" t="s">
        <v>16</v>
      </c>
      <c r="J19" s="7">
        <v>318</v>
      </c>
      <c r="K19" s="20">
        <f>Tableau22613[[#This Row],[time (ms) (c++)]]/Tableau22613[[#This Row],[Comb. C++]]</f>
        <v>1.2893081761006289</v>
      </c>
      <c r="L19" s="22" t="s">
        <v>18</v>
      </c>
    </row>
    <row r="21" spans="2:12" ht="15.75" thickBot="1"/>
    <row r="22" spans="2:12" ht="15.75" thickBot="1">
      <c r="B22" s="6" t="s">
        <v>0</v>
      </c>
      <c r="C22" s="25" t="s">
        <v>24</v>
      </c>
      <c r="D22" s="25"/>
      <c r="E22" s="25"/>
      <c r="F22" s="26"/>
      <c r="G22" s="5"/>
    </row>
    <row r="24" spans="2:12" ht="15" customHeight="1">
      <c r="C24" s="27" t="s">
        <v>2</v>
      </c>
      <c r="D24" s="27"/>
      <c r="E24" s="27"/>
      <c r="F24" s="27"/>
      <c r="G24" s="28"/>
      <c r="H24" s="29" t="s">
        <v>3</v>
      </c>
      <c r="I24" s="27"/>
      <c r="J24" s="27"/>
      <c r="K24" s="27"/>
      <c r="L24" s="27"/>
    </row>
    <row r="25" spans="2:12" ht="30">
      <c r="B25" s="16" t="s">
        <v>4</v>
      </c>
      <c r="C25" s="16" t="s">
        <v>5</v>
      </c>
      <c r="D25" s="16" t="s">
        <v>6</v>
      </c>
      <c r="E25" s="16" t="s">
        <v>7</v>
      </c>
      <c r="F25" s="16" t="s">
        <v>23</v>
      </c>
      <c r="G25" s="19" t="s">
        <v>9</v>
      </c>
      <c r="H25" s="18" t="s">
        <v>10</v>
      </c>
      <c r="I25" s="16" t="s">
        <v>11</v>
      </c>
      <c r="J25" s="16" t="s">
        <v>12</v>
      </c>
      <c r="K25" s="16" t="s">
        <v>13</v>
      </c>
      <c r="L25" s="16" t="s">
        <v>14</v>
      </c>
    </row>
    <row r="26" spans="2:12">
      <c r="B26" t="s">
        <v>15</v>
      </c>
      <c r="C26">
        <v>679</v>
      </c>
      <c r="D26" s="4" t="s">
        <v>16</v>
      </c>
      <c r="E26" s="4"/>
      <c r="F26" t="e">
        <f>NA()</f>
        <v>#N/A</v>
      </c>
      <c r="G26" s="13" t="s">
        <v>17</v>
      </c>
      <c r="H26" t="e">
        <f>NA()</f>
        <v>#N/A</v>
      </c>
      <c r="I26" s="4" t="s">
        <v>16</v>
      </c>
      <c r="J26" s="4"/>
      <c r="K26" t="e">
        <f>NA()</f>
        <v>#N/A</v>
      </c>
      <c r="L26" t="s">
        <v>18</v>
      </c>
    </row>
    <row r="27" spans="2:12">
      <c r="B27" s="1" t="s">
        <v>19</v>
      </c>
      <c r="C27">
        <v>1</v>
      </c>
      <c r="D27" s="4" t="s">
        <v>16</v>
      </c>
      <c r="E27" s="4"/>
      <c r="F27" t="e">
        <f>NA()</f>
        <v>#N/A</v>
      </c>
      <c r="G27" s="13" t="s">
        <v>17</v>
      </c>
      <c r="H27" t="e">
        <f>NA()</f>
        <v>#N/A</v>
      </c>
      <c r="I27" s="4" t="s">
        <v>16</v>
      </c>
      <c r="J27" s="4"/>
      <c r="K27" t="e">
        <f>NA()</f>
        <v>#N/A</v>
      </c>
      <c r="L27" s="3" t="s">
        <v>18</v>
      </c>
    </row>
    <row r="28" spans="2:12" ht="15.75" thickBot="1">
      <c r="B28" s="1" t="s">
        <v>20</v>
      </c>
      <c r="C28" s="4" t="e">
        <f>NA()</f>
        <v>#N/A</v>
      </c>
      <c r="D28" s="4" t="s">
        <v>16</v>
      </c>
      <c r="E28" s="4"/>
      <c r="F28" t="e">
        <f>NA()</f>
        <v>#N/A</v>
      </c>
      <c r="G28" s="13" t="s">
        <v>17</v>
      </c>
      <c r="H28" s="4" t="e">
        <f>NA()</f>
        <v>#N/A</v>
      </c>
      <c r="I28" s="4" t="s">
        <v>16</v>
      </c>
      <c r="J28" s="4"/>
      <c r="K28" t="e">
        <f>NA()</f>
        <v>#N/A</v>
      </c>
      <c r="L28" s="3" t="s">
        <v>18</v>
      </c>
    </row>
    <row r="29" spans="2:12" ht="18.75">
      <c r="B29" s="7" t="s">
        <v>21</v>
      </c>
      <c r="C29" s="7">
        <v>312</v>
      </c>
      <c r="D29" s="8" t="s">
        <v>16</v>
      </c>
      <c r="E29" s="7">
        <v>1205</v>
      </c>
      <c r="F29" s="20">
        <f>Tableau224714[[#This Row],[time (ms)]]/Tableau224714[[#This Row],[Comb.]]</f>
        <v>0.25892116182572616</v>
      </c>
      <c r="G29" s="21" t="s">
        <v>17</v>
      </c>
      <c r="H29" s="9">
        <v>306</v>
      </c>
      <c r="I29" s="8" t="s">
        <v>16</v>
      </c>
      <c r="J29" s="7">
        <v>400</v>
      </c>
      <c r="K29" s="23">
        <f>Tableau224714[[#This Row],[time (ms) (c++)]]/Tableau224714[[#This Row],[Comb. C++]]</f>
        <v>0.76500000000000001</v>
      </c>
      <c r="L29" s="22" t="s">
        <v>18</v>
      </c>
    </row>
  </sheetData>
  <mergeCells count="9">
    <mergeCell ref="C2:F2"/>
    <mergeCell ref="C12:F12"/>
    <mergeCell ref="C22:F22"/>
    <mergeCell ref="C4:G4"/>
    <mergeCell ref="C14:G14"/>
    <mergeCell ref="C24:G24"/>
    <mergeCell ref="H4:L4"/>
    <mergeCell ref="H14:L14"/>
    <mergeCell ref="H24:L2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BB9F-51F4-4E30-92EE-CD97A6AD05B5}">
  <dimension ref="B1:L29"/>
  <sheetViews>
    <sheetView workbookViewId="0">
      <selection activeCell="N9" sqref="N9"/>
    </sheetView>
  </sheetViews>
  <sheetFormatPr defaultColWidth="11.42578125" defaultRowHeight="15"/>
  <cols>
    <col min="2" max="2" width="30.28515625" bestFit="1" customWidth="1"/>
    <col min="3" max="12" width="11.7109375" customWidth="1"/>
  </cols>
  <sheetData>
    <row r="1" spans="2:12" ht="15.75" thickBot="1"/>
    <row r="2" spans="2:12" ht="15.75" thickBot="1">
      <c r="B2" s="6" t="s">
        <v>0</v>
      </c>
      <c r="C2" s="25" t="s">
        <v>25</v>
      </c>
      <c r="D2" s="25"/>
      <c r="E2" s="25"/>
      <c r="F2" s="26"/>
      <c r="G2" s="5"/>
    </row>
    <row r="4" spans="2:12" ht="15" customHeight="1">
      <c r="C4" s="27" t="s">
        <v>2</v>
      </c>
      <c r="D4" s="27"/>
      <c r="E4" s="27"/>
      <c r="F4" s="27"/>
      <c r="G4" s="28"/>
      <c r="H4" s="29" t="s">
        <v>3</v>
      </c>
      <c r="I4" s="27"/>
      <c r="J4" s="27"/>
      <c r="K4" s="27"/>
      <c r="L4" s="27"/>
    </row>
    <row r="5" spans="2:12" ht="30">
      <c r="B5" s="16" t="s">
        <v>4</v>
      </c>
      <c r="C5" s="16" t="s">
        <v>5</v>
      </c>
      <c r="D5" s="16" t="s">
        <v>6</v>
      </c>
      <c r="E5" s="16" t="s">
        <v>7</v>
      </c>
      <c r="F5" s="16" t="s">
        <v>23</v>
      </c>
      <c r="G5" s="19" t="s">
        <v>9</v>
      </c>
      <c r="H5" s="18" t="s">
        <v>10</v>
      </c>
      <c r="I5" s="16" t="s">
        <v>11</v>
      </c>
      <c r="J5" s="16" t="s">
        <v>12</v>
      </c>
      <c r="K5" s="16" t="s">
        <v>13</v>
      </c>
      <c r="L5" s="16" t="s">
        <v>14</v>
      </c>
    </row>
    <row r="6" spans="2:12">
      <c r="B6" t="s">
        <v>15</v>
      </c>
      <c r="C6">
        <v>2357</v>
      </c>
      <c r="D6" s="4" t="s">
        <v>16</v>
      </c>
      <c r="E6" s="4"/>
      <c r="F6" t="e">
        <f>NA()</f>
        <v>#N/A</v>
      </c>
      <c r="G6" s="13" t="s">
        <v>17</v>
      </c>
      <c r="H6" t="e">
        <f>NA()</f>
        <v>#N/A</v>
      </c>
      <c r="I6" s="4" t="s">
        <v>16</v>
      </c>
      <c r="J6" s="4"/>
      <c r="K6" t="e">
        <f>NA()</f>
        <v>#N/A</v>
      </c>
      <c r="L6" t="s">
        <v>18</v>
      </c>
    </row>
    <row r="7" spans="2:12">
      <c r="B7" s="1" t="s">
        <v>19</v>
      </c>
      <c r="C7">
        <v>15</v>
      </c>
      <c r="D7" s="4" t="s">
        <v>16</v>
      </c>
      <c r="E7" s="4"/>
      <c r="F7" t="e">
        <f>NA()</f>
        <v>#N/A</v>
      </c>
      <c r="G7" s="13" t="s">
        <v>17</v>
      </c>
      <c r="H7" t="e">
        <f>NA()</f>
        <v>#N/A</v>
      </c>
      <c r="I7" s="4" t="s">
        <v>16</v>
      </c>
      <c r="J7" s="4"/>
      <c r="K7" t="e">
        <f>NA()</f>
        <v>#N/A</v>
      </c>
      <c r="L7" s="3" t="s">
        <v>18</v>
      </c>
    </row>
    <row r="8" spans="2:12" ht="15.75" thickBot="1">
      <c r="B8" s="1" t="s">
        <v>20</v>
      </c>
      <c r="C8" s="4" t="e">
        <f>NA()</f>
        <v>#N/A</v>
      </c>
      <c r="D8" s="4" t="s">
        <v>16</v>
      </c>
      <c r="E8" s="4"/>
      <c r="F8" t="e">
        <f>NA()</f>
        <v>#N/A</v>
      </c>
      <c r="G8" s="13" t="s">
        <v>17</v>
      </c>
      <c r="H8" s="4" t="e">
        <f>NA()</f>
        <v>#N/A</v>
      </c>
      <c r="I8" s="4" t="s">
        <v>16</v>
      </c>
      <c r="J8" s="4"/>
      <c r="K8" t="e">
        <f>NA()</f>
        <v>#N/A</v>
      </c>
      <c r="L8" s="3" t="s">
        <v>18</v>
      </c>
    </row>
    <row r="9" spans="2:12" ht="18.75">
      <c r="B9" s="7" t="s">
        <v>21</v>
      </c>
      <c r="C9" s="7">
        <v>160</v>
      </c>
      <c r="D9" s="8" t="s">
        <v>16</v>
      </c>
      <c r="E9" s="7">
        <v>36</v>
      </c>
      <c r="F9" s="20">
        <f>Tableau29[[#This Row],[time (ms)]]/Tableau29[[#This Row],[Comb.]]</f>
        <v>4.4444444444444446</v>
      </c>
      <c r="G9" s="21" t="s">
        <v>17</v>
      </c>
      <c r="H9" s="7">
        <v>166</v>
      </c>
      <c r="I9" s="8" t="s">
        <v>16</v>
      </c>
      <c r="J9" s="7">
        <v>33</v>
      </c>
      <c r="K9" s="20">
        <f>Tableau29[[#This Row],[time (ms) (c++)]]/Tableau29[[#This Row],[Comb. C++]]</f>
        <v>5.0303030303030303</v>
      </c>
      <c r="L9" s="22" t="s">
        <v>18</v>
      </c>
    </row>
    <row r="11" spans="2:12" ht="15.75" thickBot="1"/>
    <row r="12" spans="2:12" ht="15.75" thickBot="1">
      <c r="B12" s="6" t="s">
        <v>0</v>
      </c>
      <c r="C12" s="25" t="s">
        <v>26</v>
      </c>
      <c r="D12" s="25"/>
      <c r="E12" s="25"/>
      <c r="F12" s="26"/>
      <c r="G12" s="5"/>
    </row>
    <row r="14" spans="2:12" ht="15" customHeight="1">
      <c r="C14" s="27" t="s">
        <v>2</v>
      </c>
      <c r="D14" s="27"/>
      <c r="E14" s="27"/>
      <c r="F14" s="27"/>
      <c r="G14" s="28"/>
      <c r="H14" s="29" t="s">
        <v>3</v>
      </c>
      <c r="I14" s="27"/>
      <c r="J14" s="27"/>
      <c r="K14" s="27"/>
      <c r="L14" s="27"/>
    </row>
    <row r="15" spans="2:12" ht="30">
      <c r="B15" s="16" t="s">
        <v>4</v>
      </c>
      <c r="C15" s="16" t="s">
        <v>5</v>
      </c>
      <c r="D15" s="16" t="s">
        <v>6</v>
      </c>
      <c r="E15" s="16" t="s">
        <v>7</v>
      </c>
      <c r="F15" s="16" t="s">
        <v>23</v>
      </c>
      <c r="G15" s="19" t="s">
        <v>9</v>
      </c>
      <c r="H15" s="18" t="s">
        <v>10</v>
      </c>
      <c r="I15" s="16" t="s">
        <v>11</v>
      </c>
      <c r="J15" s="16" t="s">
        <v>12</v>
      </c>
      <c r="K15" s="16" t="s">
        <v>13</v>
      </c>
      <c r="L15" s="16" t="s">
        <v>14</v>
      </c>
    </row>
    <row r="16" spans="2:12">
      <c r="B16" t="s">
        <v>15</v>
      </c>
      <c r="C16">
        <v>2509</v>
      </c>
      <c r="D16" s="4" t="s">
        <v>16</v>
      </c>
      <c r="E16" s="4"/>
      <c r="F16" t="e">
        <f>NA()</f>
        <v>#N/A</v>
      </c>
      <c r="G16" s="13" t="s">
        <v>17</v>
      </c>
      <c r="H16" t="e">
        <f>NA()</f>
        <v>#N/A</v>
      </c>
      <c r="I16" s="4" t="s">
        <v>16</v>
      </c>
      <c r="J16" s="4"/>
      <c r="K16" t="e">
        <f>NA()</f>
        <v>#N/A</v>
      </c>
      <c r="L16" t="s">
        <v>18</v>
      </c>
    </row>
    <row r="17" spans="2:12">
      <c r="B17" s="1" t="s">
        <v>19</v>
      </c>
      <c r="C17">
        <v>15</v>
      </c>
      <c r="D17" s="4" t="s">
        <v>16</v>
      </c>
      <c r="E17" s="4"/>
      <c r="F17" t="e">
        <f>NA()</f>
        <v>#N/A</v>
      </c>
      <c r="G17" s="13" t="s">
        <v>17</v>
      </c>
      <c r="H17" t="e">
        <f>NA()</f>
        <v>#N/A</v>
      </c>
      <c r="I17" s="4" t="s">
        <v>16</v>
      </c>
      <c r="J17" s="4"/>
      <c r="K17" t="e">
        <f>NA()</f>
        <v>#N/A</v>
      </c>
      <c r="L17" s="3" t="s">
        <v>18</v>
      </c>
    </row>
    <row r="18" spans="2:12" ht="15.75" thickBot="1">
      <c r="B18" s="1" t="s">
        <v>20</v>
      </c>
      <c r="C18" s="4" t="e">
        <f>NA()</f>
        <v>#N/A</v>
      </c>
      <c r="D18" s="4" t="s">
        <v>16</v>
      </c>
      <c r="E18" s="4"/>
      <c r="F18" t="e">
        <f>NA()</f>
        <v>#N/A</v>
      </c>
      <c r="G18" s="13" t="s">
        <v>17</v>
      </c>
      <c r="H18" s="4" t="e">
        <f>NA()</f>
        <v>#N/A</v>
      </c>
      <c r="I18" s="4" t="s">
        <v>16</v>
      </c>
      <c r="J18" s="4"/>
      <c r="K18" t="e">
        <f>NA()</f>
        <v>#N/A</v>
      </c>
      <c r="L18" s="3" t="s">
        <v>18</v>
      </c>
    </row>
    <row r="19" spans="2:12" ht="18.75">
      <c r="B19" s="7" t="s">
        <v>21</v>
      </c>
      <c r="C19" s="7">
        <v>272</v>
      </c>
      <c r="D19" s="8" t="s">
        <v>16</v>
      </c>
      <c r="E19" s="12">
        <v>72</v>
      </c>
      <c r="F19" s="20">
        <f>Tableau2210[[#This Row],[time (ms)]]/Tableau2210[[#This Row],[Comb.]]</f>
        <v>3.7777777777777777</v>
      </c>
      <c r="G19" s="21" t="s">
        <v>17</v>
      </c>
      <c r="H19" s="9">
        <v>245</v>
      </c>
      <c r="I19" s="8" t="s">
        <v>16</v>
      </c>
      <c r="J19" s="7">
        <v>66</v>
      </c>
      <c r="K19" s="20">
        <f>Tableau2210[[#This Row],[time (ms) (c++)]]/Tableau2210[[#This Row],[Comb. C++]]</f>
        <v>3.7121212121212119</v>
      </c>
      <c r="L19" s="22" t="s">
        <v>18</v>
      </c>
    </row>
    <row r="21" spans="2:12" ht="15.75" thickBot="1"/>
    <row r="22" spans="2:12" ht="15.75" thickBot="1">
      <c r="B22" s="6" t="s">
        <v>0</v>
      </c>
      <c r="C22" s="25" t="s">
        <v>27</v>
      </c>
      <c r="D22" s="25"/>
      <c r="E22" s="25"/>
      <c r="F22" s="26"/>
      <c r="G22" s="5"/>
    </row>
    <row r="24" spans="2:12" ht="15" customHeight="1">
      <c r="C24" s="27" t="s">
        <v>2</v>
      </c>
      <c r="D24" s="27"/>
      <c r="E24" s="27"/>
      <c r="F24" s="27"/>
      <c r="G24" s="28"/>
      <c r="H24" s="29" t="s">
        <v>3</v>
      </c>
      <c r="I24" s="27"/>
      <c r="J24" s="27"/>
      <c r="K24" s="27"/>
      <c r="L24" s="27"/>
    </row>
    <row r="25" spans="2:12" ht="30">
      <c r="B25" s="16" t="s">
        <v>4</v>
      </c>
      <c r="C25" s="16" t="s">
        <v>5</v>
      </c>
      <c r="D25" s="16" t="s">
        <v>6</v>
      </c>
      <c r="E25" s="16" t="s">
        <v>7</v>
      </c>
      <c r="F25" s="16" t="s">
        <v>23</v>
      </c>
      <c r="G25" s="19" t="s">
        <v>9</v>
      </c>
      <c r="H25" s="18" t="s">
        <v>10</v>
      </c>
      <c r="I25" s="16" t="s">
        <v>11</v>
      </c>
      <c r="J25" s="16" t="s">
        <v>12</v>
      </c>
      <c r="K25" s="16" t="s">
        <v>13</v>
      </c>
      <c r="L25" s="16" t="s">
        <v>14</v>
      </c>
    </row>
    <row r="26" spans="2:12">
      <c r="B26" t="s">
        <v>15</v>
      </c>
      <c r="C26">
        <v>2509</v>
      </c>
      <c r="D26" s="4" t="s">
        <v>16</v>
      </c>
      <c r="E26" s="4"/>
      <c r="F26" t="e">
        <f>NA()</f>
        <v>#N/A</v>
      </c>
      <c r="G26" s="13" t="s">
        <v>17</v>
      </c>
      <c r="H26" t="e">
        <f>NA()</f>
        <v>#N/A</v>
      </c>
      <c r="I26" s="4" t="s">
        <v>16</v>
      </c>
      <c r="J26" s="4"/>
      <c r="K26" t="e">
        <f>NA()</f>
        <v>#N/A</v>
      </c>
      <c r="L26" t="s">
        <v>18</v>
      </c>
    </row>
    <row r="27" spans="2:12">
      <c r="B27" s="1" t="s">
        <v>19</v>
      </c>
      <c r="C27">
        <v>1</v>
      </c>
      <c r="D27" s="4" t="s">
        <v>16</v>
      </c>
      <c r="E27" s="4"/>
      <c r="F27" t="e">
        <f>NA()</f>
        <v>#N/A</v>
      </c>
      <c r="G27" s="13" t="s">
        <v>17</v>
      </c>
      <c r="H27" t="e">
        <f>NA()</f>
        <v>#N/A</v>
      </c>
      <c r="I27" s="4" t="s">
        <v>16</v>
      </c>
      <c r="J27" s="4"/>
      <c r="K27" t="e">
        <f>NA()</f>
        <v>#N/A</v>
      </c>
      <c r="L27" s="3" t="s">
        <v>18</v>
      </c>
    </row>
    <row r="28" spans="2:12" ht="15.75" thickBot="1">
      <c r="B28" s="1" t="s">
        <v>20</v>
      </c>
      <c r="C28" s="4" t="e">
        <f>NA()</f>
        <v>#N/A</v>
      </c>
      <c r="D28" s="4" t="s">
        <v>16</v>
      </c>
      <c r="E28" s="4"/>
      <c r="F28" t="e">
        <f>NA()</f>
        <v>#N/A</v>
      </c>
      <c r="G28" s="13" t="s">
        <v>17</v>
      </c>
      <c r="H28" s="4" t="e">
        <f>NA()</f>
        <v>#N/A</v>
      </c>
      <c r="I28" s="4" t="s">
        <v>16</v>
      </c>
      <c r="J28" s="4"/>
      <c r="K28" t="e">
        <f>NA()</f>
        <v>#N/A</v>
      </c>
      <c r="L28" s="3" t="s">
        <v>18</v>
      </c>
    </row>
    <row r="29" spans="2:12" ht="18.75">
      <c r="B29" s="7" t="s">
        <v>21</v>
      </c>
      <c r="C29" s="7">
        <v>82</v>
      </c>
      <c r="D29" s="8" t="s">
        <v>16</v>
      </c>
      <c r="E29" s="12">
        <v>8</v>
      </c>
      <c r="F29" s="20">
        <f>Tableau22411[[#This Row],[time (ms)]]/Tableau22411[[#This Row],[Comb.]]</f>
        <v>10.25</v>
      </c>
      <c r="G29" s="21" t="s">
        <v>17</v>
      </c>
      <c r="H29" s="9">
        <v>115</v>
      </c>
      <c r="I29" s="8" t="s">
        <v>16</v>
      </c>
      <c r="J29" s="7">
        <v>8</v>
      </c>
      <c r="K29" s="20">
        <f>Tableau22411[[#This Row],[time (ms) (c++)]]/Tableau22411[[#This Row],[Comb. C++]]</f>
        <v>14.375</v>
      </c>
      <c r="L29" s="22" t="s">
        <v>18</v>
      </c>
    </row>
  </sheetData>
  <mergeCells count="9">
    <mergeCell ref="C2:F2"/>
    <mergeCell ref="C12:F12"/>
    <mergeCell ref="C14:G14"/>
    <mergeCell ref="H14:L14"/>
    <mergeCell ref="H24:L24"/>
    <mergeCell ref="C22:F22"/>
    <mergeCell ref="C4:G4"/>
    <mergeCell ref="H4:L4"/>
    <mergeCell ref="C24:G2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D9E1-C4E8-4393-815D-53C200A34575}">
  <dimension ref="G5:M12"/>
  <sheetViews>
    <sheetView workbookViewId="0">
      <selection activeCell="K20" sqref="K20"/>
    </sheetView>
  </sheetViews>
  <sheetFormatPr defaultColWidth="11.42578125" defaultRowHeight="15"/>
  <cols>
    <col min="7" max="7" width="9.85546875" bestFit="1" customWidth="1"/>
    <col min="8" max="8" width="23.28515625" customWidth="1"/>
    <col min="9" max="12" width="12.42578125" customWidth="1"/>
    <col min="13" max="13" width="13.42578125" customWidth="1"/>
  </cols>
  <sheetData>
    <row r="5" spans="7:13" ht="30">
      <c r="G5" s="16" t="s">
        <v>28</v>
      </c>
      <c r="H5" s="17" t="s">
        <v>29</v>
      </c>
      <c r="I5" s="16" t="s">
        <v>30</v>
      </c>
      <c r="J5" s="17" t="s">
        <v>31</v>
      </c>
      <c r="K5" s="16" t="s">
        <v>32</v>
      </c>
      <c r="L5" s="16" t="s">
        <v>33</v>
      </c>
      <c r="M5" s="16" t="s">
        <v>34</v>
      </c>
    </row>
    <row r="6" spans="7:13">
      <c r="G6" t="s">
        <v>35</v>
      </c>
      <c r="H6" s="15" t="s">
        <v>1</v>
      </c>
      <c r="I6">
        <f>'1PP2'!$C$9</f>
        <v>206</v>
      </c>
      <c r="J6" s="15">
        <f>'1PP2'!$E$9</f>
        <v>6720</v>
      </c>
      <c r="K6">
        <f>'1PP2'!$H$9</f>
        <v>195</v>
      </c>
      <c r="L6">
        <f>'1PP2'!$J$9</f>
        <v>116</v>
      </c>
      <c r="M6" s="11">
        <f>(Tableau7[[#This Row],[C++ elapse ms]]-Tableau7[[#This Row],[Java elapse ms]])/(Tableau7[[#This Row],[C++ elapse ms]]+Tableau7[[#This Row],[Java elapse ms]])</f>
        <v>-2.7431421446384038E-2</v>
      </c>
    </row>
    <row r="7" spans="7:13">
      <c r="G7" t="s">
        <v>35</v>
      </c>
      <c r="H7" s="15" t="s">
        <v>22</v>
      </c>
      <c r="I7">
        <f>'1PP2'!$C$19</f>
        <v>432</v>
      </c>
      <c r="J7" s="15">
        <f>'1PP2'!$E$19</f>
        <v>26880</v>
      </c>
      <c r="K7">
        <f>'1PP2'!$H$19</f>
        <v>410</v>
      </c>
      <c r="L7">
        <f>'1PP2'!$J$19</f>
        <v>318</v>
      </c>
      <c r="M7" s="11">
        <f>(Tableau7[[#This Row],[C++ elapse ms]]-Tableau7[[#This Row],[Java elapse ms]])/(Tableau7[[#This Row],[C++ elapse ms]]+Tableau7[[#This Row],[Java elapse ms]])</f>
        <v>-2.6128266033254157E-2</v>
      </c>
    </row>
    <row r="8" spans="7:13">
      <c r="G8" t="s">
        <v>35</v>
      </c>
      <c r="H8" s="15" t="s">
        <v>36</v>
      </c>
      <c r="I8">
        <f>'1PP2'!$C$29</f>
        <v>312</v>
      </c>
      <c r="J8" s="15">
        <f>'1PP2'!$E$29</f>
        <v>1205</v>
      </c>
      <c r="K8">
        <f>'1PP2'!$H$29</f>
        <v>306</v>
      </c>
      <c r="L8">
        <f>'1PP2'!$J$29</f>
        <v>400</v>
      </c>
      <c r="M8" s="11">
        <f>(Tableau7[[#This Row],[C++ elapse ms]]-Tableau7[[#This Row],[Java elapse ms]])/(Tableau7[[#This Row],[C++ elapse ms]]+Tableau7[[#This Row],[Java elapse ms]])</f>
        <v>-9.7087378640776691E-3</v>
      </c>
    </row>
    <row r="9" spans="7:13">
      <c r="G9" t="s">
        <v>37</v>
      </c>
      <c r="H9" s="15" t="s">
        <v>25</v>
      </c>
      <c r="I9">
        <f>ZZK9!$C$9</f>
        <v>160</v>
      </c>
      <c r="J9" s="15">
        <f>ZZK9!$E$9</f>
        <v>36</v>
      </c>
      <c r="K9">
        <f>ZZK9!$H$9</f>
        <v>166</v>
      </c>
      <c r="L9">
        <f>ZZK9!$J$9</f>
        <v>33</v>
      </c>
      <c r="M9" s="11">
        <f>(Tableau7[[#This Row],[C++ elapse ms]]-Tableau7[[#This Row],[Java elapse ms]])/(Tableau7[[#This Row],[C++ elapse ms]]+Tableau7[[#This Row],[Java elapse ms]])</f>
        <v>1.8404907975460124E-2</v>
      </c>
    </row>
    <row r="10" spans="7:13">
      <c r="G10" t="s">
        <v>37</v>
      </c>
      <c r="H10" s="15" t="s">
        <v>26</v>
      </c>
      <c r="I10">
        <f>ZZK9!$C$19</f>
        <v>272</v>
      </c>
      <c r="J10" s="15">
        <f>ZZK9!$E$19</f>
        <v>72</v>
      </c>
      <c r="K10">
        <f>ZZK9!$H$19</f>
        <v>245</v>
      </c>
      <c r="L10">
        <f>ZZK9!$J$19</f>
        <v>66</v>
      </c>
      <c r="M10" s="11">
        <f>(Tableau7[[#This Row],[C++ elapse ms]]-Tableau7[[#This Row],[Java elapse ms]])/(Tableau7[[#This Row],[C++ elapse ms]]+Tableau7[[#This Row],[Java elapse ms]])</f>
        <v>-5.2224371373307543E-2</v>
      </c>
    </row>
    <row r="11" spans="7:13">
      <c r="G11" t="s">
        <v>37</v>
      </c>
      <c r="H11" s="15" t="s">
        <v>27</v>
      </c>
      <c r="I11">
        <f>ZZK9!$C$29</f>
        <v>82</v>
      </c>
      <c r="J11" s="15">
        <f>ZZK9!$E$29</f>
        <v>8</v>
      </c>
      <c r="K11">
        <f>ZZK9!$H$29</f>
        <v>115</v>
      </c>
      <c r="L11">
        <f>ZZK9!$J$29</f>
        <v>8</v>
      </c>
      <c r="M11" s="11">
        <f>(Tableau7[[#This Row],[C++ elapse ms]]-Tableau7[[#This Row],[Java elapse ms]])/(Tableau7[[#This Row],[C++ elapse ms]]+Tableau7[[#This Row],[Java elapse ms]])</f>
        <v>0.16751269035532995</v>
      </c>
    </row>
    <row r="12" spans="7:13">
      <c r="G12" t="s">
        <v>38</v>
      </c>
      <c r="H12" s="15"/>
      <c r="I12">
        <f>SUBTOTAL(109,Tableau7[Java elapse ms])</f>
        <v>1464</v>
      </c>
      <c r="J12" s="15"/>
      <c r="K12">
        <f>SUBTOTAL(109,Tableau7[C++ elapse ms])</f>
        <v>1437</v>
      </c>
      <c r="M12" s="14">
        <f>(Tableau7[[#Totals],[C++ elapse ms]]-Tableau7[[#Totals],[Java elapse ms]])/(Tableau7[[#Totals],[Java elapse ms]]+Tableau7[[#Totals],[C++ elapse ms]])</f>
        <v>-9.3071354705274046E-3</v>
      </c>
    </row>
  </sheetData>
  <conditionalFormatting sqref="M6:M12">
    <cfRule type="cellIs" dxfId="29" priority="1" operator="greaterThan">
      <formula>0</formula>
    </cfRule>
    <cfRule type="cellIs" dxfId="28" priority="2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633D-605C-4C7E-A1E8-A190F3F95E3A}">
  <dimension ref="E1:M32"/>
  <sheetViews>
    <sheetView workbookViewId="0">
      <selection activeCell="E27" sqref="E27:M27"/>
    </sheetView>
  </sheetViews>
  <sheetFormatPr defaultColWidth="11.42578125" defaultRowHeight="15"/>
  <cols>
    <col min="5" max="5" width="30.28515625" bestFit="1" customWidth="1"/>
    <col min="6" max="6" width="11.28515625" customWidth="1"/>
    <col min="7" max="7" width="20.140625" customWidth="1"/>
    <col min="8" max="10" width="11.28515625" customWidth="1"/>
    <col min="11" max="11" width="26.85546875" customWidth="1"/>
    <col min="12" max="13" width="11.28515625" customWidth="1"/>
    <col min="14" max="14" width="26.5703125" customWidth="1"/>
  </cols>
  <sheetData>
    <row r="1" spans="5:13" ht="15.75" thickBot="1"/>
    <row r="2" spans="5:13" ht="15.75" thickBot="1">
      <c r="E2" s="6" t="s">
        <v>0</v>
      </c>
      <c r="F2" s="25" t="s">
        <v>1</v>
      </c>
      <c r="G2" s="25"/>
      <c r="H2" s="25"/>
      <c r="I2" s="26"/>
      <c r="J2" s="5"/>
    </row>
    <row r="4" spans="5:13">
      <c r="F4" s="27" t="s">
        <v>2</v>
      </c>
      <c r="G4" s="27"/>
      <c r="H4" s="27"/>
      <c r="I4" s="27"/>
      <c r="J4" s="29" t="s">
        <v>3</v>
      </c>
      <c r="K4" s="27"/>
      <c r="L4" s="27"/>
      <c r="M4" s="27"/>
    </row>
    <row r="5" spans="5:13" ht="30">
      <c r="E5" s="16" t="s">
        <v>4</v>
      </c>
      <c r="F5" s="16" t="s">
        <v>5</v>
      </c>
      <c r="G5" s="16" t="s">
        <v>6</v>
      </c>
      <c r="H5" s="16" t="s">
        <v>23</v>
      </c>
      <c r="I5" s="16" t="s">
        <v>9</v>
      </c>
      <c r="J5" s="18" t="s">
        <v>10</v>
      </c>
      <c r="K5" s="16" t="s">
        <v>11</v>
      </c>
      <c r="L5" s="16" t="s">
        <v>13</v>
      </c>
      <c r="M5" s="16" t="s">
        <v>14</v>
      </c>
    </row>
    <row r="6" spans="5:13">
      <c r="E6" t="s">
        <v>15</v>
      </c>
      <c r="F6">
        <v>675</v>
      </c>
      <c r="G6" s="4" t="s">
        <v>16</v>
      </c>
      <c r="H6" t="e">
        <f>NA()</f>
        <v>#N/A</v>
      </c>
      <c r="I6" t="s">
        <v>17</v>
      </c>
      <c r="J6" t="e">
        <f>NA()</f>
        <v>#N/A</v>
      </c>
      <c r="K6" s="4" t="s">
        <v>16</v>
      </c>
      <c r="L6" t="e">
        <f>NA()</f>
        <v>#N/A</v>
      </c>
      <c r="M6" t="s">
        <v>18</v>
      </c>
    </row>
    <row r="7" spans="5:13">
      <c r="E7" t="s">
        <v>39</v>
      </c>
      <c r="G7" s="4"/>
      <c r="J7" s="2"/>
      <c r="K7" s="4"/>
    </row>
    <row r="8" spans="5:13">
      <c r="E8" s="1" t="s">
        <v>19</v>
      </c>
      <c r="F8">
        <v>1</v>
      </c>
      <c r="G8" s="4" t="s">
        <v>16</v>
      </c>
      <c r="H8" t="e">
        <f>NA()</f>
        <v>#N/A</v>
      </c>
      <c r="I8" t="s">
        <v>17</v>
      </c>
      <c r="J8" t="e">
        <f>NA()</f>
        <v>#N/A</v>
      </c>
      <c r="K8" s="4" t="s">
        <v>16</v>
      </c>
      <c r="L8" t="e">
        <f>NA()</f>
        <v>#N/A</v>
      </c>
      <c r="M8" s="3" t="s">
        <v>18</v>
      </c>
    </row>
    <row r="9" spans="5:13" ht="15.75" thickBot="1">
      <c r="E9" s="1" t="s">
        <v>20</v>
      </c>
      <c r="F9" s="4" t="e">
        <f>NA()</f>
        <v>#N/A</v>
      </c>
      <c r="G9" s="4" t="s">
        <v>16</v>
      </c>
      <c r="H9" t="e">
        <f>NA()</f>
        <v>#N/A</v>
      </c>
      <c r="I9" t="s">
        <v>17</v>
      </c>
      <c r="J9" s="4" t="e">
        <f>NA()</f>
        <v>#N/A</v>
      </c>
      <c r="K9" s="4" t="s">
        <v>16</v>
      </c>
      <c r="L9" t="e">
        <f>NA()</f>
        <v>#N/A</v>
      </c>
      <c r="M9" s="3" t="s">
        <v>18</v>
      </c>
    </row>
    <row r="10" spans="5:13" ht="18.75">
      <c r="E10" s="7" t="s">
        <v>21</v>
      </c>
      <c r="F10" s="7">
        <v>206</v>
      </c>
      <c r="G10" s="8" t="s">
        <v>40</v>
      </c>
      <c r="H10" s="7">
        <v>1571</v>
      </c>
      <c r="I10" s="7" t="s">
        <v>17</v>
      </c>
      <c r="J10" s="9">
        <v>195</v>
      </c>
      <c r="K10" s="8" t="s">
        <v>41</v>
      </c>
      <c r="L10" s="7" t="e">
        <f>NA()</f>
        <v>#N/A</v>
      </c>
      <c r="M10" s="10" t="s">
        <v>18</v>
      </c>
    </row>
    <row r="12" spans="5:13" ht="15.75" thickBot="1"/>
    <row r="13" spans="5:13" ht="15.75" thickBot="1">
      <c r="E13" s="6" t="s">
        <v>0</v>
      </c>
      <c r="F13" s="25" t="s">
        <v>22</v>
      </c>
      <c r="G13" s="25"/>
      <c r="H13" s="25"/>
      <c r="I13" s="26"/>
      <c r="J13" s="5"/>
    </row>
    <row r="15" spans="5:13" ht="15" customHeight="1">
      <c r="F15" s="27" t="s">
        <v>2</v>
      </c>
      <c r="G15" s="27"/>
      <c r="H15" s="27"/>
      <c r="I15" s="27"/>
      <c r="J15" s="29" t="s">
        <v>3</v>
      </c>
      <c r="K15" s="27"/>
      <c r="L15" s="27"/>
      <c r="M15" s="27"/>
    </row>
    <row r="16" spans="5:13" ht="30">
      <c r="E16" s="16" t="s">
        <v>4</v>
      </c>
      <c r="F16" s="16" t="s">
        <v>5</v>
      </c>
      <c r="G16" s="16" t="s">
        <v>6</v>
      </c>
      <c r="H16" s="16" t="s">
        <v>23</v>
      </c>
      <c r="I16" s="16" t="s">
        <v>9</v>
      </c>
      <c r="J16" s="18" t="s">
        <v>10</v>
      </c>
      <c r="K16" s="16" t="s">
        <v>11</v>
      </c>
      <c r="L16" s="16" t="s">
        <v>13</v>
      </c>
      <c r="M16" s="16" t="s">
        <v>14</v>
      </c>
    </row>
    <row r="17" spans="5:13">
      <c r="E17" t="s">
        <v>15</v>
      </c>
      <c r="F17">
        <v>704</v>
      </c>
      <c r="G17" s="4" t="s">
        <v>16</v>
      </c>
      <c r="H17" t="e">
        <f>NA()</f>
        <v>#N/A</v>
      </c>
      <c r="I17" t="s">
        <v>17</v>
      </c>
      <c r="J17" t="e">
        <f>NA()</f>
        <v>#N/A</v>
      </c>
      <c r="K17" s="4" t="s">
        <v>16</v>
      </c>
      <c r="L17" t="e">
        <f>NA()</f>
        <v>#N/A</v>
      </c>
      <c r="M17" t="s">
        <v>18</v>
      </c>
    </row>
    <row r="18" spans="5:13">
      <c r="E18" t="s">
        <v>39</v>
      </c>
      <c r="G18" s="4"/>
      <c r="J18" s="2"/>
      <c r="K18" s="4"/>
    </row>
    <row r="19" spans="5:13">
      <c r="E19" s="1" t="s">
        <v>19</v>
      </c>
      <c r="F19">
        <v>2</v>
      </c>
      <c r="G19" s="4" t="s">
        <v>16</v>
      </c>
      <c r="H19" t="e">
        <f>NA()</f>
        <v>#N/A</v>
      </c>
      <c r="I19" t="s">
        <v>17</v>
      </c>
      <c r="J19" t="e">
        <f>NA()</f>
        <v>#N/A</v>
      </c>
      <c r="K19" s="4" t="s">
        <v>16</v>
      </c>
      <c r="L19" t="e">
        <f>NA()</f>
        <v>#N/A</v>
      </c>
      <c r="M19" s="3" t="s">
        <v>18</v>
      </c>
    </row>
    <row r="20" spans="5:13" ht="15.75" thickBot="1">
      <c r="E20" s="1" t="s">
        <v>20</v>
      </c>
      <c r="F20" s="4" t="e">
        <f>NA()</f>
        <v>#N/A</v>
      </c>
      <c r="G20" s="4" t="s">
        <v>16</v>
      </c>
      <c r="H20" t="e">
        <f>NA()</f>
        <v>#N/A</v>
      </c>
      <c r="I20" t="s">
        <v>17</v>
      </c>
      <c r="J20" s="4" t="e">
        <f>NA()</f>
        <v>#N/A</v>
      </c>
      <c r="K20" s="4" t="s">
        <v>16</v>
      </c>
      <c r="L20" t="e">
        <f>NA()</f>
        <v>#N/A</v>
      </c>
      <c r="M20" s="3" t="s">
        <v>18</v>
      </c>
    </row>
    <row r="21" spans="5:13" ht="18.75">
      <c r="E21" s="7" t="s">
        <v>21</v>
      </c>
      <c r="F21" s="7">
        <v>432</v>
      </c>
      <c r="G21" s="8" t="s">
        <v>42</v>
      </c>
      <c r="H21" s="7">
        <v>1349</v>
      </c>
      <c r="I21" s="7" t="s">
        <v>17</v>
      </c>
      <c r="J21" s="9">
        <v>410</v>
      </c>
      <c r="K21" s="8" t="s">
        <v>43</v>
      </c>
      <c r="L21" s="7" t="e">
        <f>NA()</f>
        <v>#N/A</v>
      </c>
      <c r="M21" s="10" t="s">
        <v>18</v>
      </c>
    </row>
    <row r="23" spans="5:13" ht="15.75" thickBot="1"/>
    <row r="24" spans="5:13" ht="15.75" thickBot="1">
      <c r="E24" s="6" t="s">
        <v>0</v>
      </c>
      <c r="F24" s="25" t="s">
        <v>24</v>
      </c>
      <c r="G24" s="25"/>
      <c r="H24" s="25"/>
      <c r="I24" s="26"/>
      <c r="J24" s="5"/>
    </row>
    <row r="26" spans="5:13" ht="15" customHeight="1">
      <c r="F26" s="27" t="s">
        <v>2</v>
      </c>
      <c r="G26" s="27"/>
      <c r="H26" s="27"/>
      <c r="I26" s="27"/>
      <c r="J26" s="29" t="s">
        <v>3</v>
      </c>
      <c r="K26" s="27"/>
      <c r="L26" s="27"/>
      <c r="M26" s="27"/>
    </row>
    <row r="27" spans="5:13" ht="30">
      <c r="E27" s="16" t="s">
        <v>4</v>
      </c>
      <c r="F27" s="16" t="s">
        <v>5</v>
      </c>
      <c r="G27" s="16" t="s">
        <v>6</v>
      </c>
      <c r="H27" s="16" t="s">
        <v>23</v>
      </c>
      <c r="I27" s="16" t="s">
        <v>9</v>
      </c>
      <c r="J27" s="18" t="s">
        <v>10</v>
      </c>
      <c r="K27" s="16" t="s">
        <v>11</v>
      </c>
      <c r="L27" s="16" t="s">
        <v>13</v>
      </c>
      <c r="M27" s="16" t="s">
        <v>14</v>
      </c>
    </row>
    <row r="28" spans="5:13">
      <c r="E28" t="s">
        <v>15</v>
      </c>
      <c r="F28">
        <v>679</v>
      </c>
      <c r="G28" s="4" t="s">
        <v>16</v>
      </c>
      <c r="H28" t="e">
        <f>NA()</f>
        <v>#N/A</v>
      </c>
      <c r="I28" t="s">
        <v>17</v>
      </c>
      <c r="J28" t="e">
        <f>NA()</f>
        <v>#N/A</v>
      </c>
      <c r="K28" s="4" t="s">
        <v>16</v>
      </c>
      <c r="L28" t="e">
        <f>NA()</f>
        <v>#N/A</v>
      </c>
      <c r="M28" t="s">
        <v>18</v>
      </c>
    </row>
    <row r="29" spans="5:13">
      <c r="E29" t="s">
        <v>39</v>
      </c>
      <c r="G29" s="4"/>
      <c r="J29" s="2"/>
      <c r="K29" s="4"/>
    </row>
    <row r="30" spans="5:13">
      <c r="E30" s="1" t="s">
        <v>19</v>
      </c>
      <c r="F30">
        <v>1</v>
      </c>
      <c r="G30" s="4" t="s">
        <v>16</v>
      </c>
      <c r="H30" t="e">
        <f>NA()</f>
        <v>#N/A</v>
      </c>
      <c r="I30" t="s">
        <v>17</v>
      </c>
      <c r="J30" t="e">
        <f>NA()</f>
        <v>#N/A</v>
      </c>
      <c r="K30" s="4" t="s">
        <v>16</v>
      </c>
      <c r="L30" t="e">
        <f>NA()</f>
        <v>#N/A</v>
      </c>
      <c r="M30" s="3" t="s">
        <v>18</v>
      </c>
    </row>
    <row r="31" spans="5:13" ht="15.75" thickBot="1">
      <c r="E31" s="1" t="s">
        <v>20</v>
      </c>
      <c r="F31" s="4" t="e">
        <f>NA()</f>
        <v>#N/A</v>
      </c>
      <c r="G31" s="4" t="s">
        <v>16</v>
      </c>
      <c r="H31" t="e">
        <f>NA()</f>
        <v>#N/A</v>
      </c>
      <c r="I31" t="s">
        <v>17</v>
      </c>
      <c r="J31" s="4" t="e">
        <f>NA()</f>
        <v>#N/A</v>
      </c>
      <c r="K31" s="4" t="s">
        <v>16</v>
      </c>
      <c r="L31" t="e">
        <f>NA()</f>
        <v>#N/A</v>
      </c>
      <c r="M31" s="3" t="s">
        <v>18</v>
      </c>
    </row>
    <row r="32" spans="5:13" ht="18.75">
      <c r="E32" s="7" t="s">
        <v>21</v>
      </c>
      <c r="F32" s="7">
        <v>312</v>
      </c>
      <c r="G32" s="8" t="s">
        <v>44</v>
      </c>
      <c r="H32" s="7">
        <v>1304</v>
      </c>
      <c r="I32" s="7" t="s">
        <v>17</v>
      </c>
      <c r="J32" s="9">
        <v>306</v>
      </c>
      <c r="K32" s="8" t="s">
        <v>45</v>
      </c>
      <c r="L32" s="7" t="e">
        <f>NA()</f>
        <v>#N/A</v>
      </c>
      <c r="M32" s="10" t="s">
        <v>18</v>
      </c>
    </row>
  </sheetData>
  <mergeCells count="9">
    <mergeCell ref="F26:I26"/>
    <mergeCell ref="J26:M26"/>
    <mergeCell ref="F2:I2"/>
    <mergeCell ref="F24:I24"/>
    <mergeCell ref="F13:I13"/>
    <mergeCell ref="F4:I4"/>
    <mergeCell ref="J4:M4"/>
    <mergeCell ref="F15:I15"/>
    <mergeCell ref="J15:M1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EF7D-90D2-4615-BAC0-A96D15C9BC2C}">
  <dimension ref="E1:M32"/>
  <sheetViews>
    <sheetView workbookViewId="0">
      <selection activeCell="C10" sqref="C10"/>
    </sheetView>
  </sheetViews>
  <sheetFormatPr defaultColWidth="11.42578125" defaultRowHeight="15"/>
  <cols>
    <col min="5" max="5" width="30.28515625" bestFit="1" customWidth="1"/>
    <col min="6" max="6" width="16" customWidth="1"/>
    <col min="7" max="7" width="21.85546875" customWidth="1"/>
    <col min="9" max="9" width="19.7109375" customWidth="1"/>
    <col min="10" max="10" width="12.7109375" customWidth="1"/>
    <col min="11" max="11" width="36" customWidth="1"/>
    <col min="12" max="12" width="12.28515625" customWidth="1"/>
    <col min="13" max="13" width="15.42578125" bestFit="1" customWidth="1"/>
    <col min="14" max="14" width="72.140625" customWidth="1"/>
  </cols>
  <sheetData>
    <row r="1" spans="5:13" ht="15.75" thickBot="1"/>
    <row r="2" spans="5:13" ht="15.75" thickBot="1">
      <c r="E2" s="6" t="s">
        <v>0</v>
      </c>
      <c r="F2" s="25" t="s">
        <v>25</v>
      </c>
      <c r="G2" s="25"/>
      <c r="H2" s="25"/>
      <c r="I2" s="26"/>
      <c r="J2" s="5"/>
    </row>
    <row r="4" spans="5:13" ht="15" customHeight="1">
      <c r="F4" s="27" t="s">
        <v>2</v>
      </c>
      <c r="G4" s="27"/>
      <c r="H4" s="27"/>
      <c r="I4" s="27"/>
      <c r="J4" s="29" t="s">
        <v>3</v>
      </c>
      <c r="K4" s="27"/>
      <c r="L4" s="27"/>
      <c r="M4" s="27"/>
    </row>
    <row r="5" spans="5:13">
      <c r="E5" t="s">
        <v>4</v>
      </c>
      <c r="F5" t="s">
        <v>5</v>
      </c>
      <c r="G5" t="s">
        <v>6</v>
      </c>
      <c r="H5" t="s">
        <v>23</v>
      </c>
      <c r="I5" t="s">
        <v>9</v>
      </c>
      <c r="J5" s="2" t="s">
        <v>10</v>
      </c>
      <c r="K5" t="s">
        <v>11</v>
      </c>
      <c r="L5" t="s">
        <v>13</v>
      </c>
      <c r="M5" t="s">
        <v>14</v>
      </c>
    </row>
    <row r="6" spans="5:13">
      <c r="E6" t="s">
        <v>15</v>
      </c>
      <c r="F6">
        <v>2357</v>
      </c>
      <c r="G6" s="4" t="s">
        <v>16</v>
      </c>
      <c r="H6" t="e">
        <f>NA()</f>
        <v>#N/A</v>
      </c>
      <c r="I6" t="s">
        <v>17</v>
      </c>
      <c r="J6" t="e">
        <f>NA()</f>
        <v>#N/A</v>
      </c>
      <c r="K6" s="4" t="s">
        <v>16</v>
      </c>
      <c r="L6" t="e">
        <f>NA()</f>
        <v>#N/A</v>
      </c>
      <c r="M6" t="s">
        <v>18</v>
      </c>
    </row>
    <row r="7" spans="5:13">
      <c r="E7" t="s">
        <v>39</v>
      </c>
      <c r="G7" s="4"/>
      <c r="J7" s="2"/>
      <c r="K7" s="4"/>
    </row>
    <row r="8" spans="5:13">
      <c r="E8" s="1" t="s">
        <v>19</v>
      </c>
      <c r="F8">
        <v>15</v>
      </c>
      <c r="G8" s="4" t="s">
        <v>16</v>
      </c>
      <c r="H8" t="e">
        <f>NA()</f>
        <v>#N/A</v>
      </c>
      <c r="I8" t="s">
        <v>17</v>
      </c>
      <c r="J8" t="e">
        <f>NA()</f>
        <v>#N/A</v>
      </c>
      <c r="K8" s="4" t="s">
        <v>16</v>
      </c>
      <c r="L8" t="e">
        <f>NA()</f>
        <v>#N/A</v>
      </c>
      <c r="M8" s="3" t="s">
        <v>18</v>
      </c>
    </row>
    <row r="9" spans="5:13" ht="15.75" thickBot="1">
      <c r="E9" s="1" t="s">
        <v>20</v>
      </c>
      <c r="F9" s="4" t="e">
        <f>NA()</f>
        <v>#N/A</v>
      </c>
      <c r="G9" s="4" t="s">
        <v>16</v>
      </c>
      <c r="H9" t="e">
        <f>NA()</f>
        <v>#N/A</v>
      </c>
      <c r="I9" t="s">
        <v>17</v>
      </c>
      <c r="J9" s="4" t="e">
        <f>NA()</f>
        <v>#N/A</v>
      </c>
      <c r="K9" s="4" t="s">
        <v>16</v>
      </c>
      <c r="L9" t="e">
        <f>NA()</f>
        <v>#N/A</v>
      </c>
      <c r="M9" s="3" t="s">
        <v>18</v>
      </c>
    </row>
    <row r="10" spans="5:13" ht="18.75">
      <c r="E10" s="7" t="s">
        <v>21</v>
      </c>
      <c r="F10" s="7">
        <v>160</v>
      </c>
      <c r="G10" s="8" t="s">
        <v>46</v>
      </c>
      <c r="H10" s="7">
        <v>4417</v>
      </c>
      <c r="I10" s="7" t="s">
        <v>17</v>
      </c>
      <c r="J10" s="9">
        <v>166</v>
      </c>
      <c r="K10" s="8" t="s">
        <v>47</v>
      </c>
      <c r="L10" s="7" t="e">
        <f>NA()</f>
        <v>#N/A</v>
      </c>
      <c r="M10" s="10" t="s">
        <v>18</v>
      </c>
    </row>
    <row r="12" spans="5:13" ht="15.75" thickBot="1"/>
    <row r="13" spans="5:13" ht="15.75" thickBot="1">
      <c r="E13" s="6" t="s">
        <v>0</v>
      </c>
      <c r="F13" s="25" t="s">
        <v>26</v>
      </c>
      <c r="G13" s="25"/>
      <c r="H13" s="25"/>
      <c r="I13" s="26"/>
      <c r="J13" s="5"/>
    </row>
    <row r="15" spans="5:13" ht="15" customHeight="1">
      <c r="F15" s="27" t="s">
        <v>2</v>
      </c>
      <c r="G15" s="27"/>
      <c r="H15" s="27"/>
      <c r="I15" s="27"/>
      <c r="J15" s="29" t="s">
        <v>3</v>
      </c>
      <c r="K15" s="27"/>
      <c r="L15" s="27"/>
      <c r="M15" s="27"/>
    </row>
    <row r="16" spans="5:13">
      <c r="E16" t="s">
        <v>4</v>
      </c>
      <c r="F16" t="s">
        <v>5</v>
      </c>
      <c r="G16" t="s">
        <v>6</v>
      </c>
      <c r="H16" t="s">
        <v>23</v>
      </c>
      <c r="I16" t="s">
        <v>9</v>
      </c>
      <c r="J16" s="2" t="s">
        <v>10</v>
      </c>
      <c r="K16" t="s">
        <v>11</v>
      </c>
      <c r="L16" t="s">
        <v>13</v>
      </c>
      <c r="M16" t="s">
        <v>14</v>
      </c>
    </row>
    <row r="17" spans="5:13">
      <c r="E17" t="s">
        <v>15</v>
      </c>
      <c r="F17">
        <v>2509</v>
      </c>
      <c r="G17" s="4" t="s">
        <v>16</v>
      </c>
      <c r="H17" t="e">
        <f>NA()</f>
        <v>#N/A</v>
      </c>
      <c r="I17" t="s">
        <v>17</v>
      </c>
      <c r="J17" t="e">
        <f>NA()</f>
        <v>#N/A</v>
      </c>
      <c r="K17" s="4" t="s">
        <v>16</v>
      </c>
      <c r="L17" t="e">
        <f>NA()</f>
        <v>#N/A</v>
      </c>
      <c r="M17" t="s">
        <v>18</v>
      </c>
    </row>
    <row r="18" spans="5:13">
      <c r="E18" t="s">
        <v>39</v>
      </c>
      <c r="G18" s="4"/>
      <c r="J18" s="2"/>
      <c r="K18" s="4"/>
    </row>
    <row r="19" spans="5:13">
      <c r="E19" s="1" t="s">
        <v>19</v>
      </c>
      <c r="F19">
        <v>15</v>
      </c>
      <c r="G19" s="4" t="s">
        <v>16</v>
      </c>
      <c r="H19" t="e">
        <f>NA()</f>
        <v>#N/A</v>
      </c>
      <c r="I19" t="s">
        <v>17</v>
      </c>
      <c r="J19" t="e">
        <f>NA()</f>
        <v>#N/A</v>
      </c>
      <c r="K19" s="4" t="s">
        <v>16</v>
      </c>
      <c r="L19" t="e">
        <f>NA()</f>
        <v>#N/A</v>
      </c>
      <c r="M19" s="3" t="s">
        <v>18</v>
      </c>
    </row>
    <row r="20" spans="5:13" ht="15.75" thickBot="1">
      <c r="E20" s="1" t="s">
        <v>20</v>
      </c>
      <c r="F20" s="4" t="e">
        <f>NA()</f>
        <v>#N/A</v>
      </c>
      <c r="G20" s="4" t="s">
        <v>16</v>
      </c>
      <c r="H20" t="e">
        <f>NA()</f>
        <v>#N/A</v>
      </c>
      <c r="I20" t="s">
        <v>17</v>
      </c>
      <c r="J20" s="4" t="e">
        <f>NA()</f>
        <v>#N/A</v>
      </c>
      <c r="K20" s="4" t="s">
        <v>16</v>
      </c>
      <c r="L20" t="e">
        <f>NA()</f>
        <v>#N/A</v>
      </c>
      <c r="M20" s="3" t="s">
        <v>18</v>
      </c>
    </row>
    <row r="21" spans="5:13" ht="18.75">
      <c r="E21" s="7" t="s">
        <v>21</v>
      </c>
      <c r="F21" s="7">
        <v>272</v>
      </c>
      <c r="G21" s="8" t="s">
        <v>48</v>
      </c>
      <c r="H21" s="7">
        <v>4605</v>
      </c>
      <c r="I21" s="7" t="s">
        <v>17</v>
      </c>
      <c r="J21" s="9">
        <v>245</v>
      </c>
      <c r="K21" s="8" t="s">
        <v>49</v>
      </c>
      <c r="L21" s="7" t="e">
        <f>NA()</f>
        <v>#N/A</v>
      </c>
      <c r="M21" s="10" t="s">
        <v>18</v>
      </c>
    </row>
    <row r="23" spans="5:13" ht="15.75" thickBot="1"/>
    <row r="24" spans="5:13" ht="15.75" thickBot="1">
      <c r="E24" s="6" t="s">
        <v>0</v>
      </c>
      <c r="F24" s="25" t="s">
        <v>27</v>
      </c>
      <c r="G24" s="25"/>
      <c r="H24" s="25"/>
      <c r="I24" s="26"/>
      <c r="J24" s="5"/>
    </row>
    <row r="26" spans="5:13" ht="15" customHeight="1">
      <c r="F26" s="27" t="s">
        <v>2</v>
      </c>
      <c r="G26" s="27"/>
      <c r="H26" s="27"/>
      <c r="I26" s="27"/>
      <c r="J26" s="29" t="s">
        <v>3</v>
      </c>
      <c r="K26" s="27"/>
      <c r="L26" s="27"/>
      <c r="M26" s="27"/>
    </row>
    <row r="27" spans="5:13">
      <c r="E27" t="s">
        <v>4</v>
      </c>
      <c r="F27" t="s">
        <v>5</v>
      </c>
      <c r="G27" t="s">
        <v>6</v>
      </c>
      <c r="H27" t="s">
        <v>23</v>
      </c>
      <c r="I27" t="s">
        <v>9</v>
      </c>
      <c r="J27" s="2" t="s">
        <v>10</v>
      </c>
      <c r="K27" t="s">
        <v>11</v>
      </c>
      <c r="L27" t="s">
        <v>13</v>
      </c>
      <c r="M27" t="s">
        <v>14</v>
      </c>
    </row>
    <row r="28" spans="5:13">
      <c r="E28" t="s">
        <v>15</v>
      </c>
      <c r="F28">
        <v>2509</v>
      </c>
      <c r="G28" s="4" t="s">
        <v>16</v>
      </c>
      <c r="H28" t="e">
        <f>NA()</f>
        <v>#N/A</v>
      </c>
      <c r="I28" t="s">
        <v>17</v>
      </c>
      <c r="J28" t="e">
        <f>NA()</f>
        <v>#N/A</v>
      </c>
      <c r="K28" s="4" t="s">
        <v>16</v>
      </c>
      <c r="L28" t="e">
        <f>NA()</f>
        <v>#N/A</v>
      </c>
      <c r="M28" t="s">
        <v>18</v>
      </c>
    </row>
    <row r="29" spans="5:13">
      <c r="E29" t="s">
        <v>39</v>
      </c>
      <c r="G29" s="4"/>
      <c r="J29" s="2"/>
      <c r="K29" s="4"/>
    </row>
    <row r="30" spans="5:13">
      <c r="E30" s="1" t="s">
        <v>19</v>
      </c>
      <c r="F30">
        <v>1</v>
      </c>
      <c r="G30" s="4" t="s">
        <v>16</v>
      </c>
      <c r="H30" t="e">
        <f>NA()</f>
        <v>#N/A</v>
      </c>
      <c r="I30" t="s">
        <v>17</v>
      </c>
      <c r="J30" t="e">
        <f>NA()</f>
        <v>#N/A</v>
      </c>
      <c r="K30" s="4" t="s">
        <v>16</v>
      </c>
      <c r="L30" t="e">
        <f>NA()</f>
        <v>#N/A</v>
      </c>
      <c r="M30" s="3" t="s">
        <v>18</v>
      </c>
    </row>
    <row r="31" spans="5:13" ht="15.75" thickBot="1">
      <c r="E31" s="1" t="s">
        <v>20</v>
      </c>
      <c r="F31" s="4" t="e">
        <f>NA()</f>
        <v>#N/A</v>
      </c>
      <c r="G31" s="4" t="s">
        <v>16</v>
      </c>
      <c r="H31" t="e">
        <f>NA()</f>
        <v>#N/A</v>
      </c>
      <c r="I31" t="s">
        <v>17</v>
      </c>
      <c r="J31" s="4" t="e">
        <f>NA()</f>
        <v>#N/A</v>
      </c>
      <c r="K31" s="4" t="s">
        <v>16</v>
      </c>
      <c r="L31" t="e">
        <f>NA()</f>
        <v>#N/A</v>
      </c>
      <c r="M31" s="3" t="s">
        <v>18</v>
      </c>
    </row>
    <row r="32" spans="5:13" ht="18.75">
      <c r="E32" s="7" t="s">
        <v>21</v>
      </c>
      <c r="F32" s="7">
        <v>82</v>
      </c>
      <c r="G32" s="8" t="s">
        <v>50</v>
      </c>
      <c r="H32" s="7">
        <v>4441</v>
      </c>
      <c r="I32" s="7" t="s">
        <v>17</v>
      </c>
      <c r="J32" s="9">
        <v>115</v>
      </c>
      <c r="K32" s="8" t="s">
        <v>50</v>
      </c>
      <c r="L32" s="7" t="e">
        <f>NA()</f>
        <v>#N/A</v>
      </c>
      <c r="M32" s="10" t="s">
        <v>18</v>
      </c>
    </row>
  </sheetData>
  <mergeCells count="9">
    <mergeCell ref="F26:I26"/>
    <mergeCell ref="J26:M26"/>
    <mergeCell ref="F2:I2"/>
    <mergeCell ref="F13:I13"/>
    <mergeCell ref="F24:I24"/>
    <mergeCell ref="F4:I4"/>
    <mergeCell ref="J4:M4"/>
    <mergeCell ref="F15:I15"/>
    <mergeCell ref="J15:M1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5351-5C1A-45C3-8E14-3F8A080CD036}">
  <dimension ref="C2:V33"/>
  <sheetViews>
    <sheetView tabSelected="1" topLeftCell="K10" workbookViewId="0">
      <selection activeCell="U30" sqref="U30"/>
    </sheetView>
  </sheetViews>
  <sheetFormatPr defaultColWidth="11.42578125" defaultRowHeight="15"/>
  <cols>
    <col min="12" max="12" width="8.85546875" customWidth="1"/>
    <col min="13" max="13" width="9.42578125" bestFit="1" customWidth="1"/>
    <col min="14" max="14" width="12.7109375" customWidth="1"/>
    <col min="15" max="15" width="24.42578125" customWidth="1"/>
    <col min="16" max="16" width="42.140625" customWidth="1"/>
    <col min="17" max="17" width="9.42578125" customWidth="1"/>
    <col min="18" max="18" width="16.42578125" customWidth="1"/>
    <col min="19" max="19" width="12.42578125" customWidth="1"/>
  </cols>
  <sheetData>
    <row r="2" spans="3:22">
      <c r="C2" s="24" t="s">
        <v>51</v>
      </c>
      <c r="E2" t="s">
        <v>52</v>
      </c>
      <c r="I2" t="s">
        <v>53</v>
      </c>
      <c r="M2" t="s">
        <v>54</v>
      </c>
      <c r="T2" t="s">
        <v>55</v>
      </c>
    </row>
    <row r="3" spans="3:22">
      <c r="C3" s="24"/>
    </row>
    <row r="4" spans="3:22">
      <c r="C4" s="24"/>
      <c r="E4" t="s">
        <v>56</v>
      </c>
      <c r="F4" t="s">
        <v>57</v>
      </c>
      <c r="G4" t="s">
        <v>58</v>
      </c>
      <c r="I4" t="s">
        <v>59</v>
      </c>
      <c r="J4" t="s">
        <v>60</v>
      </c>
      <c r="L4" t="s">
        <v>61</v>
      </c>
      <c r="M4" t="s">
        <v>62</v>
      </c>
      <c r="N4" t="s">
        <v>63</v>
      </c>
      <c r="P4" t="s">
        <v>61</v>
      </c>
      <c r="Q4" t="s">
        <v>64</v>
      </c>
      <c r="T4" t="s">
        <v>56</v>
      </c>
      <c r="U4" t="s">
        <v>57</v>
      </c>
      <c r="V4" t="s">
        <v>65</v>
      </c>
    </row>
    <row r="5" spans="3:22">
      <c r="C5" s="24"/>
      <c r="E5" t="s">
        <v>66</v>
      </c>
      <c r="F5" t="s">
        <v>67</v>
      </c>
      <c r="G5" t="s">
        <v>68</v>
      </c>
      <c r="H5" s="1"/>
      <c r="I5" t="s">
        <v>69</v>
      </c>
      <c r="J5">
        <v>1</v>
      </c>
      <c r="K5" s="1"/>
      <c r="L5" s="1" t="s">
        <v>70</v>
      </c>
      <c r="M5" s="1" t="s">
        <v>71</v>
      </c>
      <c r="N5" s="1" t="s">
        <v>72</v>
      </c>
      <c r="O5" t="s">
        <v>73</v>
      </c>
      <c r="P5" t="s">
        <v>68</v>
      </c>
      <c r="Q5" t="s">
        <v>72</v>
      </c>
      <c r="R5" t="s">
        <v>74</v>
      </c>
      <c r="T5" t="s">
        <v>66</v>
      </c>
      <c r="U5" t="s">
        <v>67</v>
      </c>
      <c r="V5" t="s">
        <v>75</v>
      </c>
    </row>
    <row r="6" spans="3:22">
      <c r="C6" s="24"/>
      <c r="E6" t="s">
        <v>76</v>
      </c>
      <c r="F6" t="s">
        <v>67</v>
      </c>
      <c r="G6" t="s">
        <v>77</v>
      </c>
      <c r="I6" s="1" t="s">
        <v>78</v>
      </c>
      <c r="J6">
        <v>2</v>
      </c>
      <c r="L6" t="s">
        <v>79</v>
      </c>
      <c r="M6" s="1" t="s">
        <v>80</v>
      </c>
      <c r="N6" s="1" t="s">
        <v>72</v>
      </c>
      <c r="P6" t="s">
        <v>77</v>
      </c>
      <c r="R6" t="s">
        <v>81</v>
      </c>
      <c r="T6" t="s">
        <v>76</v>
      </c>
      <c r="U6" t="s">
        <v>67</v>
      </c>
      <c r="V6" t="s">
        <v>75</v>
      </c>
    </row>
    <row r="7" spans="3:22">
      <c r="C7" s="24"/>
      <c r="I7" t="s">
        <v>82</v>
      </c>
      <c r="J7">
        <v>3</v>
      </c>
      <c r="L7" t="s">
        <v>83</v>
      </c>
      <c r="M7" s="1" t="s">
        <v>84</v>
      </c>
      <c r="N7" s="1" t="s">
        <v>72</v>
      </c>
      <c r="P7" t="s">
        <v>85</v>
      </c>
      <c r="R7" t="s">
        <v>86</v>
      </c>
    </row>
    <row r="8" spans="3:22">
      <c r="C8" s="24"/>
      <c r="E8" t="s">
        <v>57</v>
      </c>
      <c r="F8" t="s">
        <v>65</v>
      </c>
      <c r="G8" t="s">
        <v>58</v>
      </c>
      <c r="I8" t="s">
        <v>87</v>
      </c>
      <c r="J8">
        <v>4</v>
      </c>
      <c r="L8" t="s">
        <v>88</v>
      </c>
      <c r="M8" s="1" t="s">
        <v>89</v>
      </c>
      <c r="N8" s="1" t="s">
        <v>72</v>
      </c>
      <c r="P8" t="s">
        <v>90</v>
      </c>
    </row>
    <row r="9" spans="3:22">
      <c r="C9" s="24"/>
      <c r="E9" t="s">
        <v>67</v>
      </c>
      <c r="F9" t="s">
        <v>75</v>
      </c>
      <c r="G9" t="s">
        <v>85</v>
      </c>
      <c r="I9" t="s">
        <v>91</v>
      </c>
      <c r="J9">
        <v>5</v>
      </c>
      <c r="M9" s="1"/>
      <c r="N9" s="1"/>
    </row>
    <row r="10" spans="3:22">
      <c r="C10" s="24"/>
      <c r="E10" t="s">
        <v>92</v>
      </c>
      <c r="F10" t="s">
        <v>75</v>
      </c>
      <c r="G10" t="s">
        <v>90</v>
      </c>
      <c r="M10" s="1"/>
      <c r="N10" s="1"/>
    </row>
    <row r="13" spans="3:22">
      <c r="C13" s="24" t="s">
        <v>93</v>
      </c>
      <c r="E13" t="s">
        <v>52</v>
      </c>
      <c r="T13" t="s">
        <v>94</v>
      </c>
    </row>
    <row r="14" spans="3:22">
      <c r="C14" s="24"/>
    </row>
    <row r="15" spans="3:22">
      <c r="C15" s="24"/>
      <c r="E15" t="s">
        <v>56</v>
      </c>
      <c r="F15" t="s">
        <v>57</v>
      </c>
      <c r="G15" t="s">
        <v>58</v>
      </c>
      <c r="I15" t="s">
        <v>59</v>
      </c>
      <c r="J15" t="s">
        <v>60</v>
      </c>
      <c r="L15" t="s">
        <v>61</v>
      </c>
      <c r="M15" t="s">
        <v>62</v>
      </c>
      <c r="N15" t="s">
        <v>63</v>
      </c>
      <c r="T15" t="s">
        <v>56</v>
      </c>
      <c r="U15" t="s">
        <v>57</v>
      </c>
      <c r="V15" t="s">
        <v>65</v>
      </c>
    </row>
    <row r="16" spans="3:22">
      <c r="C16" s="24"/>
      <c r="E16" t="s">
        <v>66</v>
      </c>
      <c r="F16" t="s">
        <v>67</v>
      </c>
      <c r="G16" t="s">
        <v>68</v>
      </c>
      <c r="I16" t="s">
        <v>69</v>
      </c>
      <c r="J16">
        <v>1</v>
      </c>
      <c r="L16" s="1" t="s">
        <v>79</v>
      </c>
      <c r="M16" s="1" t="s">
        <v>71</v>
      </c>
      <c r="N16" s="1" t="s">
        <v>72</v>
      </c>
      <c r="T16" t="s">
        <v>66</v>
      </c>
      <c r="U16" t="s">
        <v>67</v>
      </c>
      <c r="V16" t="s">
        <v>75</v>
      </c>
    </row>
    <row r="17" spans="3:22">
      <c r="C17" s="24"/>
      <c r="E17" t="s">
        <v>76</v>
      </c>
      <c r="F17" t="s">
        <v>67</v>
      </c>
      <c r="G17" t="s">
        <v>77</v>
      </c>
      <c r="I17" s="1" t="s">
        <v>78</v>
      </c>
      <c r="J17">
        <v>2</v>
      </c>
      <c r="L17" t="s">
        <v>79</v>
      </c>
      <c r="M17" s="1" t="s">
        <v>80</v>
      </c>
      <c r="N17" s="1" t="s">
        <v>72</v>
      </c>
      <c r="T17" t="s">
        <v>76</v>
      </c>
      <c r="U17" t="s">
        <v>67</v>
      </c>
      <c r="V17" t="s">
        <v>75</v>
      </c>
    </row>
    <row r="18" spans="3:22">
      <c r="C18" s="24"/>
      <c r="E18" t="s">
        <v>66</v>
      </c>
      <c r="F18" t="s">
        <v>92</v>
      </c>
      <c r="G18" t="s">
        <v>85</v>
      </c>
      <c r="I18" t="s">
        <v>82</v>
      </c>
      <c r="J18">
        <v>3</v>
      </c>
      <c r="L18" t="s">
        <v>83</v>
      </c>
      <c r="M18" s="1" t="s">
        <v>95</v>
      </c>
      <c r="N18" s="1" t="s">
        <v>72</v>
      </c>
      <c r="T18" t="s">
        <v>66</v>
      </c>
      <c r="U18" t="s">
        <v>92</v>
      </c>
      <c r="V18" t="s">
        <v>75</v>
      </c>
    </row>
    <row r="19" spans="3:22">
      <c r="C19" s="24"/>
      <c r="I19" t="s">
        <v>87</v>
      </c>
      <c r="J19">
        <v>4</v>
      </c>
      <c r="L19" t="s">
        <v>88</v>
      </c>
      <c r="M19" s="1" t="s">
        <v>84</v>
      </c>
      <c r="N19" s="1" t="s">
        <v>72</v>
      </c>
    </row>
    <row r="20" spans="3:22">
      <c r="C20" s="24"/>
      <c r="E20" t="s">
        <v>57</v>
      </c>
      <c r="F20" t="s">
        <v>65</v>
      </c>
      <c r="G20" t="s">
        <v>58</v>
      </c>
      <c r="I20" t="s">
        <v>91</v>
      </c>
      <c r="J20">
        <v>5</v>
      </c>
      <c r="L20" t="s">
        <v>96</v>
      </c>
      <c r="M20" s="1" t="s">
        <v>89</v>
      </c>
      <c r="N20" t="s">
        <v>72</v>
      </c>
    </row>
    <row r="21" spans="3:22">
      <c r="C21" s="24"/>
      <c r="E21" t="s">
        <v>67</v>
      </c>
      <c r="F21" t="s">
        <v>75</v>
      </c>
      <c r="G21" t="s">
        <v>90</v>
      </c>
    </row>
    <row r="22" spans="3:22">
      <c r="C22" s="24"/>
      <c r="E22" t="s">
        <v>92</v>
      </c>
      <c r="F22" t="s">
        <v>75</v>
      </c>
      <c r="G22" t="s">
        <v>96</v>
      </c>
    </row>
    <row r="24" spans="3:22">
      <c r="I24" t="s">
        <v>97</v>
      </c>
    </row>
    <row r="26" spans="3:22">
      <c r="I26" t="s">
        <v>98</v>
      </c>
      <c r="J26" t="s">
        <v>99</v>
      </c>
      <c r="K26" t="s">
        <v>62</v>
      </c>
      <c r="M26" s="30" t="s">
        <v>98</v>
      </c>
      <c r="N26" s="31" t="s">
        <v>99</v>
      </c>
      <c r="O26" s="32" t="s">
        <v>62</v>
      </c>
      <c r="P26" s="41" t="s">
        <v>64</v>
      </c>
      <c r="R26" s="41" t="s">
        <v>56</v>
      </c>
      <c r="S26" s="41" t="s">
        <v>57</v>
      </c>
      <c r="T26" s="46" t="s">
        <v>65</v>
      </c>
    </row>
    <row r="27" spans="3:22">
      <c r="I27">
        <v>1</v>
      </c>
      <c r="J27" t="s">
        <v>69</v>
      </c>
      <c r="K27" s="1" t="s">
        <v>68</v>
      </c>
      <c r="M27" s="33">
        <v>1</v>
      </c>
      <c r="N27" s="34" t="s">
        <v>69</v>
      </c>
      <c r="O27" s="38" t="s">
        <v>68</v>
      </c>
      <c r="P27" s="45" t="s">
        <v>72</v>
      </c>
      <c r="R27" t="s">
        <v>66</v>
      </c>
      <c r="S27" t="s">
        <v>67</v>
      </c>
      <c r="T27" t="s">
        <v>75</v>
      </c>
    </row>
    <row r="28" spans="3:22">
      <c r="I28">
        <v>1</v>
      </c>
      <c r="J28" s="1" t="s">
        <v>78</v>
      </c>
      <c r="K28" s="1" t="s">
        <v>77</v>
      </c>
      <c r="M28" s="35">
        <v>1</v>
      </c>
      <c r="N28" s="39" t="s">
        <v>78</v>
      </c>
      <c r="O28" s="40" t="s">
        <v>77</v>
      </c>
      <c r="P28" s="45" t="s">
        <v>72</v>
      </c>
      <c r="R28" t="s">
        <v>76</v>
      </c>
      <c r="S28" t="s">
        <v>100</v>
      </c>
    </row>
    <row r="29" spans="3:22">
      <c r="H29" s="1"/>
      <c r="I29" s="1">
        <v>1</v>
      </c>
      <c r="J29" t="s">
        <v>82</v>
      </c>
      <c r="K29" s="1" t="s">
        <v>101</v>
      </c>
      <c r="L29" s="1"/>
      <c r="M29" s="33">
        <v>1</v>
      </c>
      <c r="N29" s="34" t="s">
        <v>82</v>
      </c>
      <c r="O29" s="38" t="s">
        <v>101</v>
      </c>
      <c r="P29" s="45" t="s">
        <v>72</v>
      </c>
    </row>
    <row r="30" spans="3:22">
      <c r="H30" s="1"/>
      <c r="I30" s="1"/>
      <c r="K30" s="1"/>
      <c r="L30" s="1"/>
      <c r="M30" s="33"/>
      <c r="N30" s="34"/>
      <c r="O30" s="38"/>
      <c r="P30" s="45"/>
    </row>
    <row r="31" spans="3:22">
      <c r="I31">
        <v>2</v>
      </c>
      <c r="J31" t="s">
        <v>82</v>
      </c>
      <c r="K31" s="1" t="s">
        <v>85</v>
      </c>
      <c r="M31" s="33">
        <v>2</v>
      </c>
      <c r="N31" s="34" t="s">
        <v>82</v>
      </c>
      <c r="O31" s="38" t="s">
        <v>85</v>
      </c>
      <c r="P31" s="45" t="s">
        <v>102</v>
      </c>
    </row>
    <row r="32" spans="3:22" ht="30.75">
      <c r="I32">
        <v>2</v>
      </c>
      <c r="J32" t="s">
        <v>87</v>
      </c>
      <c r="K32" t="s">
        <v>90</v>
      </c>
      <c r="M32" s="35">
        <v>2</v>
      </c>
      <c r="N32" s="36" t="s">
        <v>87</v>
      </c>
      <c r="O32" s="37" t="s">
        <v>90</v>
      </c>
      <c r="P32" s="45" t="s">
        <v>103</v>
      </c>
    </row>
    <row r="33" spans="9:16" ht="30.75">
      <c r="I33">
        <v>2</v>
      </c>
      <c r="J33" t="s">
        <v>91</v>
      </c>
      <c r="K33" t="s">
        <v>104</v>
      </c>
      <c r="M33" s="42">
        <v>2</v>
      </c>
      <c r="N33" s="43" t="s">
        <v>91</v>
      </c>
      <c r="O33" s="44" t="s">
        <v>104</v>
      </c>
      <c r="P33" s="45" t="s">
        <v>105</v>
      </c>
    </row>
  </sheetData>
  <phoneticPr fontId="13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316781-3f21-4976-ad67-cf80df3e1682">
      <Terms xmlns="http://schemas.microsoft.com/office/infopath/2007/PartnerControls"/>
    </lcf76f155ced4ddcb4097134ff3c332f>
    <TaxCatchAll xmlns="b321815c-a156-4fca-825c-ca711da1d3ba" xsi:nil="true"/>
    <commentaire xmlns="35316781-3f21-4976-ad67-cf80df3e16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E2C9E69726345BB96CC383A282443" ma:contentTypeVersion="19" ma:contentTypeDescription="Create a new document." ma:contentTypeScope="" ma:versionID="07d0aaff0c5b3f537d8e3397e45e1e85">
  <xsd:schema xmlns:xsd="http://www.w3.org/2001/XMLSchema" xmlns:xs="http://www.w3.org/2001/XMLSchema" xmlns:p="http://schemas.microsoft.com/office/2006/metadata/properties" xmlns:ns2="35316781-3f21-4976-ad67-cf80df3e1682" xmlns:ns3="b321815c-a156-4fca-825c-ca711da1d3ba" targetNamespace="http://schemas.microsoft.com/office/2006/metadata/properties" ma:root="true" ma:fieldsID="a6c1a7c937dfe2d01e14543096a4fbfa" ns2:_="" ns3:_="">
    <xsd:import namespace="35316781-3f21-4976-ad67-cf80df3e1682"/>
    <xsd:import namespace="b321815c-a156-4fca-825c-ca711da1d3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commentair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16781-3f21-4976-ad67-cf80df3e1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mentaire" ma:index="24" nillable="true" ma:displayName="commentaire" ma:format="Dropdown" ma:internalName="commentair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1815c-a156-4fca-825c-ca711da1d3b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c8eab6b-109b-4668-9fc1-7519910c759c}" ma:internalName="TaxCatchAll" ma:showField="CatchAllData" ma:web="b321815c-a156-4fca-825c-ca711da1d3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A46CB0-40FD-41D4-9151-999A6F03CCC0}"/>
</file>

<file path=customXml/itemProps2.xml><?xml version="1.0" encoding="utf-8"?>
<ds:datastoreItem xmlns:ds="http://schemas.openxmlformats.org/officeDocument/2006/customXml" ds:itemID="{F8523E19-A684-4945-90C7-E4AE8E0B73AC}"/>
</file>

<file path=customXml/itemProps3.xml><?xml version="1.0" encoding="utf-8"?>
<ds:datastoreItem xmlns:ds="http://schemas.openxmlformats.org/officeDocument/2006/customXml" ds:itemID="{2B871FB8-097C-4E06-A9EB-7502C6217F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HASSOUN, Serge</dc:creator>
  <cp:keywords/>
  <dc:description/>
  <cp:lastModifiedBy/>
  <cp:revision/>
  <dcterms:created xsi:type="dcterms:W3CDTF">2024-04-30T09:41:25Z</dcterms:created>
  <dcterms:modified xsi:type="dcterms:W3CDTF">2024-05-14T18:40:58Z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0x010100133E2C9E69726345BB96CC383A282443</vt:lpwstr>
  </property>
</Properties>
</file>