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Donnees-AuxTel/"/>
    </mc:Choice>
  </mc:AlternateContent>
  <xr:revisionPtr revIDLastSave="0" documentId="13_ncr:1_{464938F0-B014-B34C-A090-5A88A450FFA7}" xr6:coauthVersionLast="47" xr6:coauthVersionMax="47" xr10:uidLastSave="{00000000-0000-0000-0000-000000000000}"/>
  <bookViews>
    <workbookView xWindow="1120" yWindow="1340" windowWidth="24540" windowHeight="16280" xr2:uid="{2CE23C51-C155-A34A-B440-8B68DDC7ABF6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8" i="1" l="1"/>
  <c r="L118" i="1"/>
  <c r="R118" i="1"/>
  <c r="X118" i="1"/>
  <c r="O118" i="1"/>
  <c r="M118" i="1"/>
  <c r="S118" i="1"/>
  <c r="T118" i="1"/>
  <c r="W118" i="1"/>
  <c r="V118" i="1"/>
  <c r="U118" i="1"/>
  <c r="Q118" i="1"/>
  <c r="P118" i="1"/>
  <c r="N117" i="1"/>
  <c r="L117" i="1"/>
  <c r="R117" i="1"/>
  <c r="X117" i="1"/>
  <c r="O117" i="1"/>
  <c r="M117" i="1"/>
  <c r="S117" i="1"/>
  <c r="T117" i="1"/>
  <c r="W117" i="1"/>
  <c r="V117" i="1"/>
  <c r="U117" i="1"/>
  <c r="Q117" i="1"/>
  <c r="P117" i="1"/>
  <c r="N116" i="1"/>
  <c r="L116" i="1"/>
  <c r="R116" i="1"/>
  <c r="X116" i="1"/>
  <c r="O116" i="1"/>
  <c r="M116" i="1"/>
  <c r="S116" i="1"/>
  <c r="T116" i="1"/>
  <c r="W116" i="1"/>
  <c r="V116" i="1"/>
  <c r="U116" i="1"/>
  <c r="Q116" i="1"/>
  <c r="P116" i="1"/>
  <c r="N115" i="1"/>
  <c r="L115" i="1"/>
  <c r="R115" i="1"/>
  <c r="X115" i="1"/>
  <c r="O115" i="1"/>
  <c r="M115" i="1"/>
  <c r="S115" i="1"/>
  <c r="T115" i="1"/>
  <c r="W115" i="1"/>
  <c r="V115" i="1"/>
  <c r="U115" i="1"/>
  <c r="Q115" i="1"/>
  <c r="P115" i="1"/>
  <c r="N114" i="1"/>
  <c r="L114" i="1"/>
  <c r="R114" i="1"/>
  <c r="X114" i="1"/>
  <c r="O114" i="1"/>
  <c r="M114" i="1"/>
  <c r="S114" i="1"/>
  <c r="T114" i="1"/>
  <c r="W114" i="1"/>
  <c r="V114" i="1"/>
  <c r="U114" i="1"/>
  <c r="Q114" i="1"/>
  <c r="P114" i="1"/>
  <c r="N113" i="1"/>
  <c r="L113" i="1"/>
  <c r="R113" i="1"/>
  <c r="X113" i="1"/>
  <c r="O113" i="1"/>
  <c r="M113" i="1"/>
  <c r="S113" i="1"/>
  <c r="T113" i="1"/>
  <c r="W113" i="1"/>
  <c r="V113" i="1"/>
  <c r="U113" i="1"/>
  <c r="Q113" i="1"/>
  <c r="P113" i="1"/>
  <c r="N112" i="1"/>
  <c r="L112" i="1"/>
  <c r="R112" i="1"/>
  <c r="X112" i="1"/>
  <c r="O112" i="1"/>
  <c r="M112" i="1"/>
  <c r="S112" i="1"/>
  <c r="T112" i="1"/>
  <c r="W112" i="1"/>
  <c r="V112" i="1"/>
  <c r="U112" i="1"/>
  <c r="Q112" i="1"/>
  <c r="P112" i="1"/>
  <c r="N111" i="1"/>
  <c r="L111" i="1"/>
  <c r="R111" i="1"/>
  <c r="X111" i="1"/>
  <c r="O111" i="1"/>
  <c r="M111" i="1"/>
  <c r="S111" i="1"/>
  <c r="T111" i="1"/>
  <c r="W111" i="1"/>
  <c r="V111" i="1"/>
  <c r="U111" i="1"/>
  <c r="Q111" i="1"/>
  <c r="P111" i="1"/>
  <c r="N110" i="1"/>
  <c r="L110" i="1"/>
  <c r="R110" i="1"/>
  <c r="X110" i="1"/>
  <c r="O110" i="1"/>
  <c r="M110" i="1"/>
  <c r="S110" i="1"/>
  <c r="T110" i="1"/>
  <c r="W110" i="1"/>
  <c r="V110" i="1"/>
  <c r="U110" i="1"/>
  <c r="Q110" i="1"/>
  <c r="P110" i="1"/>
  <c r="N109" i="1"/>
  <c r="L109" i="1"/>
  <c r="R109" i="1"/>
  <c r="X109" i="1"/>
  <c r="O109" i="1"/>
  <c r="M109" i="1"/>
  <c r="S109" i="1"/>
  <c r="T109" i="1"/>
  <c r="W109" i="1"/>
  <c r="V109" i="1"/>
  <c r="U109" i="1"/>
  <c r="Q109" i="1"/>
  <c r="P109" i="1"/>
  <c r="N108" i="1"/>
  <c r="L108" i="1"/>
  <c r="R108" i="1"/>
  <c r="X108" i="1"/>
  <c r="O108" i="1"/>
  <c r="M108" i="1"/>
  <c r="S108" i="1"/>
  <c r="T108" i="1"/>
  <c r="W108" i="1"/>
  <c r="V108" i="1"/>
  <c r="U108" i="1"/>
  <c r="Q108" i="1"/>
  <c r="P108" i="1"/>
  <c r="N107" i="1"/>
  <c r="L107" i="1"/>
  <c r="R107" i="1"/>
  <c r="X107" i="1"/>
  <c r="O107" i="1"/>
  <c r="M107" i="1"/>
  <c r="S107" i="1"/>
  <c r="T107" i="1"/>
  <c r="W107" i="1"/>
  <c r="V107" i="1"/>
  <c r="U107" i="1"/>
  <c r="Q107" i="1"/>
  <c r="P107" i="1"/>
  <c r="N106" i="1"/>
  <c r="L106" i="1"/>
  <c r="R106" i="1"/>
  <c r="X106" i="1"/>
  <c r="O106" i="1"/>
  <c r="M106" i="1"/>
  <c r="S106" i="1"/>
  <c r="T106" i="1"/>
  <c r="W106" i="1"/>
  <c r="V106" i="1"/>
  <c r="U106" i="1"/>
  <c r="Q106" i="1"/>
  <c r="P106" i="1"/>
  <c r="N105" i="1"/>
  <c r="L105" i="1"/>
  <c r="R105" i="1"/>
  <c r="X105" i="1"/>
  <c r="O105" i="1"/>
  <c r="M105" i="1"/>
  <c r="S105" i="1"/>
  <c r="T105" i="1"/>
  <c r="W105" i="1"/>
  <c r="V105" i="1"/>
  <c r="U105" i="1"/>
  <c r="Q105" i="1"/>
  <c r="P105" i="1"/>
  <c r="N104" i="1"/>
  <c r="L104" i="1"/>
  <c r="R104" i="1"/>
  <c r="X104" i="1"/>
  <c r="O104" i="1"/>
  <c r="M104" i="1"/>
  <c r="S104" i="1"/>
  <c r="T104" i="1"/>
  <c r="W104" i="1"/>
  <c r="V104" i="1"/>
  <c r="U104" i="1"/>
  <c r="Q104" i="1"/>
  <c r="P104" i="1"/>
  <c r="N103" i="1"/>
  <c r="L103" i="1"/>
  <c r="R103" i="1"/>
  <c r="X103" i="1"/>
  <c r="O103" i="1"/>
  <c r="M103" i="1"/>
  <c r="S103" i="1"/>
  <c r="T103" i="1"/>
  <c r="W103" i="1"/>
  <c r="V103" i="1"/>
  <c r="U103" i="1"/>
  <c r="Q103" i="1"/>
  <c r="P103" i="1"/>
  <c r="N102" i="1"/>
  <c r="L102" i="1"/>
  <c r="R102" i="1"/>
  <c r="X102" i="1"/>
  <c r="O102" i="1"/>
  <c r="M102" i="1"/>
  <c r="S102" i="1"/>
  <c r="T102" i="1"/>
  <c r="W102" i="1"/>
  <c r="V102" i="1"/>
  <c r="U102" i="1"/>
  <c r="Q102" i="1"/>
  <c r="P102" i="1"/>
  <c r="N101" i="1"/>
  <c r="L101" i="1"/>
  <c r="R101" i="1"/>
  <c r="X101" i="1"/>
  <c r="O101" i="1"/>
  <c r="M101" i="1"/>
  <c r="S101" i="1"/>
  <c r="T101" i="1"/>
  <c r="W101" i="1"/>
  <c r="V101" i="1"/>
  <c r="U101" i="1"/>
  <c r="Q101" i="1"/>
  <c r="P101" i="1"/>
  <c r="N100" i="1"/>
  <c r="L100" i="1"/>
  <c r="R100" i="1"/>
  <c r="X100" i="1"/>
  <c r="O100" i="1"/>
  <c r="M100" i="1"/>
  <c r="S100" i="1"/>
  <c r="T100" i="1"/>
  <c r="W100" i="1"/>
  <c r="V100" i="1"/>
  <c r="U100" i="1"/>
  <c r="Q100" i="1"/>
  <c r="P100" i="1"/>
  <c r="N99" i="1"/>
  <c r="L99" i="1"/>
  <c r="R99" i="1"/>
  <c r="X99" i="1"/>
  <c r="O99" i="1"/>
  <c r="M99" i="1"/>
  <c r="S99" i="1"/>
  <c r="T99" i="1"/>
  <c r="W99" i="1"/>
  <c r="V99" i="1"/>
  <c r="U99" i="1"/>
  <c r="Q99" i="1"/>
  <c r="P99" i="1"/>
  <c r="N98" i="1"/>
  <c r="L98" i="1"/>
  <c r="R98" i="1"/>
  <c r="X98" i="1"/>
  <c r="O98" i="1"/>
  <c r="M98" i="1"/>
  <c r="S98" i="1"/>
  <c r="T98" i="1"/>
  <c r="W98" i="1"/>
  <c r="V98" i="1"/>
  <c r="U98" i="1"/>
  <c r="Q98" i="1"/>
  <c r="P98" i="1"/>
  <c r="N97" i="1"/>
  <c r="L97" i="1"/>
  <c r="R97" i="1"/>
  <c r="X97" i="1"/>
  <c r="O97" i="1"/>
  <c r="M97" i="1"/>
  <c r="S97" i="1"/>
  <c r="T97" i="1"/>
  <c r="W97" i="1"/>
  <c r="V97" i="1"/>
  <c r="U97" i="1"/>
  <c r="Q97" i="1"/>
  <c r="P97" i="1"/>
  <c r="N96" i="1"/>
  <c r="L96" i="1"/>
  <c r="R96" i="1"/>
  <c r="X96" i="1"/>
  <c r="O96" i="1"/>
  <c r="M96" i="1"/>
  <c r="S96" i="1"/>
  <c r="T96" i="1"/>
  <c r="W96" i="1"/>
  <c r="V96" i="1"/>
  <c r="U96" i="1"/>
  <c r="Q96" i="1"/>
  <c r="P96" i="1"/>
  <c r="N95" i="1"/>
  <c r="L95" i="1"/>
  <c r="R95" i="1"/>
  <c r="X95" i="1"/>
  <c r="O95" i="1"/>
  <c r="M95" i="1"/>
  <c r="S95" i="1"/>
  <c r="T95" i="1"/>
  <c r="W95" i="1"/>
  <c r="V95" i="1"/>
  <c r="U95" i="1"/>
  <c r="Q95" i="1"/>
  <c r="P95" i="1"/>
  <c r="N94" i="1"/>
  <c r="L94" i="1"/>
  <c r="R94" i="1"/>
  <c r="X94" i="1"/>
  <c r="O94" i="1"/>
  <c r="M94" i="1"/>
  <c r="S94" i="1"/>
  <c r="T94" i="1"/>
  <c r="W94" i="1"/>
  <c r="V94" i="1"/>
  <c r="U94" i="1"/>
  <c r="Q94" i="1"/>
  <c r="P94" i="1"/>
  <c r="N93" i="1"/>
  <c r="L93" i="1"/>
  <c r="R93" i="1"/>
  <c r="X93" i="1"/>
  <c r="O93" i="1"/>
  <c r="M93" i="1"/>
  <c r="S93" i="1"/>
  <c r="T93" i="1"/>
  <c r="W93" i="1"/>
  <c r="V93" i="1"/>
  <c r="U93" i="1"/>
  <c r="Q93" i="1"/>
  <c r="P93" i="1"/>
  <c r="N92" i="1"/>
  <c r="L92" i="1"/>
  <c r="R92" i="1"/>
  <c r="X92" i="1"/>
  <c r="O92" i="1"/>
  <c r="M92" i="1"/>
  <c r="S92" i="1"/>
  <c r="T92" i="1"/>
  <c r="W92" i="1"/>
  <c r="V92" i="1"/>
  <c r="U92" i="1"/>
  <c r="Q92" i="1"/>
  <c r="P92" i="1"/>
  <c r="N91" i="1"/>
  <c r="L91" i="1"/>
  <c r="R91" i="1"/>
  <c r="X91" i="1"/>
  <c r="O91" i="1"/>
  <c r="M91" i="1"/>
  <c r="S91" i="1"/>
  <c r="T91" i="1"/>
  <c r="W91" i="1"/>
  <c r="V91" i="1"/>
  <c r="U91" i="1"/>
  <c r="Q91" i="1"/>
  <c r="P91" i="1"/>
  <c r="N90" i="1"/>
  <c r="L90" i="1"/>
  <c r="R90" i="1"/>
  <c r="X90" i="1"/>
  <c r="O90" i="1"/>
  <c r="M90" i="1"/>
  <c r="S90" i="1"/>
  <c r="T90" i="1"/>
  <c r="W90" i="1"/>
  <c r="V90" i="1"/>
  <c r="U90" i="1"/>
  <c r="Q90" i="1"/>
  <c r="P90" i="1"/>
  <c r="N89" i="1"/>
  <c r="L89" i="1"/>
  <c r="R89" i="1"/>
  <c r="X89" i="1"/>
  <c r="O89" i="1"/>
  <c r="M89" i="1"/>
  <c r="S89" i="1"/>
  <c r="T89" i="1"/>
  <c r="W89" i="1"/>
  <c r="V89" i="1"/>
  <c r="U89" i="1"/>
  <c r="Q89" i="1"/>
  <c r="P89" i="1"/>
  <c r="N88" i="1"/>
  <c r="L88" i="1"/>
  <c r="R88" i="1"/>
  <c r="X88" i="1"/>
  <c r="O88" i="1"/>
  <c r="M88" i="1"/>
  <c r="S88" i="1"/>
  <c r="T88" i="1"/>
  <c r="W88" i="1"/>
  <c r="V88" i="1"/>
  <c r="U88" i="1"/>
  <c r="Q88" i="1"/>
  <c r="P88" i="1"/>
  <c r="N87" i="1"/>
  <c r="L87" i="1"/>
  <c r="R87" i="1"/>
  <c r="X87" i="1"/>
  <c r="O87" i="1"/>
  <c r="M87" i="1"/>
  <c r="S87" i="1"/>
  <c r="T87" i="1"/>
  <c r="W87" i="1"/>
  <c r="V87" i="1"/>
  <c r="U87" i="1"/>
  <c r="Q87" i="1"/>
  <c r="P87" i="1"/>
  <c r="N86" i="1"/>
  <c r="L86" i="1"/>
  <c r="R86" i="1"/>
  <c r="X86" i="1"/>
  <c r="O86" i="1"/>
  <c r="M86" i="1"/>
  <c r="S86" i="1"/>
  <c r="T86" i="1"/>
  <c r="W86" i="1"/>
  <c r="V86" i="1"/>
  <c r="U86" i="1"/>
  <c r="Q86" i="1"/>
  <c r="P86" i="1"/>
  <c r="N85" i="1"/>
  <c r="L85" i="1"/>
  <c r="R85" i="1"/>
  <c r="X85" i="1"/>
  <c r="O85" i="1"/>
  <c r="M85" i="1"/>
  <c r="S85" i="1"/>
  <c r="T85" i="1"/>
  <c r="W85" i="1"/>
  <c r="V85" i="1"/>
  <c r="U85" i="1"/>
  <c r="Q85" i="1"/>
  <c r="P85" i="1"/>
  <c r="N84" i="1"/>
  <c r="L84" i="1"/>
  <c r="R84" i="1"/>
  <c r="X84" i="1"/>
  <c r="O84" i="1"/>
  <c r="M84" i="1"/>
  <c r="S84" i="1"/>
  <c r="T84" i="1"/>
  <c r="W84" i="1"/>
  <c r="V84" i="1"/>
  <c r="U84" i="1"/>
  <c r="Q84" i="1"/>
  <c r="P84" i="1"/>
  <c r="N83" i="1"/>
  <c r="L83" i="1"/>
  <c r="R83" i="1"/>
  <c r="X83" i="1"/>
  <c r="O83" i="1"/>
  <c r="M83" i="1"/>
  <c r="S83" i="1"/>
  <c r="T83" i="1"/>
  <c r="W83" i="1"/>
  <c r="V83" i="1"/>
  <c r="U83" i="1"/>
  <c r="Q83" i="1"/>
  <c r="P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B114" i="1"/>
  <c r="B115" i="1"/>
  <c r="B116" i="1"/>
  <c r="B117" i="1"/>
  <c r="B118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83" i="1"/>
  <c r="V77" i="1"/>
  <c r="V76" i="1"/>
  <c r="V75" i="1"/>
  <c r="V74" i="1"/>
  <c r="V73" i="1"/>
  <c r="V72" i="1"/>
  <c r="V71" i="1"/>
  <c r="V70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Y77" i="1"/>
  <c r="U77" i="1"/>
  <c r="Q77" i="1"/>
  <c r="P77" i="1"/>
  <c r="O77" i="1"/>
  <c r="N77" i="1"/>
  <c r="M77" i="1"/>
  <c r="L77" i="1"/>
  <c r="Y76" i="1"/>
  <c r="U76" i="1"/>
  <c r="Q76" i="1"/>
  <c r="P76" i="1"/>
  <c r="O76" i="1"/>
  <c r="M76" i="1"/>
  <c r="S76" i="1"/>
  <c r="N76" i="1"/>
  <c r="L76" i="1"/>
  <c r="U75" i="1"/>
  <c r="Q75" i="1"/>
  <c r="P75" i="1"/>
  <c r="O75" i="1"/>
  <c r="N75" i="1"/>
  <c r="M75" i="1"/>
  <c r="L75" i="1"/>
  <c r="U74" i="1"/>
  <c r="Q74" i="1"/>
  <c r="P74" i="1"/>
  <c r="O74" i="1"/>
  <c r="N74" i="1"/>
  <c r="M74" i="1"/>
  <c r="L74" i="1"/>
  <c r="U73" i="1"/>
  <c r="Q73" i="1"/>
  <c r="P73" i="1"/>
  <c r="O73" i="1"/>
  <c r="N73" i="1"/>
  <c r="M73" i="1"/>
  <c r="L73" i="1"/>
  <c r="Y72" i="1"/>
  <c r="U72" i="1"/>
  <c r="Q72" i="1"/>
  <c r="P72" i="1"/>
  <c r="O72" i="1"/>
  <c r="N72" i="1"/>
  <c r="M72" i="1"/>
  <c r="L72" i="1"/>
  <c r="Y71" i="1"/>
  <c r="U71" i="1"/>
  <c r="Q71" i="1"/>
  <c r="P71" i="1"/>
  <c r="O71" i="1"/>
  <c r="N71" i="1"/>
  <c r="M71" i="1"/>
  <c r="L71" i="1"/>
  <c r="Y70" i="1"/>
  <c r="U70" i="1"/>
  <c r="Q70" i="1"/>
  <c r="P70" i="1"/>
  <c r="O70" i="1"/>
  <c r="N70" i="1"/>
  <c r="M70" i="1"/>
  <c r="L70" i="1"/>
  <c r="Y65" i="1"/>
  <c r="P65" i="1"/>
  <c r="U65" i="1"/>
  <c r="Q65" i="1"/>
  <c r="N65" i="1"/>
  <c r="O65" i="1"/>
  <c r="L65" i="1"/>
  <c r="M65" i="1"/>
  <c r="Y64" i="1"/>
  <c r="P64" i="1"/>
  <c r="U64" i="1"/>
  <c r="Q64" i="1"/>
  <c r="N64" i="1"/>
  <c r="O64" i="1"/>
  <c r="L64" i="1"/>
  <c r="M64" i="1"/>
  <c r="Y63" i="1"/>
  <c r="P63" i="1"/>
  <c r="U63" i="1"/>
  <c r="Q63" i="1"/>
  <c r="N63" i="1"/>
  <c r="O63" i="1"/>
  <c r="L63" i="1"/>
  <c r="M63" i="1"/>
  <c r="N62" i="1"/>
  <c r="O62" i="1"/>
  <c r="L62" i="1"/>
  <c r="M62" i="1"/>
  <c r="Y62" i="1"/>
  <c r="P62" i="1"/>
  <c r="U62" i="1"/>
  <c r="Q62" i="1"/>
  <c r="Y60" i="1"/>
  <c r="Y32" i="1"/>
  <c r="Y31" i="1"/>
  <c r="Y52" i="1"/>
  <c r="Y47" i="1"/>
  <c r="Y46" i="1"/>
  <c r="Y45" i="1"/>
  <c r="Y36" i="1"/>
  <c r="Y27" i="1"/>
  <c r="Y23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U50" i="1"/>
  <c r="P50" i="1"/>
  <c r="N50" i="1"/>
  <c r="L50" i="1"/>
  <c r="U49" i="1"/>
  <c r="P49" i="1"/>
  <c r="N49" i="1"/>
  <c r="L49" i="1"/>
  <c r="U61" i="1"/>
  <c r="U60" i="1"/>
  <c r="U59" i="1"/>
  <c r="U58" i="1"/>
  <c r="U57" i="1"/>
  <c r="U56" i="1"/>
  <c r="U55" i="1"/>
  <c r="U54" i="1"/>
  <c r="U53" i="1"/>
  <c r="U52" i="1"/>
  <c r="U51" i="1"/>
  <c r="U48" i="1"/>
  <c r="U47" i="1"/>
  <c r="U46" i="1"/>
  <c r="U45" i="1"/>
  <c r="U44" i="1"/>
  <c r="P61" i="1"/>
  <c r="N61" i="1"/>
  <c r="L61" i="1"/>
  <c r="P60" i="1"/>
  <c r="N60" i="1"/>
  <c r="L60" i="1"/>
  <c r="P59" i="1"/>
  <c r="N59" i="1"/>
  <c r="L59" i="1"/>
  <c r="P58" i="1"/>
  <c r="N58" i="1"/>
  <c r="L58" i="1"/>
  <c r="P57" i="1"/>
  <c r="N57" i="1"/>
  <c r="L57" i="1"/>
  <c r="P56" i="1"/>
  <c r="N56" i="1"/>
  <c r="L56" i="1"/>
  <c r="P55" i="1"/>
  <c r="N55" i="1"/>
  <c r="L55" i="1"/>
  <c r="P54" i="1"/>
  <c r="N54" i="1"/>
  <c r="L54" i="1"/>
  <c r="P53" i="1"/>
  <c r="N53" i="1"/>
  <c r="L53" i="1"/>
  <c r="P52" i="1"/>
  <c r="N52" i="1"/>
  <c r="L52" i="1"/>
  <c r="P51" i="1"/>
  <c r="N51" i="1"/>
  <c r="L51" i="1"/>
  <c r="P48" i="1"/>
  <c r="N48" i="1"/>
  <c r="L48" i="1"/>
  <c r="P47" i="1"/>
  <c r="N47" i="1"/>
  <c r="L47" i="1"/>
  <c r="P46" i="1"/>
  <c r="N46" i="1"/>
  <c r="L46" i="1"/>
  <c r="P45" i="1"/>
  <c r="N45" i="1"/>
  <c r="L45" i="1"/>
  <c r="P44" i="1"/>
  <c r="N44" i="1"/>
  <c r="L44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L2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O19" i="1"/>
  <c r="P19" i="1"/>
  <c r="N19" i="1"/>
  <c r="M19" i="1"/>
  <c r="L19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64" i="1"/>
  <c r="X64" i="1"/>
  <c r="R76" i="1"/>
  <c r="T76" i="1"/>
  <c r="W76" i="1"/>
  <c r="R73" i="1"/>
  <c r="X73" i="1"/>
  <c r="R74" i="1"/>
  <c r="X74" i="1"/>
  <c r="S74" i="1"/>
  <c r="R70" i="1"/>
  <c r="X70" i="1"/>
  <c r="S63" i="1"/>
  <c r="S70" i="1"/>
  <c r="S72" i="1"/>
  <c r="S73" i="1"/>
  <c r="R62" i="1"/>
  <c r="X62" i="1"/>
  <c r="R72" i="1"/>
  <c r="S77" i="1"/>
  <c r="S64" i="1"/>
  <c r="S62" i="1"/>
  <c r="R63" i="1"/>
  <c r="S65" i="1"/>
  <c r="R71" i="1"/>
  <c r="R75" i="1"/>
  <c r="X75" i="1"/>
  <c r="R65" i="1"/>
  <c r="X65" i="1"/>
  <c r="S71" i="1"/>
  <c r="S75" i="1"/>
  <c r="R77" i="1"/>
  <c r="X77" i="1"/>
  <c r="R49" i="1"/>
  <c r="X49" i="1"/>
  <c r="R50" i="1"/>
  <c r="X50" i="1"/>
  <c r="S49" i="1"/>
  <c r="S50" i="1"/>
  <c r="R26" i="1"/>
  <c r="R30" i="1"/>
  <c r="R34" i="1"/>
  <c r="R38" i="1"/>
  <c r="R42" i="1"/>
  <c r="R32" i="1"/>
  <c r="R36" i="1"/>
  <c r="R46" i="1"/>
  <c r="X46" i="1"/>
  <c r="R52" i="1"/>
  <c r="X52" i="1"/>
  <c r="R55" i="1"/>
  <c r="X55" i="1"/>
  <c r="R40" i="1"/>
  <c r="R27" i="1"/>
  <c r="R61" i="1"/>
  <c r="X61" i="1"/>
  <c r="R23" i="1"/>
  <c r="R20" i="1"/>
  <c r="S36" i="1"/>
  <c r="S40" i="1"/>
  <c r="S32" i="1"/>
  <c r="T8" i="1"/>
  <c r="W8" i="1"/>
  <c r="T16" i="1"/>
  <c r="W16" i="1"/>
  <c r="S31" i="1"/>
  <c r="S35" i="1"/>
  <c r="S39" i="1"/>
  <c r="S61" i="1"/>
  <c r="S24" i="1"/>
  <c r="T3" i="1"/>
  <c r="W3" i="1"/>
  <c r="T11" i="1"/>
  <c r="W11" i="1"/>
  <c r="S19" i="1"/>
  <c r="R21" i="1"/>
  <c r="S25" i="1"/>
  <c r="S29" i="1"/>
  <c r="S28" i="1"/>
  <c r="S21" i="1"/>
  <c r="R24" i="1"/>
  <c r="R25" i="1"/>
  <c r="R28" i="1"/>
  <c r="S38" i="1"/>
  <c r="S42" i="1"/>
  <c r="R57" i="1"/>
  <c r="R60" i="1"/>
  <c r="X60" i="1"/>
  <c r="R37" i="1"/>
  <c r="R41" i="1"/>
  <c r="S57" i="1"/>
  <c r="R33" i="1"/>
  <c r="T12" i="1"/>
  <c r="W12" i="1"/>
  <c r="S33" i="1"/>
  <c r="S37" i="1"/>
  <c r="S41" i="1"/>
  <c r="R22" i="1"/>
  <c r="T14" i="1"/>
  <c r="W14" i="1"/>
  <c r="S30" i="1"/>
  <c r="S23" i="1"/>
  <c r="S26" i="1"/>
  <c r="S34" i="1"/>
  <c r="S22" i="1"/>
  <c r="R19" i="1"/>
  <c r="S27" i="1"/>
  <c r="S20" i="1"/>
  <c r="R31" i="1"/>
  <c r="R35" i="1"/>
  <c r="R39" i="1"/>
  <c r="S52" i="1"/>
  <c r="S55" i="1"/>
  <c r="R45" i="1"/>
  <c r="X45" i="1"/>
  <c r="R51" i="1"/>
  <c r="X51" i="1"/>
  <c r="R54" i="1"/>
  <c r="X54" i="1"/>
  <c r="R29" i="1"/>
  <c r="S51" i="1"/>
  <c r="S54" i="1"/>
  <c r="S60" i="1"/>
  <c r="R59" i="1"/>
  <c r="X59" i="1"/>
  <c r="R47" i="1"/>
  <c r="X47" i="1"/>
  <c r="R53" i="1"/>
  <c r="X53" i="1"/>
  <c r="R56" i="1"/>
  <c r="X56" i="1"/>
  <c r="S47" i="1"/>
  <c r="S53" i="1"/>
  <c r="S56" i="1"/>
  <c r="S59" i="1"/>
  <c r="R58" i="1"/>
  <c r="X58" i="1"/>
  <c r="S58" i="1"/>
  <c r="R48" i="1"/>
  <c r="X48" i="1"/>
  <c r="S48" i="1"/>
  <c r="S45" i="1"/>
  <c r="S46" i="1"/>
  <c r="R44" i="1"/>
  <c r="X44" i="1"/>
  <c r="S44" i="1"/>
  <c r="T5" i="1"/>
  <c r="W5" i="1"/>
  <c r="T13" i="1"/>
  <c r="W13" i="1"/>
  <c r="T6" i="1"/>
  <c r="W6" i="1"/>
  <c r="T7" i="1"/>
  <c r="W7" i="1"/>
  <c r="T15" i="1"/>
  <c r="W15" i="1"/>
  <c r="T4" i="1"/>
  <c r="W4" i="1"/>
  <c r="T10" i="1"/>
  <c r="W10" i="1"/>
  <c r="T9" i="1"/>
  <c r="W9" i="1"/>
  <c r="T2" i="1"/>
  <c r="W2" i="1"/>
  <c r="T26" i="1"/>
  <c r="W26" i="1"/>
  <c r="T72" i="1"/>
  <c r="W72" i="1"/>
  <c r="T64" i="1"/>
  <c r="W64" i="1"/>
  <c r="X76" i="1"/>
  <c r="T63" i="1"/>
  <c r="W63" i="1"/>
  <c r="T71" i="1"/>
  <c r="W71" i="1"/>
  <c r="T50" i="1"/>
  <c r="W50" i="1"/>
  <c r="T37" i="1"/>
  <c r="W37" i="1"/>
  <c r="T62" i="1"/>
  <c r="W62" i="1"/>
  <c r="T74" i="1"/>
  <c r="W74" i="1"/>
  <c r="T73" i="1"/>
  <c r="W73" i="1"/>
  <c r="X63" i="1"/>
  <c r="T20" i="1"/>
  <c r="W20" i="1"/>
  <c r="T24" i="1"/>
  <c r="W24" i="1"/>
  <c r="T70" i="1"/>
  <c r="W70" i="1"/>
  <c r="T75" i="1"/>
  <c r="W75" i="1"/>
  <c r="T65" i="1"/>
  <c r="W65" i="1"/>
  <c r="X72" i="1"/>
  <c r="T77" i="1"/>
  <c r="W77" i="1"/>
  <c r="X71" i="1"/>
  <c r="T42" i="1"/>
  <c r="W42" i="1"/>
  <c r="T52" i="1"/>
  <c r="W52" i="1"/>
  <c r="T34" i="1"/>
  <c r="W34" i="1"/>
  <c r="T46" i="1"/>
  <c r="W46" i="1"/>
  <c r="T38" i="1"/>
  <c r="W38" i="1"/>
  <c r="T49" i="1"/>
  <c r="W49" i="1"/>
  <c r="T55" i="1"/>
  <c r="W55" i="1"/>
  <c r="T60" i="1"/>
  <c r="W60" i="1"/>
  <c r="T36" i="1"/>
  <c r="W36" i="1"/>
  <c r="T30" i="1"/>
  <c r="W30" i="1"/>
  <c r="T28" i="1"/>
  <c r="W28" i="1"/>
  <c r="T19" i="1"/>
  <c r="W19" i="1"/>
  <c r="T25" i="1"/>
  <c r="W25" i="1"/>
  <c r="T29" i="1"/>
  <c r="W29" i="1"/>
  <c r="T39" i="1"/>
  <c r="W39" i="1"/>
  <c r="T35" i="1"/>
  <c r="W35" i="1"/>
  <c r="T23" i="1"/>
  <c r="W23" i="1"/>
  <c r="T32" i="1"/>
  <c r="W32" i="1"/>
  <c r="T40" i="1"/>
  <c r="W40" i="1"/>
  <c r="T59" i="1"/>
  <c r="W59" i="1"/>
  <c r="T27" i="1"/>
  <c r="W27" i="1"/>
  <c r="T21" i="1"/>
  <c r="W21" i="1"/>
  <c r="T61" i="1"/>
  <c r="W61" i="1"/>
  <c r="T41" i="1"/>
  <c r="W41" i="1"/>
  <c r="T31" i="1"/>
  <c r="W31" i="1"/>
  <c r="T57" i="1"/>
  <c r="W57" i="1"/>
  <c r="T54" i="1"/>
  <c r="W54" i="1"/>
  <c r="T51" i="1"/>
  <c r="W51" i="1"/>
  <c r="T58" i="1"/>
  <c r="W58" i="1"/>
  <c r="T33" i="1"/>
  <c r="W33" i="1"/>
  <c r="X57" i="1"/>
  <c r="T22" i="1"/>
  <c r="W22" i="1"/>
  <c r="T53" i="1"/>
  <c r="W53" i="1"/>
  <c r="T47" i="1"/>
  <c r="W47" i="1"/>
  <c r="T56" i="1"/>
  <c r="W56" i="1"/>
  <c r="T48" i="1"/>
  <c r="W48" i="1"/>
  <c r="T45" i="1"/>
  <c r="W45" i="1"/>
  <c r="T44" i="1"/>
  <c r="W44" i="1"/>
</calcChain>
</file>

<file path=xl/sharedStrings.xml><?xml version="1.0" encoding="utf-8"?>
<sst xmlns="http://schemas.openxmlformats.org/spreadsheetml/2006/main" count="114" uniqueCount="37">
  <si>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</si>
  <si>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</si>
  <si>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</si>
  <si>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</si>
  <si>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</si>
  <si>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</si>
  <si>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</si>
  <si>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</si>
  <si>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</si>
  <si>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</si>
  <si>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</si>
  <si>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</si>
  <si>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</si>
  <si>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</si>
  <si>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</si>
  <si>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</si>
  <si>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</si>
  <si>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</si>
  <si>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</si>
  <si>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</si>
  <si>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</si>
  <si>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358</t>
  </si>
  <si>
    <t>image 352</t>
  </si>
  <si>
    <t>dalpha</t>
  </si>
  <si>
    <t>X(mm)</t>
  </si>
  <si>
    <t>YO2</t>
  </si>
  <si>
    <t>XO2</t>
  </si>
  <si>
    <t>raie oxygene</t>
  </si>
  <si>
    <t>ordre 0</t>
  </si>
  <si>
    <t>ordre</t>
  </si>
  <si>
    <t>d(760nm)</t>
  </si>
  <si>
    <t>image 357 (bougée)</t>
  </si>
  <si>
    <t>image 353</t>
  </si>
  <si>
    <t>ordre -1 exclu</t>
  </si>
  <si>
    <t>ordre dispersion</t>
  </si>
  <si>
    <t># image</t>
  </si>
  <si>
    <t>hors 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</si>
</sst>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 applyFont="1"/>
    <xf numFmtId="0" fontId="1" fillId="2" borderId="0" xfId="0" applyFont="1" applyFill="1"/>
    <xf numFmtId="0" fontId="3" fillId="0" borderId="0" xfId="0" applyFont="1" applyAlignment="1">
      <alignment horizontal="center"/>
    </xf>
    <xf numFmtId="1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Feuil1!$U$44:$U$65</c:f>
              <c:numCache>
                <c:formatCode>General</c:formatCode>
                <c:ptCount val="22"/>
                <c:pt idx="0">
                  <c:v>-1.76</c:v>
                </c:pt>
                <c:pt idx="1">
                  <c:v>-12.4</c:v>
                </c:pt>
                <c:pt idx="2">
                  <c:v>2.84</c:v>
                </c:pt>
                <c:pt idx="3">
                  <c:v>-7.3100000000000005</c:v>
                </c:pt>
                <c:pt idx="4">
                  <c:v>-4.49</c:v>
                </c:pt>
                <c:pt idx="5">
                  <c:v>12.89</c:v>
                </c:pt>
                <c:pt idx="6">
                  <c:v>13.31</c:v>
                </c:pt>
                <c:pt idx="7">
                  <c:v>2.71</c:v>
                </c:pt>
                <c:pt idx="8">
                  <c:v>-15.15</c:v>
                </c:pt>
                <c:pt idx="9">
                  <c:v>3.09</c:v>
                </c:pt>
                <c:pt idx="10">
                  <c:v>7.21</c:v>
                </c:pt>
                <c:pt idx="11">
                  <c:v>6.29</c:v>
                </c:pt>
                <c:pt idx="12">
                  <c:v>1.94</c:v>
                </c:pt>
                <c:pt idx="13">
                  <c:v>-7.46</c:v>
                </c:pt>
                <c:pt idx="14">
                  <c:v>-13.530000000000001</c:v>
                </c:pt>
                <c:pt idx="15">
                  <c:v>-13.950000000000001</c:v>
                </c:pt>
                <c:pt idx="16">
                  <c:v>-4.24</c:v>
                </c:pt>
                <c:pt idx="17">
                  <c:v>13.030000000000001</c:v>
                </c:pt>
                <c:pt idx="18">
                  <c:v>-1.37</c:v>
                </c:pt>
                <c:pt idx="19">
                  <c:v>2.16</c:v>
                </c:pt>
                <c:pt idx="20">
                  <c:v>-3.77</c:v>
                </c:pt>
                <c:pt idx="21">
                  <c:v>-12.42</c:v>
                </c:pt>
              </c:numCache>
            </c:numRef>
          </c:xVal>
          <c:yVal>
            <c:numRef>
              <c:f>Feuil1!$V$44:$V$65</c:f>
              <c:numCache>
                <c:formatCode>General</c:formatCode>
                <c:ptCount val="22"/>
                <c:pt idx="0">
                  <c:v>18.2</c:v>
                </c:pt>
                <c:pt idx="1">
                  <c:v>6.95</c:v>
                </c:pt>
                <c:pt idx="2">
                  <c:v>-1.69</c:v>
                </c:pt>
                <c:pt idx="3">
                  <c:v>-7.44</c:v>
                </c:pt>
                <c:pt idx="4">
                  <c:v>-10.35</c:v>
                </c:pt>
                <c:pt idx="5">
                  <c:v>-14.11</c:v>
                </c:pt>
                <c:pt idx="6">
                  <c:v>17.18</c:v>
                </c:pt>
                <c:pt idx="7">
                  <c:v>-12.11</c:v>
                </c:pt>
                <c:pt idx="8">
                  <c:v>-1.47</c:v>
                </c:pt>
                <c:pt idx="9">
                  <c:v>19.2</c:v>
                </c:pt>
                <c:pt idx="10">
                  <c:v>-2.73</c:v>
                </c:pt>
                <c:pt idx="11">
                  <c:v>-17.93</c:v>
                </c:pt>
                <c:pt idx="12">
                  <c:v>-11.05</c:v>
                </c:pt>
                <c:pt idx="13">
                  <c:v>-17.86</c:v>
                </c:pt>
                <c:pt idx="14">
                  <c:v>18.175000000000001</c:v>
                </c:pt>
                <c:pt idx="15">
                  <c:v>-13.21</c:v>
                </c:pt>
                <c:pt idx="16">
                  <c:v>10.56</c:v>
                </c:pt>
                <c:pt idx="17">
                  <c:v>-3.71</c:v>
                </c:pt>
                <c:pt idx="18">
                  <c:v>-2.21</c:v>
                </c:pt>
                <c:pt idx="19">
                  <c:v>0.89</c:v>
                </c:pt>
                <c:pt idx="20">
                  <c:v>1.5649999999999999</c:v>
                </c:pt>
                <c:pt idx="21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Feuil1!$U$82:$U$118</c:f>
              <c:numCache>
                <c:formatCode>General</c:formatCode>
                <c:ptCount val="37"/>
                <c:pt idx="0">
                  <c:v>-13.07</c:v>
                </c:pt>
                <c:pt idx="1">
                  <c:v>-12.93</c:v>
                </c:pt>
                <c:pt idx="2">
                  <c:v>-13.1</c:v>
                </c:pt>
                <c:pt idx="3">
                  <c:v>-13.26</c:v>
                </c:pt>
                <c:pt idx="4">
                  <c:v>-13.38</c:v>
                </c:pt>
                <c:pt idx="5">
                  <c:v>-13.51</c:v>
                </c:pt>
                <c:pt idx="6">
                  <c:v>-6.97</c:v>
                </c:pt>
                <c:pt idx="7">
                  <c:v>-7.11</c:v>
                </c:pt>
                <c:pt idx="8">
                  <c:v>-7.21</c:v>
                </c:pt>
                <c:pt idx="9">
                  <c:v>-7.29</c:v>
                </c:pt>
                <c:pt idx="10">
                  <c:v>-7.3900000000000006</c:v>
                </c:pt>
                <c:pt idx="11">
                  <c:v>-7.5200000000000005</c:v>
                </c:pt>
                <c:pt idx="12">
                  <c:v>-0.97</c:v>
                </c:pt>
                <c:pt idx="13">
                  <c:v>-1.04</c:v>
                </c:pt>
                <c:pt idx="14">
                  <c:v>19.98</c:v>
                </c:pt>
                <c:pt idx="15">
                  <c:v>-1.18</c:v>
                </c:pt>
                <c:pt idx="16">
                  <c:v>-1.26</c:v>
                </c:pt>
                <c:pt idx="17">
                  <c:v>-1.36</c:v>
                </c:pt>
                <c:pt idx="18">
                  <c:v>5.15</c:v>
                </c:pt>
                <c:pt idx="19">
                  <c:v>5.15</c:v>
                </c:pt>
                <c:pt idx="20">
                  <c:v>5.07</c:v>
                </c:pt>
                <c:pt idx="21">
                  <c:v>5.01</c:v>
                </c:pt>
                <c:pt idx="22">
                  <c:v>4.96</c:v>
                </c:pt>
                <c:pt idx="23">
                  <c:v>4.8500000000000005</c:v>
                </c:pt>
                <c:pt idx="24">
                  <c:v>-20</c:v>
                </c:pt>
                <c:pt idx="25">
                  <c:v>11.39</c:v>
                </c:pt>
                <c:pt idx="26">
                  <c:v>11.34</c:v>
                </c:pt>
                <c:pt idx="27">
                  <c:v>11.28</c:v>
                </c:pt>
                <c:pt idx="28">
                  <c:v>11.28</c:v>
                </c:pt>
                <c:pt idx="29">
                  <c:v>11.27</c:v>
                </c:pt>
                <c:pt idx="30">
                  <c:v>-20</c:v>
                </c:pt>
                <c:pt idx="31">
                  <c:v>17.73</c:v>
                </c:pt>
                <c:pt idx="32">
                  <c:v>17.7</c:v>
                </c:pt>
                <c:pt idx="33">
                  <c:v>17.64</c:v>
                </c:pt>
                <c:pt idx="34">
                  <c:v>17.650000000000002</c:v>
                </c:pt>
                <c:pt idx="35">
                  <c:v>17.64</c:v>
                </c:pt>
                <c:pt idx="36">
                  <c:v>17.690000000000001</c:v>
                </c:pt>
              </c:numCache>
            </c:numRef>
          </c:xVal>
          <c:yVal>
            <c:numRef>
              <c:f>Feuil1!$V$82:$V$118</c:f>
              <c:numCache>
                <c:formatCode>General</c:formatCode>
                <c:ptCount val="37"/>
                <c:pt idx="0">
                  <c:v>-15.64</c:v>
                </c:pt>
                <c:pt idx="1">
                  <c:v>-9.86</c:v>
                </c:pt>
                <c:pt idx="2">
                  <c:v>-3.77</c:v>
                </c:pt>
                <c:pt idx="3">
                  <c:v>2.3000000000000003</c:v>
                </c:pt>
                <c:pt idx="4">
                  <c:v>8.31</c:v>
                </c:pt>
                <c:pt idx="5">
                  <c:v>14.41</c:v>
                </c:pt>
                <c:pt idx="6">
                  <c:v>-17.059999999999999</c:v>
                </c:pt>
                <c:pt idx="7">
                  <c:v>-11.02</c:v>
                </c:pt>
                <c:pt idx="8">
                  <c:v>-4.99</c:v>
                </c:pt>
                <c:pt idx="9">
                  <c:v>1.06</c:v>
                </c:pt>
                <c:pt idx="10">
                  <c:v>7.1000000000000005</c:v>
                </c:pt>
                <c:pt idx="11">
                  <c:v>13.16</c:v>
                </c:pt>
                <c:pt idx="12">
                  <c:v>-18.190000000000001</c:v>
                </c:pt>
                <c:pt idx="13">
                  <c:v>-12.17</c:v>
                </c:pt>
                <c:pt idx="14">
                  <c:v>-6.1400000000000006</c:v>
                </c:pt>
                <c:pt idx="15">
                  <c:v>-0.05</c:v>
                </c:pt>
                <c:pt idx="16">
                  <c:v>5.99</c:v>
                </c:pt>
                <c:pt idx="17">
                  <c:v>12.07</c:v>
                </c:pt>
                <c:pt idx="18">
                  <c:v>-19.34</c:v>
                </c:pt>
                <c:pt idx="19">
                  <c:v>-13.31</c:v>
                </c:pt>
                <c:pt idx="20">
                  <c:v>-7.22</c:v>
                </c:pt>
                <c:pt idx="21">
                  <c:v>-1.1500000000000001</c:v>
                </c:pt>
                <c:pt idx="22">
                  <c:v>4.9000000000000004</c:v>
                </c:pt>
                <c:pt idx="23">
                  <c:v>10.99</c:v>
                </c:pt>
                <c:pt idx="24">
                  <c:v>20.36</c:v>
                </c:pt>
                <c:pt idx="25">
                  <c:v>-14.34</c:v>
                </c:pt>
                <c:pt idx="26">
                  <c:v>-8.2900000000000009</c:v>
                </c:pt>
                <c:pt idx="27">
                  <c:v>-2.23</c:v>
                </c:pt>
                <c:pt idx="28">
                  <c:v>3.87</c:v>
                </c:pt>
                <c:pt idx="29">
                  <c:v>9.94</c:v>
                </c:pt>
                <c:pt idx="30">
                  <c:v>20.36</c:v>
                </c:pt>
                <c:pt idx="31">
                  <c:v>-15.41</c:v>
                </c:pt>
                <c:pt idx="32">
                  <c:v>-9.31</c:v>
                </c:pt>
                <c:pt idx="33">
                  <c:v>-3.24</c:v>
                </c:pt>
                <c:pt idx="34">
                  <c:v>2.85</c:v>
                </c:pt>
                <c:pt idx="35">
                  <c:v>8.94</c:v>
                </c:pt>
                <c:pt idx="36">
                  <c:v>14.68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F-2D4C-A83F-2474B45B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330200</xdr:colOff>
      <xdr:row>44</xdr:row>
      <xdr:rowOff>152400</xdr:rowOff>
    </xdr:from>
    <xdr:to>
      <xdr:col>30</xdr:col>
      <xdr:colOff>152400</xdr:colOff>
      <xdr:row>63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419100</xdr:colOff>
      <xdr:row>81</xdr:row>
      <xdr:rowOff>38100</xdr:rowOff>
    </xdr:from>
    <xdr:to>
      <xdr:col>29</xdr:col>
      <xdr:colOff>241300</xdr:colOff>
      <xdr:row>101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E5B7C8-39E6-0C48-8A3B-76A42900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Y118"/>
  <sheetViews>
    <sheetView tabSelected="1" topLeftCell="P80" workbookViewId="0">
      <selection activeCell="Z105" sqref="Z105"/>
    </sheetView>
  </sheetViews>
  <sheetFormatPr baseColWidth="10" defaultRowHeight="16" x14ac:dyDescent="0.2"/>
  <cols>
    <col min="1" max="1" width="12.33203125" customWidth="1"/>
  </cols>
  <sheetData>
    <row r="1" spans="1:23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R1" t="s">
        <v>6</v>
      </c>
      <c r="S1" t="s">
        <v>7</v>
      </c>
      <c r="T1" t="s">
        <v>8</v>
      </c>
      <c r="U1" t="s">
        <v>10</v>
      </c>
      <c r="V1" t="s">
        <v>11</v>
      </c>
      <c r="W1" t="s">
        <v>9</v>
      </c>
    </row>
    <row r="2" spans="1:23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R2">
        <f>E2-C2</f>
        <v>1656</v>
      </c>
      <c r="S2">
        <f>F2-D2</f>
        <v>-61</v>
      </c>
      <c r="T2">
        <f>ATAN2(R2,S2)</f>
        <v>-3.6819101872661845E-2</v>
      </c>
      <c r="U2">
        <f>(G2-1024)*0.024</f>
        <v>2.5920000000000001</v>
      </c>
      <c r="V2">
        <f>(H2-1024)*0.024</f>
        <v>-11.52</v>
      </c>
      <c r="W2">
        <f>T2*180/3.14159</f>
        <v>-2.1095809246525272</v>
      </c>
    </row>
    <row r="3" spans="1:23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R3">
        <f t="shared" ref="R3:R16" si="0">E3-C3</f>
        <v>1423</v>
      </c>
      <c r="S3">
        <f t="shared" ref="S3:S16" si="1">F3-D3</f>
        <v>7</v>
      </c>
      <c r="T3">
        <f t="shared" ref="T3:T16" si="2">ATAN2(R3,S3)</f>
        <v>4.9191451426104961E-3</v>
      </c>
      <c r="U3">
        <f t="shared" ref="U3:U16" si="3">(G3-1024)*0.024</f>
        <v>-8.2080000000000002</v>
      </c>
      <c r="V3">
        <f t="shared" ref="V3:V16" si="4">(H3-1024)*0.024</f>
        <v>4.7759999999999998</v>
      </c>
      <c r="W3">
        <f t="shared" ref="W3:W16" si="5">T3*180/3.14159</f>
        <v>0.28184649354940949</v>
      </c>
    </row>
    <row r="4" spans="1:23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R4">
        <f t="shared" si="0"/>
        <v>948</v>
      </c>
      <c r="S4">
        <f t="shared" si="1"/>
        <v>36</v>
      </c>
      <c r="T4">
        <f t="shared" si="2"/>
        <v>3.7956445188314349E-2</v>
      </c>
      <c r="U4">
        <f t="shared" si="3"/>
        <v>-13.08</v>
      </c>
      <c r="V4">
        <f t="shared" si="4"/>
        <v>7.5120000000000005</v>
      </c>
      <c r="W4">
        <f t="shared" si="5"/>
        <v>2.1747459515393741</v>
      </c>
    </row>
    <row r="5" spans="1:23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R5">
        <f t="shared" si="0"/>
        <v>1956</v>
      </c>
      <c r="S5">
        <f t="shared" si="1"/>
        <v>-16</v>
      </c>
      <c r="T5">
        <f t="shared" si="2"/>
        <v>-8.1797766624548025E-3</v>
      </c>
      <c r="U5">
        <f t="shared" si="3"/>
        <v>-9.2639999999999993</v>
      </c>
      <c r="V5">
        <f t="shared" si="4"/>
        <v>-1.1280000000000001</v>
      </c>
      <c r="W5">
        <f t="shared" si="5"/>
        <v>-0.4686670759844106</v>
      </c>
    </row>
    <row r="6" spans="1:23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R6">
        <f t="shared" si="0"/>
        <v>929</v>
      </c>
      <c r="S6">
        <f t="shared" si="1"/>
        <v>-62</v>
      </c>
      <c r="T6">
        <f t="shared" si="2"/>
        <v>-6.6639607656533845E-2</v>
      </c>
      <c r="U6">
        <f t="shared" si="3"/>
        <v>7.8719999999999999</v>
      </c>
      <c r="V6">
        <f t="shared" si="4"/>
        <v>11.112</v>
      </c>
      <c r="W6">
        <f t="shared" si="5"/>
        <v>-3.8181714921985659</v>
      </c>
    </row>
    <row r="7" spans="1:23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R7">
        <f t="shared" si="0"/>
        <v>1770</v>
      </c>
      <c r="S7">
        <f t="shared" si="1"/>
        <v>-51</v>
      </c>
      <c r="T7">
        <f t="shared" si="2"/>
        <v>-2.8805589415788518E-2</v>
      </c>
      <c r="U7">
        <f t="shared" si="3"/>
        <v>-4.2960000000000003</v>
      </c>
      <c r="V7">
        <f t="shared" si="4"/>
        <v>-5.2560000000000002</v>
      </c>
      <c r="W7">
        <f t="shared" si="5"/>
        <v>-1.6504400939785056</v>
      </c>
    </row>
    <row r="8" spans="1:23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R8">
        <f t="shared" si="0"/>
        <v>1404</v>
      </c>
      <c r="S8">
        <f t="shared" si="1"/>
        <v>-82</v>
      </c>
      <c r="T8">
        <f t="shared" si="2"/>
        <v>-5.8338286205539915E-2</v>
      </c>
      <c r="U8">
        <f t="shared" si="3"/>
        <v>-8.52</v>
      </c>
      <c r="V8">
        <f t="shared" si="4"/>
        <v>-15.384</v>
      </c>
      <c r="W8">
        <f t="shared" si="5"/>
        <v>-3.3425404069268061</v>
      </c>
    </row>
    <row r="9" spans="1:23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R9">
        <f t="shared" si="0"/>
        <v>1023</v>
      </c>
      <c r="S9">
        <f t="shared" si="1"/>
        <v>-16</v>
      </c>
      <c r="T9">
        <f t="shared" si="2"/>
        <v>-1.5638998593600493E-2</v>
      </c>
      <c r="U9">
        <f t="shared" si="3"/>
        <v>-2.3279999999999998</v>
      </c>
      <c r="V9">
        <f t="shared" si="4"/>
        <v>6</v>
      </c>
      <c r="W9">
        <f t="shared" si="5"/>
        <v>-0.89604937208486424</v>
      </c>
    </row>
    <row r="10" spans="1:23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R10">
        <f t="shared" si="0"/>
        <v>1652</v>
      </c>
      <c r="S10">
        <f t="shared" si="1"/>
        <v>-67</v>
      </c>
      <c r="T10">
        <f t="shared" si="2"/>
        <v>-4.0534685808956597E-2</v>
      </c>
      <c r="U10">
        <f t="shared" si="3"/>
        <v>-14.112</v>
      </c>
      <c r="V10">
        <f t="shared" si="4"/>
        <v>-9.8879999999999999</v>
      </c>
      <c r="W10">
        <f t="shared" si="5"/>
        <v>-2.3224683824471648</v>
      </c>
    </row>
    <row r="11" spans="1:23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R11">
        <f t="shared" si="0"/>
        <v>1358</v>
      </c>
      <c r="S11">
        <f t="shared" si="1"/>
        <v>-51</v>
      </c>
      <c r="T11">
        <f t="shared" si="2"/>
        <v>-3.7537587298721836E-2</v>
      </c>
      <c r="U11">
        <f t="shared" si="3"/>
        <v>3.2160000000000002</v>
      </c>
      <c r="V11">
        <f t="shared" si="4"/>
        <v>1.3920000000000001</v>
      </c>
      <c r="W11">
        <f t="shared" si="5"/>
        <v>-2.1507471419790396</v>
      </c>
    </row>
    <row r="12" spans="1:23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R12">
        <f t="shared" si="0"/>
        <v>1733</v>
      </c>
      <c r="S12">
        <f t="shared" si="1"/>
        <v>-52</v>
      </c>
      <c r="T12">
        <f t="shared" si="2"/>
        <v>-2.9996770007694181E-2</v>
      </c>
      <c r="U12">
        <f t="shared" si="3"/>
        <v>-5.952</v>
      </c>
      <c r="V12">
        <f t="shared" si="4"/>
        <v>-6.9119999999999999</v>
      </c>
      <c r="W12">
        <f t="shared" si="5"/>
        <v>-1.7186897721806322</v>
      </c>
    </row>
    <row r="13" spans="1:23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R13">
        <f t="shared" si="0"/>
        <v>1214</v>
      </c>
      <c r="S13">
        <f t="shared" si="1"/>
        <v>-52</v>
      </c>
      <c r="T13">
        <f t="shared" si="2"/>
        <v>-4.2807440843886699E-2</v>
      </c>
      <c r="U13">
        <f t="shared" si="3"/>
        <v>-8.64</v>
      </c>
      <c r="V13">
        <f t="shared" si="4"/>
        <v>-10.632</v>
      </c>
      <c r="W13">
        <f t="shared" si="5"/>
        <v>-2.4526877638073734</v>
      </c>
    </row>
    <row r="14" spans="1:23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R14">
        <f t="shared" si="0"/>
        <v>1469</v>
      </c>
      <c r="S14">
        <f t="shared" si="1"/>
        <v>-42</v>
      </c>
      <c r="T14">
        <f t="shared" si="2"/>
        <v>-2.8583091540683427E-2</v>
      </c>
      <c r="U14">
        <f t="shared" si="3"/>
        <v>-4.992</v>
      </c>
      <c r="V14">
        <f t="shared" si="4"/>
        <v>-6.024</v>
      </c>
      <c r="W14">
        <f t="shared" si="5"/>
        <v>-1.6376918940164111</v>
      </c>
    </row>
    <row r="15" spans="1:23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R15">
        <f t="shared" si="0"/>
        <v>1182</v>
      </c>
      <c r="S15">
        <f t="shared" si="1"/>
        <v>-9</v>
      </c>
      <c r="T15">
        <f t="shared" si="2"/>
        <v>-7.614066055264059E-3</v>
      </c>
      <c r="U15">
        <f t="shared" si="3"/>
        <v>-4.8719999999999999</v>
      </c>
      <c r="V15">
        <f t="shared" si="4"/>
        <v>3.048</v>
      </c>
      <c r="W15">
        <f t="shared" si="5"/>
        <v>-0.43625421838862832</v>
      </c>
    </row>
    <row r="16" spans="1:23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R16">
        <f t="shared" si="0"/>
        <v>1316</v>
      </c>
      <c r="S16">
        <f t="shared" si="1"/>
        <v>-4</v>
      </c>
      <c r="T16">
        <f t="shared" si="2"/>
        <v>-3.0395043175357787E-3</v>
      </c>
      <c r="U16">
        <f t="shared" si="3"/>
        <v>-9.5519999999999996</v>
      </c>
      <c r="V16">
        <f t="shared" si="4"/>
        <v>0.6</v>
      </c>
      <c r="W16">
        <f t="shared" si="5"/>
        <v>-0.1741509163055778</v>
      </c>
    </row>
    <row r="17" spans="1:25" x14ac:dyDescent="0.2">
      <c r="G17" t="s">
        <v>28</v>
      </c>
      <c r="I17" t="s">
        <v>27</v>
      </c>
    </row>
    <row r="18" spans="1:25" x14ac:dyDescent="0.2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26</v>
      </c>
      <c r="J18" t="s">
        <v>25</v>
      </c>
      <c r="K18" t="s">
        <v>29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6</v>
      </c>
      <c r="S18" t="s">
        <v>7</v>
      </c>
      <c r="T18" s="1" t="s">
        <v>8</v>
      </c>
      <c r="U18" s="1" t="s">
        <v>10</v>
      </c>
      <c r="V18" s="1" t="s">
        <v>11</v>
      </c>
      <c r="W18" s="1" t="s">
        <v>9</v>
      </c>
      <c r="X18" t="s">
        <v>23</v>
      </c>
      <c r="Y18" s="1" t="s">
        <v>30</v>
      </c>
    </row>
    <row r="19" spans="1:25" x14ac:dyDescent="0.2">
      <c r="A19" t="s">
        <v>22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L19">
        <f>D19</f>
        <v>1528</v>
      </c>
      <c r="M19">
        <f>4096-C19</f>
        <v>3817</v>
      </c>
      <c r="N19">
        <f>F19</f>
        <v>3938</v>
      </c>
      <c r="O19">
        <f>4096-E19</f>
        <v>3793</v>
      </c>
      <c r="P19">
        <f>H19</f>
        <v>1824</v>
      </c>
      <c r="Q19">
        <f>4096-G19</f>
        <v>3878</v>
      </c>
      <c r="R19">
        <f>N19-L19</f>
        <v>2410</v>
      </c>
      <c r="S19">
        <f>O19-M19</f>
        <v>-24</v>
      </c>
      <c r="T19" s="2">
        <f t="shared" ref="T19:T42" si="6">ATAN2(R19,S19)</f>
        <v>-9.9581770425042331E-3</v>
      </c>
      <c r="U19" s="2">
        <f>(G19-2048)*0.01</f>
        <v>-18.3</v>
      </c>
      <c r="V19" s="2">
        <f>(2048-H19)*0.01</f>
        <v>2.2400000000000002</v>
      </c>
      <c r="W19" s="2">
        <f t="shared" ref="W19:W42" si="7">T19*180/3.14159</f>
        <v>-0.57056199811266339</v>
      </c>
    </row>
    <row r="20" spans="1:25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1342</v>
      </c>
      <c r="H20">
        <v>761</v>
      </c>
      <c r="L20">
        <f t="shared" ref="L20:L42" si="8">D20</f>
        <v>652</v>
      </c>
      <c r="M20">
        <f t="shared" ref="M20:M42" si="9">4096-C20</f>
        <v>2556</v>
      </c>
      <c r="N20">
        <f t="shared" ref="N20:N42" si="10">F20</f>
        <v>3985</v>
      </c>
      <c r="O20">
        <f t="shared" ref="O20:O42" si="11">4096-E20</f>
        <v>2537</v>
      </c>
      <c r="P20">
        <f t="shared" ref="P20:P42" si="12">H20</f>
        <v>761</v>
      </c>
      <c r="Q20">
        <f t="shared" ref="Q20:Q42" si="13">4096-G20</f>
        <v>2754</v>
      </c>
      <c r="R20">
        <f t="shared" ref="R20:R42" si="14">N20-L20</f>
        <v>3333</v>
      </c>
      <c r="S20">
        <f t="shared" ref="S20:S42" si="15">O20-M20</f>
        <v>-19</v>
      </c>
      <c r="T20" s="2">
        <f t="shared" si="6"/>
        <v>-5.7005083086866543E-3</v>
      </c>
      <c r="U20" s="2">
        <f t="shared" ref="U20:U42" si="16">(G20-2048)*0.01</f>
        <v>-7.0600000000000005</v>
      </c>
      <c r="V20" s="2">
        <f t="shared" ref="V20:V42" si="17">(2048-H20)*0.01</f>
        <v>12.870000000000001</v>
      </c>
      <c r="W20" s="2">
        <f t="shared" si="7"/>
        <v>-0.32661534304718243</v>
      </c>
    </row>
    <row r="21" spans="1:25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2207</v>
      </c>
      <c r="H21">
        <v>2285</v>
      </c>
      <c r="L21">
        <f t="shared" si="8"/>
        <v>31</v>
      </c>
      <c r="M21">
        <f t="shared" si="9"/>
        <v>1560</v>
      </c>
      <c r="N21">
        <f t="shared" si="10"/>
        <v>3987</v>
      </c>
      <c r="O21">
        <f t="shared" si="11"/>
        <v>1553</v>
      </c>
      <c r="P21">
        <f t="shared" si="12"/>
        <v>2285</v>
      </c>
      <c r="Q21">
        <f t="shared" si="13"/>
        <v>1889</v>
      </c>
      <c r="R21">
        <f t="shared" si="14"/>
        <v>3956</v>
      </c>
      <c r="S21">
        <f t="shared" si="15"/>
        <v>-7</v>
      </c>
      <c r="T21" s="2">
        <f t="shared" si="6"/>
        <v>-1.7694622584275899E-3</v>
      </c>
      <c r="U21" s="2">
        <f t="shared" si="16"/>
        <v>1.59</v>
      </c>
      <c r="V21" s="2">
        <f t="shared" si="17"/>
        <v>-2.37</v>
      </c>
      <c r="W21" s="2">
        <f t="shared" si="7"/>
        <v>-0.10138280504997985</v>
      </c>
    </row>
    <row r="22" spans="1:25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2785</v>
      </c>
      <c r="H22">
        <v>1271</v>
      </c>
      <c r="L22">
        <f t="shared" si="8"/>
        <v>21</v>
      </c>
      <c r="M22">
        <f t="shared" si="9"/>
        <v>912</v>
      </c>
      <c r="N22">
        <f t="shared" si="10"/>
        <v>3987</v>
      </c>
      <c r="O22">
        <f t="shared" si="11"/>
        <v>909</v>
      </c>
      <c r="P22">
        <f t="shared" si="12"/>
        <v>1271</v>
      </c>
      <c r="Q22">
        <f t="shared" si="13"/>
        <v>1311</v>
      </c>
      <c r="R22">
        <f t="shared" si="14"/>
        <v>3966</v>
      </c>
      <c r="S22">
        <f t="shared" si="15"/>
        <v>-3</v>
      </c>
      <c r="T22" s="2">
        <f t="shared" si="6"/>
        <v>-7.5642950776963643E-4</v>
      </c>
      <c r="U22" s="2">
        <f t="shared" si="16"/>
        <v>7.37</v>
      </c>
      <c r="V22" s="2">
        <f t="shared" si="17"/>
        <v>7.7700000000000005</v>
      </c>
      <c r="W22" s="2">
        <f t="shared" si="7"/>
        <v>-4.3340254902305704E-2</v>
      </c>
    </row>
    <row r="23" spans="1:25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2950</v>
      </c>
      <c r="H23">
        <v>1421</v>
      </c>
      <c r="I23">
        <v>2953</v>
      </c>
      <c r="J23">
        <v>3494</v>
      </c>
      <c r="K23">
        <v>1</v>
      </c>
      <c r="L23">
        <f>D23</f>
        <v>28</v>
      </c>
      <c r="M23">
        <f t="shared" si="9"/>
        <v>747</v>
      </c>
      <c r="N23">
        <f t="shared" si="10"/>
        <v>3976</v>
      </c>
      <c r="O23">
        <f t="shared" si="11"/>
        <v>740</v>
      </c>
      <c r="P23">
        <f t="shared" si="12"/>
        <v>1421</v>
      </c>
      <c r="Q23">
        <f t="shared" si="13"/>
        <v>1146</v>
      </c>
      <c r="R23">
        <f t="shared" si="14"/>
        <v>3948</v>
      </c>
      <c r="S23">
        <f t="shared" si="15"/>
        <v>-7</v>
      </c>
      <c r="T23" s="2">
        <f t="shared" si="6"/>
        <v>-1.7730477874118703E-3</v>
      </c>
      <c r="U23" s="2">
        <f t="shared" si="16"/>
        <v>9.02</v>
      </c>
      <c r="V23" s="2">
        <f t="shared" si="17"/>
        <v>6.2700000000000005</v>
      </c>
      <c r="W23" s="2">
        <f t="shared" si="7"/>
        <v>-0.10158824090162519</v>
      </c>
      <c r="Y23">
        <f>SQRT((I23-G23)^2+(J23-H23)^2)</f>
        <v>2073.002170765868</v>
      </c>
    </row>
    <row r="24" spans="1:25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3073</v>
      </c>
      <c r="H24">
        <v>1551</v>
      </c>
      <c r="L24">
        <f t="shared" si="8"/>
        <v>17</v>
      </c>
      <c r="M24">
        <f t="shared" si="9"/>
        <v>558</v>
      </c>
      <c r="N24">
        <f t="shared" si="10"/>
        <v>3980</v>
      </c>
      <c r="O24">
        <f t="shared" si="11"/>
        <v>554</v>
      </c>
      <c r="P24">
        <f t="shared" si="12"/>
        <v>1551</v>
      </c>
      <c r="Q24">
        <f t="shared" si="13"/>
        <v>1023</v>
      </c>
      <c r="R24">
        <f t="shared" si="14"/>
        <v>3963</v>
      </c>
      <c r="S24">
        <f t="shared" si="15"/>
        <v>-4</v>
      </c>
      <c r="T24" s="2">
        <f t="shared" si="6"/>
        <v>-1.0093360185854932E-3</v>
      </c>
      <c r="U24" s="2">
        <f t="shared" si="16"/>
        <v>10.25</v>
      </c>
      <c r="V24" s="2">
        <f t="shared" si="17"/>
        <v>4.97</v>
      </c>
      <c r="W24" s="2">
        <f t="shared" si="7"/>
        <v>-5.7830742823025534E-2</v>
      </c>
    </row>
    <row r="25" spans="1:25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3256</v>
      </c>
      <c r="H25">
        <v>3023</v>
      </c>
      <c r="L25">
        <f t="shared" si="8"/>
        <v>658</v>
      </c>
      <c r="M25">
        <f t="shared" si="9"/>
        <v>363</v>
      </c>
      <c r="N25">
        <f t="shared" si="10"/>
        <v>3546</v>
      </c>
      <c r="O25">
        <f t="shared" si="11"/>
        <v>374</v>
      </c>
      <c r="P25">
        <f t="shared" si="12"/>
        <v>3023</v>
      </c>
      <c r="Q25">
        <f t="shared" si="13"/>
        <v>840</v>
      </c>
      <c r="R25">
        <f t="shared" si="14"/>
        <v>2888</v>
      </c>
      <c r="S25">
        <f t="shared" si="15"/>
        <v>11</v>
      </c>
      <c r="T25" s="2">
        <f t="shared" si="6"/>
        <v>3.8088458471228189E-3</v>
      </c>
      <c r="U25" s="2">
        <f t="shared" si="16"/>
        <v>12.08</v>
      </c>
      <c r="V25" s="2">
        <f t="shared" si="17"/>
        <v>-9.75</v>
      </c>
      <c r="W25" s="2">
        <f t="shared" si="7"/>
        <v>0.21823097618788811</v>
      </c>
    </row>
    <row r="26" spans="1:25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3346</v>
      </c>
      <c r="H26">
        <v>1281</v>
      </c>
      <c r="L26">
        <f t="shared" si="8"/>
        <v>920</v>
      </c>
      <c r="M26">
        <f t="shared" si="9"/>
        <v>284</v>
      </c>
      <c r="N26">
        <f t="shared" si="10"/>
        <v>3525</v>
      </c>
      <c r="O26">
        <f t="shared" si="11"/>
        <v>284</v>
      </c>
      <c r="P26">
        <f t="shared" si="12"/>
        <v>1281</v>
      </c>
      <c r="Q26">
        <f t="shared" si="13"/>
        <v>750</v>
      </c>
      <c r="R26">
        <f t="shared" si="14"/>
        <v>2605</v>
      </c>
      <c r="S26">
        <f t="shared" si="15"/>
        <v>0</v>
      </c>
      <c r="T26" s="2">
        <f t="shared" si="6"/>
        <v>0</v>
      </c>
      <c r="U26" s="2">
        <f t="shared" si="16"/>
        <v>12.98</v>
      </c>
      <c r="V26" s="2">
        <f t="shared" si="17"/>
        <v>7.67</v>
      </c>
      <c r="W26" s="2">
        <f t="shared" si="7"/>
        <v>0</v>
      </c>
    </row>
    <row r="27" spans="1:25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2313</v>
      </c>
      <c r="H27">
        <v>620</v>
      </c>
      <c r="I27">
        <v>2301</v>
      </c>
      <c r="J27">
        <v>2695</v>
      </c>
      <c r="K27">
        <v>1</v>
      </c>
      <c r="L27">
        <f t="shared" si="8"/>
        <v>547</v>
      </c>
      <c r="M27">
        <f t="shared" si="9"/>
        <v>1450</v>
      </c>
      <c r="N27">
        <f t="shared" si="10"/>
        <v>3154</v>
      </c>
      <c r="O27">
        <f t="shared" si="11"/>
        <v>1441</v>
      </c>
      <c r="P27">
        <f t="shared" si="12"/>
        <v>620</v>
      </c>
      <c r="Q27">
        <f t="shared" si="13"/>
        <v>1783</v>
      </c>
      <c r="R27">
        <f t="shared" si="14"/>
        <v>2607</v>
      </c>
      <c r="S27">
        <f t="shared" si="15"/>
        <v>-9</v>
      </c>
      <c r="T27" s="2">
        <f t="shared" si="6"/>
        <v>-3.452230244070049E-3</v>
      </c>
      <c r="U27" s="2">
        <f t="shared" si="16"/>
        <v>2.65</v>
      </c>
      <c r="V27" s="2">
        <f t="shared" si="17"/>
        <v>14.280000000000001</v>
      </c>
      <c r="W27" s="2">
        <f t="shared" si="7"/>
        <v>-0.1977983899657845</v>
      </c>
      <c r="Y27">
        <f>SQRT((I27-G27)^2+(J27-H27)^2)</f>
        <v>2075.0346985050637</v>
      </c>
    </row>
    <row r="28" spans="1:25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2409</v>
      </c>
      <c r="H28">
        <v>3304</v>
      </c>
      <c r="L28">
        <f t="shared" si="8"/>
        <v>1121</v>
      </c>
      <c r="M28">
        <f t="shared" si="9"/>
        <v>1355</v>
      </c>
      <c r="N28">
        <f t="shared" si="10"/>
        <v>3372</v>
      </c>
      <c r="O28">
        <f t="shared" si="11"/>
        <v>1355</v>
      </c>
      <c r="P28">
        <f t="shared" si="12"/>
        <v>3304</v>
      </c>
      <c r="Q28">
        <f t="shared" si="13"/>
        <v>1687</v>
      </c>
      <c r="R28">
        <f t="shared" si="14"/>
        <v>2251</v>
      </c>
      <c r="S28">
        <f t="shared" si="15"/>
        <v>0</v>
      </c>
      <c r="T28" s="2">
        <f t="shared" si="6"/>
        <v>0</v>
      </c>
      <c r="U28" s="2">
        <f t="shared" si="16"/>
        <v>3.61</v>
      </c>
      <c r="V28" s="2">
        <f t="shared" si="17"/>
        <v>-12.56</v>
      </c>
      <c r="W28" s="2">
        <f t="shared" si="7"/>
        <v>0</v>
      </c>
    </row>
    <row r="29" spans="1:25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2167</v>
      </c>
      <c r="H29">
        <v>2581</v>
      </c>
      <c r="L29">
        <f t="shared" si="8"/>
        <v>210</v>
      </c>
      <c r="M29">
        <f t="shared" si="9"/>
        <v>1602</v>
      </c>
      <c r="N29">
        <f t="shared" si="10"/>
        <v>3981</v>
      </c>
      <c r="O29">
        <f t="shared" si="11"/>
        <v>1594</v>
      </c>
      <c r="P29">
        <f t="shared" si="12"/>
        <v>2581</v>
      </c>
      <c r="Q29">
        <f t="shared" si="13"/>
        <v>1929</v>
      </c>
      <c r="R29">
        <f t="shared" si="14"/>
        <v>3771</v>
      </c>
      <c r="S29">
        <f t="shared" si="15"/>
        <v>-8</v>
      </c>
      <c r="T29" s="2">
        <f t="shared" si="6"/>
        <v>-2.1214500128690834E-3</v>
      </c>
      <c r="U29" s="2">
        <f t="shared" si="16"/>
        <v>1.19</v>
      </c>
      <c r="V29" s="2">
        <f t="shared" si="17"/>
        <v>-5.33</v>
      </c>
      <c r="W29" s="2">
        <f t="shared" si="7"/>
        <v>-0.12155023485446383</v>
      </c>
    </row>
    <row r="30" spans="1:25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2596</v>
      </c>
      <c r="H30">
        <v>2223</v>
      </c>
      <c r="L30">
        <f t="shared" si="8"/>
        <v>140</v>
      </c>
      <c r="M30">
        <f t="shared" si="9"/>
        <v>1101</v>
      </c>
      <c r="N30">
        <f t="shared" si="10"/>
        <v>3974</v>
      </c>
      <c r="O30">
        <f t="shared" si="11"/>
        <v>1100</v>
      </c>
      <c r="P30">
        <f t="shared" si="12"/>
        <v>2223</v>
      </c>
      <c r="Q30">
        <f t="shared" si="13"/>
        <v>1500</v>
      </c>
      <c r="R30">
        <f t="shared" si="14"/>
        <v>3834</v>
      </c>
      <c r="S30">
        <f t="shared" si="15"/>
        <v>-1</v>
      </c>
      <c r="T30" s="2">
        <f t="shared" si="6"/>
        <v>-2.6082419857161683E-4</v>
      </c>
      <c r="U30" s="2">
        <f t="shared" si="16"/>
        <v>5.48</v>
      </c>
      <c r="V30" s="2">
        <f t="shared" si="17"/>
        <v>-1.75</v>
      </c>
      <c r="W30" s="2">
        <f t="shared" si="7"/>
        <v>-1.4944138395809457E-2</v>
      </c>
    </row>
    <row r="31" spans="1:25" x14ac:dyDescent="0.2">
      <c r="A31" t="s">
        <v>31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2385</v>
      </c>
      <c r="H31">
        <v>747</v>
      </c>
      <c r="I31">
        <v>2394</v>
      </c>
      <c r="J31">
        <v>2822</v>
      </c>
      <c r="K31">
        <v>1</v>
      </c>
      <c r="L31">
        <f t="shared" si="8"/>
        <v>328</v>
      </c>
      <c r="M31">
        <f t="shared" si="9"/>
        <v>1379</v>
      </c>
      <c r="N31">
        <f t="shared" si="10"/>
        <v>3850</v>
      </c>
      <c r="O31">
        <f t="shared" si="11"/>
        <v>1365</v>
      </c>
      <c r="P31">
        <f t="shared" si="12"/>
        <v>747</v>
      </c>
      <c r="Q31">
        <f t="shared" si="13"/>
        <v>1711</v>
      </c>
      <c r="R31">
        <f t="shared" si="14"/>
        <v>3522</v>
      </c>
      <c r="S31">
        <f t="shared" si="15"/>
        <v>-14</v>
      </c>
      <c r="T31" s="2">
        <f t="shared" si="6"/>
        <v>-3.9749932606253143E-3</v>
      </c>
      <c r="U31" s="2">
        <f t="shared" si="16"/>
        <v>3.37</v>
      </c>
      <c r="V31" s="2">
        <f t="shared" si="17"/>
        <v>13.01</v>
      </c>
      <c r="W31" s="2">
        <f t="shared" si="7"/>
        <v>-0.22775052979941895</v>
      </c>
      <c r="Y31">
        <f>SQRT((I31-G31)^2+(J31-H31)^2)</f>
        <v>2075.0195179804937</v>
      </c>
    </row>
    <row r="32" spans="1:25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3247</v>
      </c>
      <c r="H32">
        <v>2268</v>
      </c>
      <c r="I32">
        <v>3255</v>
      </c>
      <c r="J32">
        <v>215</v>
      </c>
      <c r="K32" s="8">
        <v>-1</v>
      </c>
      <c r="L32">
        <f t="shared" si="8"/>
        <v>113</v>
      </c>
      <c r="M32">
        <f t="shared" si="9"/>
        <v>375</v>
      </c>
      <c r="N32">
        <f t="shared" si="10"/>
        <v>3821</v>
      </c>
      <c r="O32">
        <f t="shared" si="11"/>
        <v>386</v>
      </c>
      <c r="P32">
        <f t="shared" si="12"/>
        <v>2268</v>
      </c>
      <c r="Q32">
        <f t="shared" si="13"/>
        <v>849</v>
      </c>
      <c r="R32">
        <f t="shared" si="14"/>
        <v>3708</v>
      </c>
      <c r="S32">
        <f t="shared" si="15"/>
        <v>11</v>
      </c>
      <c r="T32" s="2">
        <f t="shared" si="6"/>
        <v>2.9665500894758578E-3</v>
      </c>
      <c r="U32" s="2">
        <f t="shared" si="16"/>
        <v>11.99</v>
      </c>
      <c r="V32" s="2">
        <f t="shared" si="17"/>
        <v>-2.2000000000000002</v>
      </c>
      <c r="W32" s="2">
        <f t="shared" si="7"/>
        <v>0.16997094340943741</v>
      </c>
      <c r="Y32">
        <f>SQRT((I32-G32)^2+(J32-H32)^2)</f>
        <v>2053.0155868867632</v>
      </c>
    </row>
    <row r="33" spans="1:25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3821</v>
      </c>
      <c r="H33">
        <v>1255</v>
      </c>
      <c r="L33">
        <f t="shared" si="8"/>
        <v>1165</v>
      </c>
      <c r="M33">
        <f t="shared" si="9"/>
        <v>-258</v>
      </c>
      <c r="N33">
        <f t="shared" si="10"/>
        <v>3888</v>
      </c>
      <c r="O33">
        <f t="shared" si="11"/>
        <v>-261</v>
      </c>
      <c r="P33">
        <f t="shared" si="12"/>
        <v>1255</v>
      </c>
      <c r="Q33">
        <f t="shared" si="13"/>
        <v>275</v>
      </c>
      <c r="R33">
        <f t="shared" si="14"/>
        <v>2723</v>
      </c>
      <c r="S33">
        <f t="shared" si="15"/>
        <v>-3</v>
      </c>
      <c r="T33" s="2">
        <f t="shared" si="6"/>
        <v>-1.1017255917005592E-3</v>
      </c>
      <c r="U33" s="2">
        <f t="shared" si="16"/>
        <v>17.73</v>
      </c>
      <c r="V33" s="2">
        <f t="shared" si="17"/>
        <v>7.9300000000000006</v>
      </c>
      <c r="W33" s="2">
        <f t="shared" si="7"/>
        <v>-6.3124279904793648E-2</v>
      </c>
    </row>
    <row r="34" spans="1:25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3357</v>
      </c>
      <c r="H34">
        <v>606</v>
      </c>
      <c r="L34">
        <f t="shared" si="8"/>
        <v>388</v>
      </c>
      <c r="M34">
        <f t="shared" si="9"/>
        <v>276</v>
      </c>
      <c r="N34">
        <f t="shared" si="10"/>
        <v>3792</v>
      </c>
      <c r="O34">
        <f t="shared" si="11"/>
        <v>262</v>
      </c>
      <c r="P34">
        <f t="shared" si="12"/>
        <v>606</v>
      </c>
      <c r="Q34">
        <f t="shared" si="13"/>
        <v>739</v>
      </c>
      <c r="R34">
        <f t="shared" si="14"/>
        <v>3404</v>
      </c>
      <c r="S34">
        <f t="shared" si="15"/>
        <v>-14</v>
      </c>
      <c r="T34" s="2">
        <f t="shared" si="6"/>
        <v>-4.1127852712196768E-3</v>
      </c>
      <c r="U34" s="2">
        <f t="shared" si="16"/>
        <v>13.09</v>
      </c>
      <c r="V34" s="2">
        <f t="shared" si="17"/>
        <v>14.42</v>
      </c>
      <c r="W34" s="2">
        <f t="shared" si="7"/>
        <v>-0.23564543712564079</v>
      </c>
    </row>
    <row r="35" spans="1:25" x14ac:dyDescent="0.2">
      <c r="A35" t="s">
        <v>21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2184</v>
      </c>
      <c r="H35">
        <v>485</v>
      </c>
      <c r="L35">
        <f t="shared" si="8"/>
        <v>134</v>
      </c>
      <c r="M35">
        <f t="shared" si="9"/>
        <v>1580</v>
      </c>
      <c r="N35">
        <f t="shared" si="10"/>
        <v>3639</v>
      </c>
      <c r="O35">
        <f t="shared" si="11"/>
        <v>1562</v>
      </c>
      <c r="P35">
        <f t="shared" si="12"/>
        <v>485</v>
      </c>
      <c r="Q35">
        <f t="shared" si="13"/>
        <v>1912</v>
      </c>
      <c r="R35">
        <f t="shared" si="14"/>
        <v>3505</v>
      </c>
      <c r="S35">
        <f t="shared" si="15"/>
        <v>-18</v>
      </c>
      <c r="T35" s="2">
        <f t="shared" si="6"/>
        <v>-5.1354755381077793E-3</v>
      </c>
      <c r="U35" s="2">
        <f t="shared" si="16"/>
        <v>1.36</v>
      </c>
      <c r="V35" s="2">
        <f t="shared" si="17"/>
        <v>15.63</v>
      </c>
      <c r="W35" s="2">
        <f t="shared" si="7"/>
        <v>-0.29424132266126396</v>
      </c>
    </row>
    <row r="36" spans="1:25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689</v>
      </c>
      <c r="H36">
        <v>1296</v>
      </c>
      <c r="I36">
        <v>702</v>
      </c>
      <c r="J36">
        <v>3371</v>
      </c>
      <c r="K36">
        <v>1</v>
      </c>
      <c r="L36">
        <f t="shared" si="8"/>
        <v>1123</v>
      </c>
      <c r="M36">
        <f t="shared" si="9"/>
        <v>3278</v>
      </c>
      <c r="N36">
        <f t="shared" si="10"/>
        <v>3990</v>
      </c>
      <c r="O36">
        <f t="shared" si="11"/>
        <v>3260</v>
      </c>
      <c r="P36">
        <f t="shared" si="12"/>
        <v>1296</v>
      </c>
      <c r="Q36">
        <f t="shared" si="13"/>
        <v>3407</v>
      </c>
      <c r="R36">
        <f t="shared" si="14"/>
        <v>2867</v>
      </c>
      <c r="S36">
        <f t="shared" si="15"/>
        <v>-18</v>
      </c>
      <c r="T36" s="2">
        <f t="shared" si="6"/>
        <v>-6.2782572376333737E-3</v>
      </c>
      <c r="U36" s="2">
        <f t="shared" si="16"/>
        <v>-13.59</v>
      </c>
      <c r="V36" s="2">
        <f t="shared" si="17"/>
        <v>7.5200000000000005</v>
      </c>
      <c r="W36" s="2">
        <f t="shared" si="7"/>
        <v>-0.3597179462546059</v>
      </c>
      <c r="Y36">
        <f>SQRT((I36-G36)^2+(J36-H36)^2)</f>
        <v>2075.0407224919709</v>
      </c>
    </row>
    <row r="37" spans="1:25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L37">
        <f t="shared" si="8"/>
        <v>37</v>
      </c>
      <c r="M37">
        <f t="shared" si="9"/>
        <v>3941</v>
      </c>
      <c r="N37">
        <f t="shared" si="10"/>
        <v>3972</v>
      </c>
      <c r="O37">
        <f t="shared" si="11"/>
        <v>3894</v>
      </c>
      <c r="P37">
        <f t="shared" si="12"/>
        <v>2309</v>
      </c>
      <c r="Q37">
        <f t="shared" si="13"/>
        <v>3980</v>
      </c>
      <c r="R37">
        <f t="shared" si="14"/>
        <v>3935</v>
      </c>
      <c r="S37">
        <f t="shared" si="15"/>
        <v>-47</v>
      </c>
      <c r="T37" s="2">
        <f t="shared" si="6"/>
        <v>-1.1943523548646105E-2</v>
      </c>
      <c r="U37" s="2">
        <f t="shared" si="16"/>
        <v>-19.32</v>
      </c>
      <c r="V37" s="2">
        <f t="shared" si="17"/>
        <v>-2.61</v>
      </c>
      <c r="W37" s="2">
        <f t="shared" si="7"/>
        <v>-0.684314069867901</v>
      </c>
    </row>
    <row r="38" spans="1:25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L38">
        <f t="shared" si="8"/>
        <v>482</v>
      </c>
      <c r="M38">
        <f t="shared" si="9"/>
        <v>3812</v>
      </c>
      <c r="N38">
        <f t="shared" si="10"/>
        <v>3083</v>
      </c>
      <c r="O38">
        <f t="shared" si="11"/>
        <v>3798</v>
      </c>
      <c r="P38">
        <f t="shared" si="12"/>
        <v>647</v>
      </c>
      <c r="Q38">
        <f t="shared" si="13"/>
        <v>3876</v>
      </c>
      <c r="R38">
        <f t="shared" si="14"/>
        <v>2601</v>
      </c>
      <c r="S38">
        <f t="shared" si="15"/>
        <v>-14</v>
      </c>
      <c r="T38" s="2">
        <f t="shared" si="6"/>
        <v>-5.3824931951755323E-3</v>
      </c>
      <c r="U38" s="2">
        <f t="shared" si="16"/>
        <v>-18.28</v>
      </c>
      <c r="V38" s="2">
        <f t="shared" si="17"/>
        <v>14.01</v>
      </c>
      <c r="W38" s="2">
        <f t="shared" si="7"/>
        <v>-0.30839440383105238</v>
      </c>
    </row>
    <row r="39" spans="1:25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981</v>
      </c>
      <c r="H39">
        <v>1576</v>
      </c>
      <c r="L39">
        <f t="shared" si="8"/>
        <v>156</v>
      </c>
      <c r="M39">
        <f t="shared" si="9"/>
        <v>2991</v>
      </c>
      <c r="N39">
        <f t="shared" si="10"/>
        <v>3982</v>
      </c>
      <c r="O39">
        <f t="shared" si="11"/>
        <v>2970</v>
      </c>
      <c r="P39">
        <f t="shared" si="12"/>
        <v>1576</v>
      </c>
      <c r="Q39">
        <f t="shared" si="13"/>
        <v>3115</v>
      </c>
      <c r="R39">
        <f t="shared" si="14"/>
        <v>3826</v>
      </c>
      <c r="S39">
        <f t="shared" si="15"/>
        <v>-21</v>
      </c>
      <c r="T39" s="2">
        <f t="shared" si="6"/>
        <v>-5.4887059901522067E-3</v>
      </c>
      <c r="U39" s="2">
        <f t="shared" si="16"/>
        <v>-10.67</v>
      </c>
      <c r="V39" s="2">
        <f t="shared" si="17"/>
        <v>4.72</v>
      </c>
      <c r="W39" s="2">
        <f t="shared" si="7"/>
        <v>-0.31447995385374838</v>
      </c>
    </row>
    <row r="40" spans="1:25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L40">
        <f t="shared" si="8"/>
        <v>98</v>
      </c>
      <c r="M40">
        <f t="shared" si="9"/>
        <v>3755</v>
      </c>
      <c r="N40">
        <f t="shared" si="10"/>
        <v>3696</v>
      </c>
      <c r="O40">
        <f t="shared" si="11"/>
        <v>3708</v>
      </c>
      <c r="P40">
        <f t="shared" si="12"/>
        <v>3330</v>
      </c>
      <c r="Q40">
        <f t="shared" si="13"/>
        <v>3779</v>
      </c>
      <c r="R40">
        <f t="shared" si="14"/>
        <v>3598</v>
      </c>
      <c r="S40">
        <f t="shared" si="15"/>
        <v>-47</v>
      </c>
      <c r="T40" s="2">
        <f t="shared" si="6"/>
        <v>-1.3062069749719945E-2</v>
      </c>
      <c r="U40" s="2">
        <f t="shared" si="16"/>
        <v>-17.309999999999999</v>
      </c>
      <c r="V40" s="2">
        <f t="shared" si="17"/>
        <v>-12.82</v>
      </c>
      <c r="W40" s="2">
        <f t="shared" si="7"/>
        <v>-0.74840210051266709</v>
      </c>
    </row>
    <row r="41" spans="1:25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L41">
        <f t="shared" si="8"/>
        <v>113</v>
      </c>
      <c r="M41">
        <f t="shared" si="9"/>
        <v>3980</v>
      </c>
      <c r="N41">
        <f t="shared" si="10"/>
        <v>3982</v>
      </c>
      <c r="O41">
        <f t="shared" si="11"/>
        <v>3937</v>
      </c>
      <c r="P41">
        <f t="shared" si="12"/>
        <v>2607</v>
      </c>
      <c r="Q41">
        <f t="shared" si="13"/>
        <v>4019</v>
      </c>
      <c r="R41">
        <f t="shared" si="14"/>
        <v>3869</v>
      </c>
      <c r="S41">
        <f t="shared" si="15"/>
        <v>-43</v>
      </c>
      <c r="T41" s="2">
        <f t="shared" si="6"/>
        <v>-1.1113525373230071E-2</v>
      </c>
      <c r="U41" s="2">
        <f t="shared" si="16"/>
        <v>-19.71</v>
      </c>
      <c r="V41" s="2">
        <f t="shared" si="17"/>
        <v>-5.59</v>
      </c>
      <c r="W41" s="2">
        <f t="shared" si="7"/>
        <v>-0.63675863724464776</v>
      </c>
    </row>
    <row r="42" spans="1:25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859</v>
      </c>
      <c r="H42">
        <v>1446</v>
      </c>
      <c r="L42">
        <f t="shared" si="8"/>
        <v>48</v>
      </c>
      <c r="M42">
        <f t="shared" si="9"/>
        <v>3113</v>
      </c>
      <c r="N42">
        <f t="shared" si="10"/>
        <v>3968</v>
      </c>
      <c r="O42">
        <f t="shared" si="11"/>
        <v>3091</v>
      </c>
      <c r="P42">
        <f t="shared" si="12"/>
        <v>1446</v>
      </c>
      <c r="Q42">
        <f t="shared" si="13"/>
        <v>3237</v>
      </c>
      <c r="R42">
        <f t="shared" si="14"/>
        <v>3920</v>
      </c>
      <c r="S42">
        <f t="shared" si="15"/>
        <v>-22</v>
      </c>
      <c r="T42" s="2">
        <f t="shared" si="6"/>
        <v>-5.6121859755657883E-3</v>
      </c>
      <c r="U42" s="2">
        <f t="shared" si="16"/>
        <v>-11.89</v>
      </c>
      <c r="V42" s="2">
        <f t="shared" si="17"/>
        <v>6.0200000000000005</v>
      </c>
      <c r="W42" s="2">
        <f t="shared" si="7"/>
        <v>-0.32155484184818572</v>
      </c>
    </row>
    <row r="43" spans="1:25" x14ac:dyDescent="0.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K43" t="s">
        <v>34</v>
      </c>
      <c r="L43" t="s">
        <v>14</v>
      </c>
      <c r="M43" t="s">
        <v>15</v>
      </c>
      <c r="N43" t="s">
        <v>16</v>
      </c>
      <c r="O43" t="s">
        <v>17</v>
      </c>
      <c r="P43" t="s">
        <v>18</v>
      </c>
      <c r="Q43" t="s">
        <v>19</v>
      </c>
      <c r="R43" t="s">
        <v>6</v>
      </c>
      <c r="S43" t="s">
        <v>7</v>
      </c>
      <c r="T43" t="s">
        <v>8</v>
      </c>
      <c r="U43" t="s">
        <v>24</v>
      </c>
      <c r="V43" t="s">
        <v>11</v>
      </c>
      <c r="W43" t="s">
        <v>9</v>
      </c>
      <c r="X43" t="s">
        <v>23</v>
      </c>
      <c r="Y43" t="s">
        <v>30</v>
      </c>
    </row>
    <row r="44" spans="1:25" x14ac:dyDescent="0.2">
      <c r="B44" s="1">
        <v>101</v>
      </c>
      <c r="C44">
        <v>273.5</v>
      </c>
      <c r="D44">
        <v>662</v>
      </c>
      <c r="E44">
        <v>294</v>
      </c>
      <c r="F44">
        <v>2842</v>
      </c>
      <c r="G44" s="5">
        <v>216</v>
      </c>
      <c r="H44" s="5">
        <v>1824</v>
      </c>
      <c r="I44" s="5"/>
      <c r="J44" s="5"/>
      <c r="K44" s="5"/>
      <c r="L44">
        <f t="shared" ref="L44:L49" si="18">D44-2000</f>
        <v>-1338</v>
      </c>
      <c r="M44">
        <f>2036-C44</f>
        <v>1762.5</v>
      </c>
      <c r="N44">
        <f t="shared" ref="N44:N49" si="19">F44-2000</f>
        <v>842</v>
      </c>
      <c r="O44">
        <f>2036-E44</f>
        <v>1742</v>
      </c>
      <c r="P44">
        <f t="shared" ref="P44:P49" si="20">H44-2000</f>
        <v>-176</v>
      </c>
      <c r="Q44">
        <f>2036-G44</f>
        <v>1820</v>
      </c>
      <c r="R44">
        <f t="shared" ref="R44" si="21">N44-L44</f>
        <v>2180</v>
      </c>
      <c r="S44">
        <f t="shared" ref="S44" si="22">O44-M44</f>
        <v>-20.5</v>
      </c>
      <c r="T44" s="2">
        <f t="shared" ref="T44:T54" si="23">ATAN2(R44,S44)</f>
        <v>-9.4033925537596492E-3</v>
      </c>
      <c r="U44" s="2">
        <f t="shared" ref="U44:U49" si="24">(H44-2000)*0.01</f>
        <v>-1.76</v>
      </c>
      <c r="V44" s="2">
        <f>(2036-G44)*0.01</f>
        <v>18.2</v>
      </c>
      <c r="W44" s="2">
        <f t="shared" ref="W44:W54" si="25">T44*180/3.14159</f>
        <v>-0.53877516151908333</v>
      </c>
      <c r="X44" s="4">
        <f>4*180/3.14159/R44</f>
        <v>0.10512995946568399</v>
      </c>
    </row>
    <row r="45" spans="1:25" x14ac:dyDescent="0.2">
      <c r="B45" s="1">
        <v>102</v>
      </c>
      <c r="C45">
        <v>1539</v>
      </c>
      <c r="D45">
        <v>760</v>
      </c>
      <c r="E45">
        <v>1551.4</v>
      </c>
      <c r="F45">
        <v>3185</v>
      </c>
      <c r="G45" s="5">
        <v>1341</v>
      </c>
      <c r="H45" s="5">
        <v>760</v>
      </c>
      <c r="I45" s="5">
        <v>1353</v>
      </c>
      <c r="J45" s="5">
        <v>2837</v>
      </c>
      <c r="K45" s="5">
        <v>1</v>
      </c>
      <c r="L45">
        <f t="shared" si="18"/>
        <v>-1240</v>
      </c>
      <c r="M45">
        <f t="shared" ref="M45:M65" si="26">2036-C45</f>
        <v>497</v>
      </c>
      <c r="N45">
        <f t="shared" si="19"/>
        <v>1185</v>
      </c>
      <c r="O45">
        <f t="shared" ref="O45:O65" si="27">2036-E45</f>
        <v>484.59999999999991</v>
      </c>
      <c r="P45">
        <f t="shared" si="20"/>
        <v>-1240</v>
      </c>
      <c r="Q45">
        <f t="shared" ref="Q45:Q65" si="28">2036-G45</f>
        <v>695</v>
      </c>
      <c r="R45">
        <f t="shared" ref="R45:R65" si="29">N45-L45</f>
        <v>2425</v>
      </c>
      <c r="S45">
        <f t="shared" ref="S45:S65" si="30">O45-M45</f>
        <v>-12.400000000000091</v>
      </c>
      <c r="T45" s="2">
        <f t="shared" si="23"/>
        <v>-5.1133574960503907E-3</v>
      </c>
      <c r="U45" s="2">
        <f t="shared" si="24"/>
        <v>-12.4</v>
      </c>
      <c r="V45" s="2">
        <f t="shared" ref="V45:V65" si="31">(2036-G45)*0.01</f>
        <v>6.95</v>
      </c>
      <c r="W45" s="2">
        <f t="shared" si="25"/>
        <v>-0.2929740511298643</v>
      </c>
      <c r="X45" s="4">
        <f t="shared" ref="X45:X65" si="32">4*180/3.14159/R45</f>
        <v>9.4508582117604573E-2</v>
      </c>
      <c r="Y45">
        <f>SQRT((I45-G45)^2+(J45-H45)^2)</f>
        <v>2077.0346650934839</v>
      </c>
    </row>
    <row r="46" spans="1:25" x14ac:dyDescent="0.2">
      <c r="B46" s="1">
        <v>103</v>
      </c>
      <c r="C46">
        <v>2538.5</v>
      </c>
      <c r="D46">
        <v>1200</v>
      </c>
      <c r="E46">
        <v>2543.5</v>
      </c>
      <c r="F46">
        <v>3345</v>
      </c>
      <c r="G46" s="5">
        <v>2205</v>
      </c>
      <c r="H46" s="5">
        <v>2284</v>
      </c>
      <c r="I46" s="5">
        <v>2204</v>
      </c>
      <c r="J46" s="5">
        <v>224</v>
      </c>
      <c r="K46" s="8">
        <v>-1</v>
      </c>
      <c r="L46">
        <f t="shared" si="18"/>
        <v>-800</v>
      </c>
      <c r="M46">
        <f t="shared" si="26"/>
        <v>-502.5</v>
      </c>
      <c r="N46">
        <f t="shared" si="19"/>
        <v>1345</v>
      </c>
      <c r="O46">
        <f t="shared" si="27"/>
        <v>-507.5</v>
      </c>
      <c r="P46">
        <f t="shared" si="20"/>
        <v>284</v>
      </c>
      <c r="Q46">
        <f t="shared" si="28"/>
        <v>-169</v>
      </c>
      <c r="R46">
        <f t="shared" si="29"/>
        <v>2145</v>
      </c>
      <c r="S46">
        <f t="shared" si="30"/>
        <v>-5</v>
      </c>
      <c r="T46" s="2">
        <f t="shared" si="23"/>
        <v>-2.3309981091265324E-3</v>
      </c>
      <c r="U46" s="2">
        <f t="shared" si="24"/>
        <v>2.84</v>
      </c>
      <c r="V46" s="2">
        <f t="shared" si="31"/>
        <v>-1.69</v>
      </c>
      <c r="W46" s="2">
        <f t="shared" si="25"/>
        <v>-0.13355646651624681</v>
      </c>
      <c r="X46" s="4">
        <f t="shared" si="32"/>
        <v>0.10684536672969282</v>
      </c>
      <c r="Y46">
        <f>SQRT((I46-G46)^2+(J46-H46)^2)</f>
        <v>2060.0002427184322</v>
      </c>
    </row>
    <row r="47" spans="1:25" x14ac:dyDescent="0.2">
      <c r="B47" s="1">
        <v>104</v>
      </c>
      <c r="C47">
        <v>3179</v>
      </c>
      <c r="D47">
        <v>1269</v>
      </c>
      <c r="E47">
        <v>3186</v>
      </c>
      <c r="F47">
        <v>3993</v>
      </c>
      <c r="G47" s="5">
        <v>2780</v>
      </c>
      <c r="H47" s="5">
        <v>1269</v>
      </c>
      <c r="I47" s="5">
        <v>2785</v>
      </c>
      <c r="J47" s="5">
        <v>3342</v>
      </c>
      <c r="K47" s="5">
        <v>1</v>
      </c>
      <c r="L47">
        <f t="shared" si="18"/>
        <v>-731</v>
      </c>
      <c r="M47">
        <f t="shared" si="26"/>
        <v>-1143</v>
      </c>
      <c r="N47">
        <f t="shared" si="19"/>
        <v>1993</v>
      </c>
      <c r="O47">
        <f t="shared" si="27"/>
        <v>-1150</v>
      </c>
      <c r="P47">
        <f t="shared" si="20"/>
        <v>-731</v>
      </c>
      <c r="Q47">
        <f t="shared" si="28"/>
        <v>-744</v>
      </c>
      <c r="R47">
        <f t="shared" si="29"/>
        <v>2724</v>
      </c>
      <c r="S47">
        <f t="shared" si="30"/>
        <v>-7</v>
      </c>
      <c r="T47" s="2">
        <f t="shared" si="23"/>
        <v>-2.569744710580581E-3</v>
      </c>
      <c r="U47" s="2">
        <f t="shared" si="24"/>
        <v>-7.3100000000000005</v>
      </c>
      <c r="V47" s="2">
        <f t="shared" si="31"/>
        <v>-7.44</v>
      </c>
      <c r="W47" s="2">
        <f t="shared" si="25"/>
        <v>-0.14723565070696831</v>
      </c>
      <c r="X47" s="4">
        <f t="shared" si="32"/>
        <v>8.4134842744196442E-2</v>
      </c>
      <c r="Y47">
        <f>SQRT((I47-G47)^2+(J47-H47)^2)</f>
        <v>2073.0060298995754</v>
      </c>
    </row>
    <row r="48" spans="1:25" x14ac:dyDescent="0.2">
      <c r="B48" s="1">
        <v>106</v>
      </c>
      <c r="C48">
        <v>3539</v>
      </c>
      <c r="D48">
        <v>36</v>
      </c>
      <c r="E48">
        <v>3539</v>
      </c>
      <c r="F48">
        <v>3067</v>
      </c>
      <c r="G48" s="5">
        <v>3071</v>
      </c>
      <c r="H48" s="5">
        <v>1551</v>
      </c>
      <c r="I48" s="5"/>
      <c r="J48" s="5"/>
      <c r="K48" s="5"/>
      <c r="L48">
        <f t="shared" si="18"/>
        <v>-1964</v>
      </c>
      <c r="M48">
        <f t="shared" si="26"/>
        <v>-1503</v>
      </c>
      <c r="N48">
        <f t="shared" si="19"/>
        <v>1067</v>
      </c>
      <c r="O48">
        <f t="shared" si="27"/>
        <v>-1503</v>
      </c>
      <c r="P48">
        <f t="shared" si="20"/>
        <v>-449</v>
      </c>
      <c r="Q48">
        <f t="shared" si="28"/>
        <v>-1035</v>
      </c>
      <c r="R48">
        <f t="shared" si="29"/>
        <v>3031</v>
      </c>
      <c r="S48">
        <f t="shared" si="30"/>
        <v>0</v>
      </c>
      <c r="T48" s="2">
        <f t="shared" si="23"/>
        <v>0</v>
      </c>
      <c r="U48" s="2">
        <f t="shared" si="24"/>
        <v>-4.49</v>
      </c>
      <c r="V48" s="2">
        <f t="shared" si="31"/>
        <v>-10.35</v>
      </c>
      <c r="W48" s="2">
        <f t="shared" si="25"/>
        <v>0</v>
      </c>
      <c r="X48" s="4">
        <f t="shared" si="32"/>
        <v>7.5613101826193047E-2</v>
      </c>
    </row>
    <row r="49" spans="2:25" x14ac:dyDescent="0.2">
      <c r="B49" s="1">
        <v>128</v>
      </c>
      <c r="C49">
        <v>3930.5</v>
      </c>
      <c r="D49">
        <v>660</v>
      </c>
      <c r="E49">
        <v>3913</v>
      </c>
      <c r="F49">
        <v>3289</v>
      </c>
      <c r="G49" s="5">
        <v>3447</v>
      </c>
      <c r="H49" s="5">
        <v>3289</v>
      </c>
      <c r="I49" s="5"/>
      <c r="J49" s="5"/>
      <c r="K49" s="5"/>
      <c r="L49">
        <f t="shared" si="18"/>
        <v>-1340</v>
      </c>
      <c r="M49">
        <f t="shared" si="26"/>
        <v>-1894.5</v>
      </c>
      <c r="N49">
        <f t="shared" si="19"/>
        <v>1289</v>
      </c>
      <c r="O49">
        <f t="shared" si="27"/>
        <v>-1877</v>
      </c>
      <c r="P49">
        <f t="shared" si="20"/>
        <v>1289</v>
      </c>
      <c r="Q49">
        <f t="shared" si="28"/>
        <v>-1411</v>
      </c>
      <c r="R49">
        <f t="shared" si="29"/>
        <v>2629</v>
      </c>
      <c r="S49">
        <f t="shared" si="30"/>
        <v>17.5</v>
      </c>
      <c r="T49" s="2">
        <f t="shared" ref="T49:T50" si="33">ATAN2(R49,S49)</f>
        <v>6.6564250802332624E-3</v>
      </c>
      <c r="U49" s="2">
        <f t="shared" si="24"/>
        <v>12.89</v>
      </c>
      <c r="V49" s="2">
        <f t="shared" si="31"/>
        <v>-14.11</v>
      </c>
      <c r="W49" s="2">
        <f t="shared" ref="W49:W50" si="34">T49*180/3.14159</f>
        <v>0.38138538588485044</v>
      </c>
      <c r="X49" s="4">
        <f t="shared" si="32"/>
        <v>8.7175090009582012E-2</v>
      </c>
    </row>
    <row r="50" spans="2:25" x14ac:dyDescent="0.2">
      <c r="B50" s="1">
        <v>122</v>
      </c>
      <c r="C50">
        <v>341.8</v>
      </c>
      <c r="D50">
        <v>20</v>
      </c>
      <c r="E50">
        <v>382.5</v>
      </c>
      <c r="F50">
        <v>3331</v>
      </c>
      <c r="G50" s="5">
        <v>318</v>
      </c>
      <c r="H50" s="5">
        <v>3331</v>
      </c>
      <c r="I50" s="5"/>
      <c r="J50" s="5"/>
      <c r="K50" s="5"/>
      <c r="L50">
        <f t="shared" ref="L50" si="35">D50-2000</f>
        <v>-1980</v>
      </c>
      <c r="M50">
        <f t="shared" si="26"/>
        <v>1694.2</v>
      </c>
      <c r="N50">
        <f t="shared" ref="N50" si="36">F50-2000</f>
        <v>1331</v>
      </c>
      <c r="O50">
        <f t="shared" si="27"/>
        <v>1653.5</v>
      </c>
      <c r="P50">
        <f t="shared" ref="P50" si="37">H50-2000</f>
        <v>1331</v>
      </c>
      <c r="Q50">
        <f t="shared" si="28"/>
        <v>1718</v>
      </c>
      <c r="R50">
        <f t="shared" ref="R50" si="38">N50-L50</f>
        <v>3311</v>
      </c>
      <c r="S50">
        <f t="shared" ref="S50" si="39">O50-M50</f>
        <v>-40.700000000000045</v>
      </c>
      <c r="T50" s="2">
        <f t="shared" si="33"/>
        <v>-1.2291739726430623E-2</v>
      </c>
      <c r="U50" s="2">
        <f t="shared" ref="U50" si="40">(H50-2000)*0.01</f>
        <v>13.31</v>
      </c>
      <c r="V50" s="2">
        <f t="shared" si="31"/>
        <v>17.18</v>
      </c>
      <c r="W50" s="2">
        <f t="shared" si="34"/>
        <v>-0.70426540406530203</v>
      </c>
      <c r="X50" s="4">
        <f t="shared" ref="X50" si="41">4*180/3.14159/R50</f>
        <v>6.9218759177043523E-2</v>
      </c>
    </row>
    <row r="51" spans="2:25" x14ac:dyDescent="0.2">
      <c r="B51" s="7">
        <v>114</v>
      </c>
      <c r="C51">
        <v>3720</v>
      </c>
      <c r="D51">
        <v>45</v>
      </c>
      <c r="E51">
        <v>3710</v>
      </c>
      <c r="F51">
        <v>3981</v>
      </c>
      <c r="G51" s="5">
        <v>3247</v>
      </c>
      <c r="H51" s="5">
        <v>2271</v>
      </c>
      <c r="I51" s="5"/>
      <c r="J51" s="5"/>
      <c r="K51" s="5"/>
      <c r="L51">
        <f t="shared" ref="L51:L65" si="42">D51-2000</f>
        <v>-1955</v>
      </c>
      <c r="M51">
        <f t="shared" si="26"/>
        <v>-1684</v>
      </c>
      <c r="N51">
        <f t="shared" ref="N51:N65" si="43">F51-2000</f>
        <v>1981</v>
      </c>
      <c r="O51">
        <f t="shared" si="27"/>
        <v>-1674</v>
      </c>
      <c r="P51">
        <f t="shared" ref="P51:P65" si="44">H51-2000</f>
        <v>271</v>
      </c>
      <c r="Q51">
        <f t="shared" si="28"/>
        <v>-1211</v>
      </c>
      <c r="R51">
        <f t="shared" si="29"/>
        <v>3936</v>
      </c>
      <c r="S51">
        <f t="shared" si="30"/>
        <v>10</v>
      </c>
      <c r="T51" s="2">
        <f t="shared" si="23"/>
        <v>2.5406449399733326E-3</v>
      </c>
      <c r="U51" s="2">
        <f t="shared" ref="U51:U65" si="45">(H51-2000)*0.01</f>
        <v>2.71</v>
      </c>
      <c r="V51" s="2">
        <f t="shared" si="31"/>
        <v>-12.11</v>
      </c>
      <c r="W51" s="2">
        <f t="shared" si="25"/>
        <v>0.14556835525806991</v>
      </c>
      <c r="X51" s="4">
        <f t="shared" si="32"/>
        <v>5.8227467386989612E-2</v>
      </c>
    </row>
    <row r="52" spans="2:25" x14ac:dyDescent="0.2">
      <c r="B52">
        <v>117</v>
      </c>
      <c r="C52">
        <v>2515</v>
      </c>
      <c r="D52">
        <v>485</v>
      </c>
      <c r="E52">
        <v>2532</v>
      </c>
      <c r="F52">
        <v>3969</v>
      </c>
      <c r="G52" s="5">
        <v>2183</v>
      </c>
      <c r="H52" s="5">
        <v>485</v>
      </c>
      <c r="I52" s="5">
        <v>2192</v>
      </c>
      <c r="J52" s="5">
        <v>2563</v>
      </c>
      <c r="K52" s="5">
        <v>1</v>
      </c>
      <c r="L52">
        <f t="shared" si="42"/>
        <v>-1515</v>
      </c>
      <c r="M52">
        <f t="shared" si="26"/>
        <v>-479</v>
      </c>
      <c r="N52">
        <f t="shared" si="43"/>
        <v>1969</v>
      </c>
      <c r="O52">
        <f t="shared" si="27"/>
        <v>-496</v>
      </c>
      <c r="P52">
        <f t="shared" si="44"/>
        <v>-1515</v>
      </c>
      <c r="Q52">
        <f t="shared" si="28"/>
        <v>-147</v>
      </c>
      <c r="R52">
        <f t="shared" si="29"/>
        <v>3484</v>
      </c>
      <c r="S52">
        <f t="shared" si="30"/>
        <v>-17</v>
      </c>
      <c r="T52" s="2">
        <f t="shared" si="23"/>
        <v>-4.8794101848845936E-3</v>
      </c>
      <c r="U52" s="2">
        <f t="shared" si="45"/>
        <v>-15.15</v>
      </c>
      <c r="V52" s="2">
        <f t="shared" si="31"/>
        <v>-1.47</v>
      </c>
      <c r="W52" s="2">
        <f t="shared" si="25"/>
        <v>-0.27956984624958281</v>
      </c>
      <c r="X52" s="4">
        <f t="shared" si="32"/>
        <v>6.5781662352236259E-2</v>
      </c>
      <c r="Y52">
        <f>SQRT((I52-G52)^2+(J52-H52)^2)</f>
        <v>2078.0194898027303</v>
      </c>
    </row>
    <row r="53" spans="2:25" x14ac:dyDescent="0.2">
      <c r="B53">
        <v>119</v>
      </c>
      <c r="C53">
        <v>156</v>
      </c>
      <c r="D53">
        <v>21</v>
      </c>
      <c r="E53">
        <v>199</v>
      </c>
      <c r="F53">
        <v>3985</v>
      </c>
      <c r="G53" s="5">
        <v>116</v>
      </c>
      <c r="H53" s="5">
        <v>2309</v>
      </c>
      <c r="I53" s="5"/>
      <c r="J53" s="5"/>
      <c r="K53" s="5"/>
      <c r="L53">
        <f t="shared" si="42"/>
        <v>-1979</v>
      </c>
      <c r="M53">
        <f t="shared" si="26"/>
        <v>1880</v>
      </c>
      <c r="N53">
        <f t="shared" si="43"/>
        <v>1985</v>
      </c>
      <c r="O53">
        <f t="shared" si="27"/>
        <v>1837</v>
      </c>
      <c r="P53">
        <f t="shared" si="44"/>
        <v>309</v>
      </c>
      <c r="Q53">
        <f t="shared" si="28"/>
        <v>1920</v>
      </c>
      <c r="R53">
        <f t="shared" si="29"/>
        <v>3964</v>
      </c>
      <c r="S53">
        <f t="shared" si="30"/>
        <v>-43</v>
      </c>
      <c r="T53" s="2">
        <f t="shared" si="23"/>
        <v>-1.0847203204016696E-2</v>
      </c>
      <c r="U53" s="2">
        <f t="shared" si="45"/>
        <v>3.09</v>
      </c>
      <c r="V53" s="2">
        <f t="shared" si="31"/>
        <v>19.2</v>
      </c>
      <c r="W53" s="2">
        <f t="shared" si="25"/>
        <v>-0.62149948806910038</v>
      </c>
      <c r="X53" s="4">
        <f t="shared" si="32"/>
        <v>5.7816173470028029E-2</v>
      </c>
    </row>
    <row r="54" spans="2:25" x14ac:dyDescent="0.2">
      <c r="B54">
        <v>125</v>
      </c>
      <c r="C54">
        <v>2639</v>
      </c>
      <c r="D54">
        <v>72</v>
      </c>
      <c r="E54">
        <v>2644</v>
      </c>
      <c r="F54">
        <v>3998</v>
      </c>
      <c r="G54" s="5">
        <v>2309</v>
      </c>
      <c r="H54" s="5">
        <v>2721</v>
      </c>
      <c r="I54" s="5"/>
      <c r="J54" s="5"/>
      <c r="K54" s="5"/>
      <c r="L54">
        <f t="shared" si="42"/>
        <v>-1928</v>
      </c>
      <c r="M54">
        <f t="shared" si="26"/>
        <v>-603</v>
      </c>
      <c r="N54">
        <f t="shared" si="43"/>
        <v>1998</v>
      </c>
      <c r="O54">
        <f t="shared" si="27"/>
        <v>-608</v>
      </c>
      <c r="P54">
        <f t="shared" si="44"/>
        <v>721</v>
      </c>
      <c r="Q54">
        <f t="shared" si="28"/>
        <v>-273</v>
      </c>
      <c r="R54">
        <f t="shared" si="29"/>
        <v>3926</v>
      </c>
      <c r="S54">
        <f t="shared" si="30"/>
        <v>-5</v>
      </c>
      <c r="T54" s="2">
        <f t="shared" si="23"/>
        <v>-1.2735601876567638E-3</v>
      </c>
      <c r="U54" s="2">
        <f t="shared" si="45"/>
        <v>7.21</v>
      </c>
      <c r="V54" s="2">
        <f t="shared" si="31"/>
        <v>-2.73</v>
      </c>
      <c r="W54" s="2">
        <f t="shared" si="25"/>
        <v>-7.2969685343478141E-2</v>
      </c>
      <c r="X54" s="4">
        <f t="shared" si="32"/>
        <v>5.8375779835759325E-2</v>
      </c>
    </row>
    <row r="55" spans="2:25" x14ac:dyDescent="0.2">
      <c r="B55">
        <v>126</v>
      </c>
      <c r="C55">
        <v>4371</v>
      </c>
      <c r="D55">
        <v>733</v>
      </c>
      <c r="E55">
        <v>4355</v>
      </c>
      <c r="F55">
        <v>3984</v>
      </c>
      <c r="G55" s="5">
        <v>3829</v>
      </c>
      <c r="H55" s="5">
        <v>2629</v>
      </c>
      <c r="I55" s="5"/>
      <c r="J55" s="5"/>
      <c r="K55" s="5"/>
      <c r="L55">
        <f t="shared" si="42"/>
        <v>-1267</v>
      </c>
      <c r="M55">
        <f t="shared" si="26"/>
        <v>-2335</v>
      </c>
      <c r="N55">
        <f t="shared" si="43"/>
        <v>1984</v>
      </c>
      <c r="O55">
        <f t="shared" si="27"/>
        <v>-2319</v>
      </c>
      <c r="P55">
        <f t="shared" si="44"/>
        <v>629</v>
      </c>
      <c r="Q55">
        <f t="shared" si="28"/>
        <v>-1793</v>
      </c>
      <c r="R55">
        <f t="shared" si="29"/>
        <v>3251</v>
      </c>
      <c r="S55">
        <f t="shared" si="30"/>
        <v>16</v>
      </c>
      <c r="T55" s="2">
        <f t="shared" ref="T55" si="46">ATAN2(R55,S55)</f>
        <v>4.9215228603689092E-3</v>
      </c>
      <c r="U55" s="2">
        <f t="shared" si="45"/>
        <v>6.29</v>
      </c>
      <c r="V55" s="2">
        <f t="shared" si="31"/>
        <v>-17.93</v>
      </c>
      <c r="W55" s="2">
        <f t="shared" ref="W55" si="47">T55*180/3.14159</f>
        <v>0.28198272685691123</v>
      </c>
      <c r="X55" s="4">
        <f t="shared" si="32"/>
        <v>7.0496250887478032E-2</v>
      </c>
    </row>
    <row r="56" spans="2:25" x14ac:dyDescent="0.2">
      <c r="B56">
        <v>127</v>
      </c>
      <c r="C56">
        <v>3608</v>
      </c>
      <c r="D56">
        <v>23</v>
      </c>
      <c r="E56">
        <v>3600</v>
      </c>
      <c r="F56">
        <v>3990</v>
      </c>
      <c r="G56" s="5">
        <v>3141</v>
      </c>
      <c r="H56" s="5">
        <v>2194</v>
      </c>
      <c r="I56" s="5"/>
      <c r="J56" s="5"/>
      <c r="K56" s="5"/>
      <c r="L56">
        <f t="shared" si="42"/>
        <v>-1977</v>
      </c>
      <c r="M56">
        <f t="shared" si="26"/>
        <v>-1572</v>
      </c>
      <c r="N56">
        <f t="shared" si="43"/>
        <v>1990</v>
      </c>
      <c r="O56">
        <f t="shared" si="27"/>
        <v>-1564</v>
      </c>
      <c r="P56">
        <f t="shared" si="44"/>
        <v>194</v>
      </c>
      <c r="Q56">
        <f t="shared" si="28"/>
        <v>-1105</v>
      </c>
      <c r="R56">
        <f t="shared" si="29"/>
        <v>3967</v>
      </c>
      <c r="S56">
        <f t="shared" si="30"/>
        <v>8</v>
      </c>
      <c r="T56" s="2">
        <f t="shared" ref="T56" si="48">ATAN2(R56,S56)</f>
        <v>2.0166345236091727E-3</v>
      </c>
      <c r="U56" s="2">
        <f t="shared" si="45"/>
        <v>1.94</v>
      </c>
      <c r="V56" s="2">
        <f t="shared" si="31"/>
        <v>-11.05</v>
      </c>
      <c r="W56" s="2">
        <f t="shared" ref="W56" si="49">T56*180/3.14159</f>
        <v>0.11554474461965156</v>
      </c>
      <c r="X56" s="4">
        <f t="shared" si="32"/>
        <v>5.7772450626466118E-2</v>
      </c>
    </row>
    <row r="57" spans="2:25" x14ac:dyDescent="0.2">
      <c r="B57">
        <v>115</v>
      </c>
      <c r="C57">
        <v>4352</v>
      </c>
      <c r="D57">
        <v>1254</v>
      </c>
      <c r="E57">
        <v>4358</v>
      </c>
      <c r="F57">
        <v>3988</v>
      </c>
      <c r="G57" s="6">
        <v>3822</v>
      </c>
      <c r="H57" s="6">
        <v>1254</v>
      </c>
      <c r="I57" s="6"/>
      <c r="J57" s="6"/>
      <c r="K57" s="6"/>
      <c r="L57">
        <f t="shared" si="42"/>
        <v>-746</v>
      </c>
      <c r="M57">
        <f t="shared" si="26"/>
        <v>-2316</v>
      </c>
      <c r="N57">
        <f t="shared" si="43"/>
        <v>1988</v>
      </c>
      <c r="O57">
        <f t="shared" si="27"/>
        <v>-2322</v>
      </c>
      <c r="P57">
        <f t="shared" si="44"/>
        <v>-746</v>
      </c>
      <c r="Q57">
        <f t="shared" si="28"/>
        <v>-1786</v>
      </c>
      <c r="R57">
        <f t="shared" si="29"/>
        <v>2734</v>
      </c>
      <c r="S57">
        <f t="shared" si="30"/>
        <v>-6</v>
      </c>
      <c r="T57" s="2">
        <f t="shared" ref="T57" si="50">ATAN2(R57,S57)</f>
        <v>-2.1945831629869746E-3</v>
      </c>
      <c r="U57" s="2">
        <f t="shared" si="45"/>
        <v>-7.46</v>
      </c>
      <c r="V57" s="2">
        <f t="shared" si="31"/>
        <v>-17.86</v>
      </c>
      <c r="W57" s="2">
        <f t="shared" ref="W57" si="51">T57*180/3.14159</f>
        <v>-0.1257404592380468</v>
      </c>
      <c r="X57" s="4">
        <f t="shared" si="32"/>
        <v>8.3827107401313494E-2</v>
      </c>
    </row>
    <row r="58" spans="2:25" x14ac:dyDescent="0.2">
      <c r="B58" s="1">
        <v>120</v>
      </c>
      <c r="C58">
        <v>282.5</v>
      </c>
      <c r="D58">
        <v>647</v>
      </c>
      <c r="E58">
        <v>299</v>
      </c>
      <c r="F58">
        <v>3427</v>
      </c>
      <c r="G58" s="6">
        <v>218.5</v>
      </c>
      <c r="H58" s="6">
        <v>647</v>
      </c>
      <c r="I58" s="6"/>
      <c r="J58" s="6"/>
      <c r="K58" s="6"/>
      <c r="L58">
        <f t="shared" si="42"/>
        <v>-1353</v>
      </c>
      <c r="M58">
        <f t="shared" si="26"/>
        <v>1753.5</v>
      </c>
      <c r="N58">
        <f t="shared" si="43"/>
        <v>1427</v>
      </c>
      <c r="O58">
        <f t="shared" si="27"/>
        <v>1737</v>
      </c>
      <c r="P58">
        <f t="shared" si="44"/>
        <v>-1353</v>
      </c>
      <c r="Q58">
        <f t="shared" si="28"/>
        <v>1817.5</v>
      </c>
      <c r="R58">
        <f t="shared" si="29"/>
        <v>2780</v>
      </c>
      <c r="S58">
        <f t="shared" si="30"/>
        <v>-16.5</v>
      </c>
      <c r="T58" s="2">
        <f t="shared" ref="T58" si="52">ATAN2(R58,S58)</f>
        <v>-5.9351821059059479E-3</v>
      </c>
      <c r="U58" s="2">
        <f t="shared" si="45"/>
        <v>-13.530000000000001</v>
      </c>
      <c r="V58" s="2">
        <f t="shared" si="31"/>
        <v>18.175000000000001</v>
      </c>
      <c r="W58" s="2">
        <f t="shared" ref="W58" si="53">T58*180/3.14159</f>
        <v>-0.34006117254736318</v>
      </c>
      <c r="X58" s="4">
        <f t="shared" si="32"/>
        <v>8.2440040156543562E-2</v>
      </c>
    </row>
    <row r="59" spans="2:25" x14ac:dyDescent="0.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3357</v>
      </c>
      <c r="H59" s="6">
        <v>605</v>
      </c>
      <c r="I59" s="6"/>
      <c r="J59" s="6"/>
      <c r="K59" s="6"/>
      <c r="L59">
        <f t="shared" si="42"/>
        <v>-1395</v>
      </c>
      <c r="M59">
        <f t="shared" si="26"/>
        <v>-1784</v>
      </c>
      <c r="N59">
        <f t="shared" si="43"/>
        <v>971</v>
      </c>
      <c r="O59">
        <f t="shared" si="27"/>
        <v>-1793</v>
      </c>
      <c r="P59">
        <f t="shared" si="44"/>
        <v>-1395</v>
      </c>
      <c r="Q59">
        <f t="shared" si="28"/>
        <v>-1321</v>
      </c>
      <c r="R59">
        <f t="shared" si="29"/>
        <v>2366</v>
      </c>
      <c r="S59">
        <f t="shared" si="30"/>
        <v>-9</v>
      </c>
      <c r="T59" s="2">
        <f t="shared" ref="T59:T65" si="54">ATAN2(R59,S59)</f>
        <v>-3.8038700725593999E-3</v>
      </c>
      <c r="U59" s="2">
        <f t="shared" si="45"/>
        <v>-13.950000000000001</v>
      </c>
      <c r="V59" s="2">
        <f t="shared" si="31"/>
        <v>-13.21</v>
      </c>
      <c r="W59" s="2">
        <f t="shared" ref="W59:W65" si="55">T59*180/3.14159</f>
        <v>-0.21794588506478949</v>
      </c>
      <c r="X59" s="4">
        <f t="shared" si="32"/>
        <v>9.6865305002194035E-2</v>
      </c>
    </row>
    <row r="60" spans="2:25" x14ac:dyDescent="0.2">
      <c r="B60">
        <v>121</v>
      </c>
      <c r="C60">
        <v>1103</v>
      </c>
      <c r="D60">
        <v>21</v>
      </c>
      <c r="E60">
        <v>1126</v>
      </c>
      <c r="F60">
        <v>3982</v>
      </c>
      <c r="G60" s="6">
        <v>980</v>
      </c>
      <c r="H60" s="6">
        <v>1576</v>
      </c>
      <c r="I60" s="6">
        <v>995</v>
      </c>
      <c r="J60" s="6">
        <v>3650</v>
      </c>
      <c r="K60" s="6">
        <v>1</v>
      </c>
      <c r="L60">
        <f t="shared" si="42"/>
        <v>-1979</v>
      </c>
      <c r="M60">
        <f t="shared" si="26"/>
        <v>933</v>
      </c>
      <c r="N60">
        <f t="shared" si="43"/>
        <v>1982</v>
      </c>
      <c r="O60">
        <f t="shared" si="27"/>
        <v>910</v>
      </c>
      <c r="P60">
        <f t="shared" si="44"/>
        <v>-424</v>
      </c>
      <c r="Q60">
        <f t="shared" si="28"/>
        <v>1056</v>
      </c>
      <c r="R60">
        <f t="shared" si="29"/>
        <v>3961</v>
      </c>
      <c r="S60">
        <f t="shared" si="30"/>
        <v>-23</v>
      </c>
      <c r="T60" s="2">
        <f t="shared" si="54"/>
        <v>-5.8065492325115866E-3</v>
      </c>
      <c r="U60" s="2">
        <f t="shared" si="45"/>
        <v>-4.24</v>
      </c>
      <c r="V60" s="2">
        <f t="shared" si="31"/>
        <v>10.56</v>
      </c>
      <c r="W60" s="2">
        <f t="shared" si="55"/>
        <v>-0.33269104556994566</v>
      </c>
      <c r="X60" s="4">
        <f t="shared" si="32"/>
        <v>5.7859962543597855E-2</v>
      </c>
      <c r="Y60">
        <f>SQRT((I60-G60)^2+(J60-H60)^2)</f>
        <v>2074.0542422993667</v>
      </c>
    </row>
    <row r="61" spans="2:25" x14ac:dyDescent="0.2">
      <c r="B61">
        <v>110</v>
      </c>
      <c r="C61">
        <v>2739</v>
      </c>
      <c r="D61">
        <v>1100</v>
      </c>
      <c r="E61">
        <v>2739</v>
      </c>
      <c r="F61">
        <v>3303</v>
      </c>
      <c r="G61" s="6">
        <v>2407</v>
      </c>
      <c r="H61" s="6">
        <v>3303</v>
      </c>
      <c r="I61" s="6"/>
      <c r="J61" s="6"/>
      <c r="K61" s="6"/>
      <c r="L61">
        <f t="shared" si="42"/>
        <v>-900</v>
      </c>
      <c r="M61">
        <f t="shared" si="26"/>
        <v>-703</v>
      </c>
      <c r="N61">
        <f t="shared" si="43"/>
        <v>1303</v>
      </c>
      <c r="O61">
        <f t="shared" si="27"/>
        <v>-703</v>
      </c>
      <c r="P61">
        <f t="shared" si="44"/>
        <v>1303</v>
      </c>
      <c r="Q61">
        <f t="shared" si="28"/>
        <v>-371</v>
      </c>
      <c r="R61">
        <f t="shared" si="29"/>
        <v>2203</v>
      </c>
      <c r="S61">
        <f t="shared" si="30"/>
        <v>0</v>
      </c>
      <c r="T61" s="2">
        <f t="shared" si="54"/>
        <v>0</v>
      </c>
      <c r="U61" s="2">
        <f t="shared" si="45"/>
        <v>13.030000000000001</v>
      </c>
      <c r="V61" s="2">
        <f t="shared" si="31"/>
        <v>-3.71</v>
      </c>
      <c r="W61" s="2">
        <f t="shared" si="55"/>
        <v>0</v>
      </c>
      <c r="X61" s="4">
        <f t="shared" si="32"/>
        <v>0.10403237023839813</v>
      </c>
    </row>
    <row r="62" spans="2:25" x14ac:dyDescent="0.2">
      <c r="B62">
        <v>129</v>
      </c>
      <c r="C62">
        <v>2254</v>
      </c>
      <c r="D62">
        <v>124</v>
      </c>
      <c r="E62">
        <v>2264</v>
      </c>
      <c r="F62">
        <v>3934</v>
      </c>
      <c r="G62" s="6">
        <v>2257</v>
      </c>
      <c r="H62" s="6">
        <v>1863</v>
      </c>
      <c r="I62">
        <v>2264</v>
      </c>
      <c r="J62">
        <v>3934</v>
      </c>
      <c r="K62">
        <v>1</v>
      </c>
      <c r="L62">
        <f t="shared" si="42"/>
        <v>-1876</v>
      </c>
      <c r="M62">
        <f t="shared" si="26"/>
        <v>-218</v>
      </c>
      <c r="N62">
        <f t="shared" si="43"/>
        <v>1934</v>
      </c>
      <c r="O62">
        <f t="shared" si="27"/>
        <v>-228</v>
      </c>
      <c r="P62">
        <f t="shared" si="44"/>
        <v>-137</v>
      </c>
      <c r="Q62">
        <f t="shared" si="28"/>
        <v>-221</v>
      </c>
      <c r="R62">
        <f t="shared" si="29"/>
        <v>3810</v>
      </c>
      <c r="S62">
        <f t="shared" si="30"/>
        <v>-10</v>
      </c>
      <c r="T62" s="2">
        <f t="shared" si="54"/>
        <v>-2.6246658889989565E-3</v>
      </c>
      <c r="U62" s="2">
        <f t="shared" si="45"/>
        <v>-1.37</v>
      </c>
      <c r="V62" s="2">
        <f t="shared" si="31"/>
        <v>-2.21</v>
      </c>
      <c r="W62" s="2">
        <f t="shared" si="55"/>
        <v>-0.15038240509417594</v>
      </c>
      <c r="X62" s="4">
        <f t="shared" si="32"/>
        <v>6.0153100166716822E-2</v>
      </c>
      <c r="Y62">
        <f>SQRT((I62-G62)^2+(J62-H62)^2)</f>
        <v>2071.0118300000122</v>
      </c>
    </row>
    <row r="63" spans="2:25" x14ac:dyDescent="0.2">
      <c r="B63">
        <v>130</v>
      </c>
      <c r="C63">
        <v>1943</v>
      </c>
      <c r="D63">
        <v>155</v>
      </c>
      <c r="E63">
        <v>1954.5</v>
      </c>
      <c r="F63">
        <v>3974</v>
      </c>
      <c r="G63" s="6">
        <v>1947</v>
      </c>
      <c r="H63" s="6">
        <v>2216</v>
      </c>
      <c r="I63">
        <v>1943</v>
      </c>
      <c r="J63">
        <v>155</v>
      </c>
      <c r="K63" s="8">
        <v>-1</v>
      </c>
      <c r="L63">
        <f t="shared" si="42"/>
        <v>-1845</v>
      </c>
      <c r="M63">
        <f t="shared" si="26"/>
        <v>93</v>
      </c>
      <c r="N63">
        <f t="shared" si="43"/>
        <v>1974</v>
      </c>
      <c r="O63">
        <f t="shared" si="27"/>
        <v>81.5</v>
      </c>
      <c r="P63">
        <f t="shared" si="44"/>
        <v>216</v>
      </c>
      <c r="Q63">
        <f t="shared" si="28"/>
        <v>89</v>
      </c>
      <c r="R63">
        <f t="shared" si="29"/>
        <v>3819</v>
      </c>
      <c r="S63">
        <f t="shared" si="30"/>
        <v>-11.5</v>
      </c>
      <c r="T63" s="2">
        <f t="shared" si="54"/>
        <v>-3.0112503903469024E-3</v>
      </c>
      <c r="U63" s="2">
        <f t="shared" si="45"/>
        <v>2.16</v>
      </c>
      <c r="V63" s="2">
        <f t="shared" si="31"/>
        <v>0.89</v>
      </c>
      <c r="W63" s="2">
        <f t="shared" si="55"/>
        <v>-0.17253208415561624</v>
      </c>
      <c r="X63" s="4">
        <f t="shared" si="32"/>
        <v>6.001134109326816E-2</v>
      </c>
      <c r="Y63">
        <f>SQRT((I63-G63)^2+(J63-H63)^2)</f>
        <v>2061.0038816072133</v>
      </c>
    </row>
    <row r="64" spans="2:25" x14ac:dyDescent="0.2">
      <c r="B64">
        <v>131</v>
      </c>
      <c r="C64">
        <v>1879.5</v>
      </c>
      <c r="D64">
        <v>1623</v>
      </c>
      <c r="E64">
        <v>1890</v>
      </c>
      <c r="F64">
        <v>3695</v>
      </c>
      <c r="G64" s="6">
        <v>1879.5</v>
      </c>
      <c r="H64" s="6">
        <v>1623</v>
      </c>
      <c r="I64" s="6">
        <v>1890</v>
      </c>
      <c r="J64" s="6">
        <v>3695</v>
      </c>
      <c r="K64" s="6">
        <v>1</v>
      </c>
      <c r="L64">
        <f t="shared" si="42"/>
        <v>-377</v>
      </c>
      <c r="M64">
        <f t="shared" si="26"/>
        <v>156.5</v>
      </c>
      <c r="N64">
        <f t="shared" si="43"/>
        <v>1695</v>
      </c>
      <c r="O64">
        <f t="shared" si="27"/>
        <v>146</v>
      </c>
      <c r="P64">
        <f t="shared" si="44"/>
        <v>-377</v>
      </c>
      <c r="Q64">
        <f t="shared" si="28"/>
        <v>156.5</v>
      </c>
      <c r="R64">
        <f t="shared" si="29"/>
        <v>2072</v>
      </c>
      <c r="S64">
        <f t="shared" si="30"/>
        <v>-10.5</v>
      </c>
      <c r="T64" s="2">
        <f t="shared" si="54"/>
        <v>-5.0675241894503819E-3</v>
      </c>
      <c r="U64" s="2">
        <f t="shared" si="45"/>
        <v>-3.77</v>
      </c>
      <c r="V64" s="2">
        <f t="shared" si="31"/>
        <v>1.5649999999999999</v>
      </c>
      <c r="W64" s="2">
        <f t="shared" si="55"/>
        <v>-0.290347993882419</v>
      </c>
      <c r="X64" s="4">
        <f t="shared" si="32"/>
        <v>0.11060970638764049</v>
      </c>
      <c r="Y64">
        <f>SQRT((I64-G64)^2+(J64-H64)^2)</f>
        <v>2072.0266045589278</v>
      </c>
    </row>
    <row r="65" spans="1:25" x14ac:dyDescent="0.2">
      <c r="A65" t="s">
        <v>32</v>
      </c>
      <c r="B65">
        <v>132</v>
      </c>
      <c r="C65">
        <v>1342</v>
      </c>
      <c r="D65">
        <v>758</v>
      </c>
      <c r="E65">
        <v>1353</v>
      </c>
      <c r="F65">
        <v>2834</v>
      </c>
      <c r="G65" s="6">
        <v>1342</v>
      </c>
      <c r="H65" s="6">
        <v>758</v>
      </c>
      <c r="I65" s="6">
        <v>1353</v>
      </c>
      <c r="J65" s="6">
        <v>2834</v>
      </c>
      <c r="K65" s="6">
        <v>1</v>
      </c>
      <c r="L65">
        <f t="shared" si="42"/>
        <v>-1242</v>
      </c>
      <c r="M65">
        <f t="shared" si="26"/>
        <v>694</v>
      </c>
      <c r="N65">
        <f t="shared" si="43"/>
        <v>834</v>
      </c>
      <c r="O65">
        <f t="shared" si="27"/>
        <v>683</v>
      </c>
      <c r="P65">
        <f t="shared" si="44"/>
        <v>-1242</v>
      </c>
      <c r="Q65">
        <f t="shared" si="28"/>
        <v>694</v>
      </c>
      <c r="R65">
        <f t="shared" si="29"/>
        <v>2076</v>
      </c>
      <c r="S65">
        <f t="shared" si="30"/>
        <v>-11</v>
      </c>
      <c r="T65" s="2">
        <f t="shared" si="54"/>
        <v>-5.2986016654538006E-3</v>
      </c>
      <c r="U65" s="2">
        <f t="shared" si="45"/>
        <v>-12.42</v>
      </c>
      <c r="V65" s="2">
        <f t="shared" si="31"/>
        <v>6.94</v>
      </c>
      <c r="W65" s="2">
        <f t="shared" si="55"/>
        <v>-0.30358776918111025</v>
      </c>
      <c r="X65" s="4">
        <f t="shared" si="32"/>
        <v>0.11039658556608435</v>
      </c>
      <c r="Y65">
        <f>SQRT((I65-G65)^2+(J65-H65)^2)</f>
        <v>2076.0291423773415</v>
      </c>
    </row>
    <row r="68" spans="1:25" x14ac:dyDescent="0.2">
      <c r="A68" s="8" t="s">
        <v>33</v>
      </c>
    </row>
    <row r="69" spans="1:25" x14ac:dyDescent="0.2">
      <c r="A69" s="3" t="s">
        <v>20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K69" t="s">
        <v>34</v>
      </c>
      <c r="L69" t="s">
        <v>14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6</v>
      </c>
      <c r="S69" t="s">
        <v>7</v>
      </c>
      <c r="T69" t="s">
        <v>8</v>
      </c>
      <c r="U69" t="s">
        <v>24</v>
      </c>
      <c r="V69" t="s">
        <v>11</v>
      </c>
      <c r="W69" t="s">
        <v>9</v>
      </c>
      <c r="X69" t="s">
        <v>23</v>
      </c>
      <c r="Y69" t="s">
        <v>30</v>
      </c>
    </row>
    <row r="70" spans="1:25" x14ac:dyDescent="0.2">
      <c r="B70" s="1">
        <v>102</v>
      </c>
      <c r="C70">
        <v>1539</v>
      </c>
      <c r="D70">
        <v>760</v>
      </c>
      <c r="E70">
        <v>1551.4</v>
      </c>
      <c r="F70">
        <v>3185</v>
      </c>
      <c r="G70" s="5">
        <v>1341</v>
      </c>
      <c r="H70" s="5">
        <v>760</v>
      </c>
      <c r="I70" s="5">
        <v>1353</v>
      </c>
      <c r="J70" s="5">
        <v>2837</v>
      </c>
      <c r="K70" s="5">
        <v>1</v>
      </c>
      <c r="L70">
        <f t="shared" ref="L70:L77" si="56">D70-2000</f>
        <v>-1240</v>
      </c>
      <c r="M70">
        <f t="shared" ref="M70:M77" si="57">2036-C70</f>
        <v>497</v>
      </c>
      <c r="N70">
        <f t="shared" ref="N70:N77" si="58">F70-2000</f>
        <v>1185</v>
      </c>
      <c r="O70">
        <f t="shared" ref="O70:O77" si="59">2036-E70</f>
        <v>484.59999999999991</v>
      </c>
      <c r="P70">
        <f t="shared" ref="P70:P77" si="60">H70-2000</f>
        <v>-1240</v>
      </c>
      <c r="Q70">
        <f t="shared" ref="Q70:Q77" si="61">2036-G70</f>
        <v>695</v>
      </c>
      <c r="R70">
        <f t="shared" ref="R70:R77" si="62">N70-L70</f>
        <v>2425</v>
      </c>
      <c r="S70">
        <f t="shared" ref="S70:S77" si="63">O70-M70</f>
        <v>-12.400000000000091</v>
      </c>
      <c r="T70" s="2">
        <f t="shared" ref="T70:T77" si="64">ATAN2(R70,S70)</f>
        <v>-5.1133574960503907E-3</v>
      </c>
      <c r="U70" s="2">
        <f t="shared" ref="U70:U77" si="65">(H70-2000)*0.01</f>
        <v>-12.4</v>
      </c>
      <c r="V70" s="2">
        <f t="shared" ref="V70:V77" si="66">(2036-G70)*0.01</f>
        <v>6.95</v>
      </c>
      <c r="W70" s="2">
        <f t="shared" ref="W70:W77" si="67">T70*180/3.14159</f>
        <v>-0.2929740511298643</v>
      </c>
      <c r="X70" s="4">
        <f t="shared" ref="X70:X77" si="68">4*180/3.14159/R70</f>
        <v>9.4508582117604573E-2</v>
      </c>
      <c r="Y70">
        <f>SQRT((I70-G70)^2+(J70-H70)^2)</f>
        <v>2077.0346650934839</v>
      </c>
    </row>
    <row r="71" spans="1:25" x14ac:dyDescent="0.2">
      <c r="B71" s="1">
        <v>104</v>
      </c>
      <c r="C71">
        <v>3179</v>
      </c>
      <c r="D71">
        <v>1269</v>
      </c>
      <c r="E71">
        <v>3186</v>
      </c>
      <c r="F71">
        <v>3993</v>
      </c>
      <c r="G71" s="5">
        <v>2780</v>
      </c>
      <c r="H71" s="5">
        <v>1269</v>
      </c>
      <c r="I71" s="5">
        <v>2785</v>
      </c>
      <c r="J71" s="5">
        <v>3342</v>
      </c>
      <c r="K71" s="5">
        <v>1</v>
      </c>
      <c r="L71">
        <f t="shared" si="56"/>
        <v>-731</v>
      </c>
      <c r="M71">
        <f t="shared" si="57"/>
        <v>-1143</v>
      </c>
      <c r="N71">
        <f t="shared" si="58"/>
        <v>1993</v>
      </c>
      <c r="O71">
        <f t="shared" si="59"/>
        <v>-1150</v>
      </c>
      <c r="P71">
        <f t="shared" si="60"/>
        <v>-731</v>
      </c>
      <c r="Q71">
        <f t="shared" si="61"/>
        <v>-744</v>
      </c>
      <c r="R71">
        <f t="shared" si="62"/>
        <v>2724</v>
      </c>
      <c r="S71">
        <f t="shared" si="63"/>
        <v>-7</v>
      </c>
      <c r="T71" s="2">
        <f t="shared" si="64"/>
        <v>-2.569744710580581E-3</v>
      </c>
      <c r="U71" s="2">
        <f t="shared" si="65"/>
        <v>-7.3100000000000005</v>
      </c>
      <c r="V71" s="2">
        <f t="shared" si="66"/>
        <v>-7.44</v>
      </c>
      <c r="W71" s="2">
        <f t="shared" si="67"/>
        <v>-0.14723565070696831</v>
      </c>
      <c r="X71" s="4">
        <f t="shared" si="68"/>
        <v>8.4134842744196442E-2</v>
      </c>
      <c r="Y71">
        <f>SQRT((I71-G71)^2+(J71-H71)^2)</f>
        <v>2073.0060298995754</v>
      </c>
    </row>
    <row r="72" spans="1:25" x14ac:dyDescent="0.2">
      <c r="B72">
        <v>117</v>
      </c>
      <c r="C72">
        <v>2515</v>
      </c>
      <c r="D72">
        <v>485</v>
      </c>
      <c r="E72">
        <v>2532</v>
      </c>
      <c r="F72">
        <v>3969</v>
      </c>
      <c r="G72" s="5">
        <v>2183</v>
      </c>
      <c r="H72" s="5">
        <v>485</v>
      </c>
      <c r="I72" s="5">
        <v>2192</v>
      </c>
      <c r="J72" s="5">
        <v>2563</v>
      </c>
      <c r="K72" s="5">
        <v>1</v>
      </c>
      <c r="L72">
        <f t="shared" si="56"/>
        <v>-1515</v>
      </c>
      <c r="M72">
        <f t="shared" si="57"/>
        <v>-479</v>
      </c>
      <c r="N72">
        <f t="shared" si="58"/>
        <v>1969</v>
      </c>
      <c r="O72">
        <f t="shared" si="59"/>
        <v>-496</v>
      </c>
      <c r="P72">
        <f t="shared" si="60"/>
        <v>-1515</v>
      </c>
      <c r="Q72">
        <f t="shared" si="61"/>
        <v>-147</v>
      </c>
      <c r="R72">
        <f t="shared" si="62"/>
        <v>3484</v>
      </c>
      <c r="S72">
        <f t="shared" si="63"/>
        <v>-17</v>
      </c>
      <c r="T72" s="2">
        <f t="shared" si="64"/>
        <v>-4.8794101848845936E-3</v>
      </c>
      <c r="U72" s="2">
        <f t="shared" si="65"/>
        <v>-15.15</v>
      </c>
      <c r="V72" s="2">
        <f t="shared" si="66"/>
        <v>-1.47</v>
      </c>
      <c r="W72" s="2">
        <f t="shared" si="67"/>
        <v>-0.27956984624958281</v>
      </c>
      <c r="X72" s="4">
        <f t="shared" si="68"/>
        <v>6.5781662352236259E-2</v>
      </c>
      <c r="Y72">
        <f>SQRT((I72-G72)^2+(J72-H72)^2)</f>
        <v>2078.0194898027303</v>
      </c>
    </row>
    <row r="73" spans="1:25" x14ac:dyDescent="0.2">
      <c r="B73">
        <v>115</v>
      </c>
      <c r="C73">
        <v>4352</v>
      </c>
      <c r="D73">
        <v>1254</v>
      </c>
      <c r="E73">
        <v>4358</v>
      </c>
      <c r="F73">
        <v>3988</v>
      </c>
      <c r="G73" s="6">
        <v>3822</v>
      </c>
      <c r="H73" s="6">
        <v>1254</v>
      </c>
      <c r="I73" s="6"/>
      <c r="J73" s="6"/>
      <c r="K73" s="6"/>
      <c r="L73">
        <f t="shared" si="56"/>
        <v>-746</v>
      </c>
      <c r="M73">
        <f t="shared" si="57"/>
        <v>-2316</v>
      </c>
      <c r="N73">
        <f t="shared" si="58"/>
        <v>1988</v>
      </c>
      <c r="O73">
        <f t="shared" si="59"/>
        <v>-2322</v>
      </c>
      <c r="P73">
        <f t="shared" si="60"/>
        <v>-746</v>
      </c>
      <c r="Q73">
        <f t="shared" si="61"/>
        <v>-1786</v>
      </c>
      <c r="R73">
        <f t="shared" si="62"/>
        <v>2734</v>
      </c>
      <c r="S73">
        <f t="shared" si="63"/>
        <v>-6</v>
      </c>
      <c r="T73" s="2">
        <f t="shared" si="64"/>
        <v>-2.1945831629869746E-3</v>
      </c>
      <c r="U73" s="2">
        <f t="shared" si="65"/>
        <v>-7.46</v>
      </c>
      <c r="V73" s="2">
        <f t="shared" si="66"/>
        <v>-17.86</v>
      </c>
      <c r="W73" s="2">
        <f t="shared" si="67"/>
        <v>-0.1257404592380468</v>
      </c>
      <c r="X73" s="4">
        <f t="shared" si="68"/>
        <v>8.3827107401313494E-2</v>
      </c>
    </row>
    <row r="74" spans="1:25" x14ac:dyDescent="0.2">
      <c r="B74" s="1">
        <v>120</v>
      </c>
      <c r="C74">
        <v>282.5</v>
      </c>
      <c r="D74">
        <v>647</v>
      </c>
      <c r="E74">
        <v>299</v>
      </c>
      <c r="F74">
        <v>3427</v>
      </c>
      <c r="G74" s="6">
        <v>218.5</v>
      </c>
      <c r="H74" s="6">
        <v>647</v>
      </c>
      <c r="I74" s="6"/>
      <c r="J74" s="6"/>
      <c r="K74" s="6"/>
      <c r="L74">
        <f t="shared" si="56"/>
        <v>-1353</v>
      </c>
      <c r="M74">
        <f t="shared" si="57"/>
        <v>1753.5</v>
      </c>
      <c r="N74">
        <f t="shared" si="58"/>
        <v>1427</v>
      </c>
      <c r="O74">
        <f t="shared" si="59"/>
        <v>1737</v>
      </c>
      <c r="P74">
        <f t="shared" si="60"/>
        <v>-1353</v>
      </c>
      <c r="Q74">
        <f t="shared" si="61"/>
        <v>1817.5</v>
      </c>
      <c r="R74">
        <f t="shared" si="62"/>
        <v>2780</v>
      </c>
      <c r="S74">
        <f t="shared" si="63"/>
        <v>-16.5</v>
      </c>
      <c r="T74" s="2">
        <f t="shared" si="64"/>
        <v>-5.9351821059059479E-3</v>
      </c>
      <c r="U74" s="2">
        <f t="shared" si="65"/>
        <v>-13.530000000000001</v>
      </c>
      <c r="V74" s="2">
        <f t="shared" si="66"/>
        <v>18.175000000000001</v>
      </c>
      <c r="W74" s="2">
        <f t="shared" si="67"/>
        <v>-0.34006117254736318</v>
      </c>
      <c r="X74" s="4">
        <f t="shared" si="68"/>
        <v>8.2440040156543562E-2</v>
      </c>
    </row>
    <row r="75" spans="1:25" x14ac:dyDescent="0.2">
      <c r="B75">
        <v>116</v>
      </c>
      <c r="C75">
        <v>3820</v>
      </c>
      <c r="D75">
        <v>605</v>
      </c>
      <c r="E75">
        <v>3829</v>
      </c>
      <c r="F75">
        <v>2971</v>
      </c>
      <c r="G75" s="6">
        <v>3357</v>
      </c>
      <c r="H75" s="6">
        <v>605</v>
      </c>
      <c r="I75" s="6"/>
      <c r="J75" s="6"/>
      <c r="K75" s="6"/>
      <c r="L75">
        <f t="shared" si="56"/>
        <v>-1395</v>
      </c>
      <c r="M75">
        <f t="shared" si="57"/>
        <v>-1784</v>
      </c>
      <c r="N75">
        <f t="shared" si="58"/>
        <v>971</v>
      </c>
      <c r="O75">
        <f t="shared" si="59"/>
        <v>-1793</v>
      </c>
      <c r="P75">
        <f t="shared" si="60"/>
        <v>-1395</v>
      </c>
      <c r="Q75">
        <f t="shared" si="61"/>
        <v>-1321</v>
      </c>
      <c r="R75">
        <f t="shared" si="62"/>
        <v>2366</v>
      </c>
      <c r="S75">
        <f t="shared" si="63"/>
        <v>-9</v>
      </c>
      <c r="T75" s="2">
        <f t="shared" si="64"/>
        <v>-3.8038700725593999E-3</v>
      </c>
      <c r="U75" s="2">
        <f t="shared" si="65"/>
        <v>-13.950000000000001</v>
      </c>
      <c r="V75" s="2">
        <f t="shared" si="66"/>
        <v>-13.21</v>
      </c>
      <c r="W75" s="2">
        <f t="shared" si="67"/>
        <v>-0.21794588506478949</v>
      </c>
      <c r="X75" s="4">
        <f t="shared" si="68"/>
        <v>9.6865305002194035E-2</v>
      </c>
    </row>
    <row r="76" spans="1:25" x14ac:dyDescent="0.2">
      <c r="B76">
        <v>131</v>
      </c>
      <c r="C76">
        <v>1879.5</v>
      </c>
      <c r="D76">
        <v>1623</v>
      </c>
      <c r="E76">
        <v>1890</v>
      </c>
      <c r="F76">
        <v>3695</v>
      </c>
      <c r="G76" s="6">
        <v>1879.5</v>
      </c>
      <c r="H76" s="6">
        <v>1623</v>
      </c>
      <c r="I76" s="6">
        <v>1890</v>
      </c>
      <c r="J76" s="6">
        <v>3695</v>
      </c>
      <c r="K76" s="6">
        <v>1</v>
      </c>
      <c r="L76">
        <f t="shared" si="56"/>
        <v>-377</v>
      </c>
      <c r="M76">
        <f t="shared" si="57"/>
        <v>156.5</v>
      </c>
      <c r="N76">
        <f t="shared" si="58"/>
        <v>1695</v>
      </c>
      <c r="O76">
        <f t="shared" si="59"/>
        <v>146</v>
      </c>
      <c r="P76">
        <f t="shared" si="60"/>
        <v>-377</v>
      </c>
      <c r="Q76">
        <f t="shared" si="61"/>
        <v>156.5</v>
      </c>
      <c r="R76">
        <f t="shared" si="62"/>
        <v>2072</v>
      </c>
      <c r="S76">
        <f t="shared" si="63"/>
        <v>-10.5</v>
      </c>
      <c r="T76" s="2">
        <f t="shared" si="64"/>
        <v>-5.0675241894503819E-3</v>
      </c>
      <c r="U76" s="2">
        <f t="shared" si="65"/>
        <v>-3.77</v>
      </c>
      <c r="V76" s="2">
        <f t="shared" si="66"/>
        <v>1.5649999999999999</v>
      </c>
      <c r="W76" s="2">
        <f t="shared" si="67"/>
        <v>-0.290347993882419</v>
      </c>
      <c r="X76" s="4">
        <f t="shared" si="68"/>
        <v>0.11060970638764049</v>
      </c>
      <c r="Y76">
        <f>SQRT((I76-G76)^2+(J76-H76)^2)</f>
        <v>2072.0266045589278</v>
      </c>
    </row>
    <row r="77" spans="1:25" x14ac:dyDescent="0.2">
      <c r="A77" t="s">
        <v>32</v>
      </c>
      <c r="B77">
        <v>132</v>
      </c>
      <c r="C77">
        <v>1342</v>
      </c>
      <c r="D77">
        <v>758</v>
      </c>
      <c r="E77">
        <v>1353</v>
      </c>
      <c r="F77">
        <v>2834</v>
      </c>
      <c r="G77" s="6">
        <v>1342</v>
      </c>
      <c r="H77" s="6">
        <v>758</v>
      </c>
      <c r="I77" s="6">
        <v>1353</v>
      </c>
      <c r="J77" s="6">
        <v>2834</v>
      </c>
      <c r="K77" s="6">
        <v>1</v>
      </c>
      <c r="L77">
        <f t="shared" si="56"/>
        <v>-1242</v>
      </c>
      <c r="M77">
        <f t="shared" si="57"/>
        <v>694</v>
      </c>
      <c r="N77">
        <f t="shared" si="58"/>
        <v>834</v>
      </c>
      <c r="O77">
        <f t="shared" si="59"/>
        <v>683</v>
      </c>
      <c r="P77">
        <f t="shared" si="60"/>
        <v>-1242</v>
      </c>
      <c r="Q77">
        <f t="shared" si="61"/>
        <v>694</v>
      </c>
      <c r="R77">
        <f t="shared" si="62"/>
        <v>2076</v>
      </c>
      <c r="S77">
        <f t="shared" si="63"/>
        <v>-11</v>
      </c>
      <c r="T77" s="2">
        <f t="shared" si="64"/>
        <v>-5.2986016654538006E-3</v>
      </c>
      <c r="U77" s="2">
        <f t="shared" si="65"/>
        <v>-12.42</v>
      </c>
      <c r="V77" s="2">
        <f t="shared" si="66"/>
        <v>6.94</v>
      </c>
      <c r="W77" s="2">
        <f t="shared" si="67"/>
        <v>-0.30358776918111025</v>
      </c>
      <c r="X77" s="4">
        <f t="shared" si="68"/>
        <v>0.11039658556608435</v>
      </c>
      <c r="Y77">
        <f>SQRT((I77-G77)^2+(J77-H77)^2)</f>
        <v>2076.0291423773415</v>
      </c>
    </row>
    <row r="80" spans="1:25" x14ac:dyDescent="0.2">
      <c r="A80" s="10">
        <v>44398</v>
      </c>
      <c r="B80" s="9" t="s">
        <v>35</v>
      </c>
    </row>
    <row r="81" spans="1:25" x14ac:dyDescent="0.2">
      <c r="A81" s="3" t="s">
        <v>20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K81" t="s">
        <v>34</v>
      </c>
      <c r="L81" t="s">
        <v>14</v>
      </c>
      <c r="M81" t="s">
        <v>15</v>
      </c>
      <c r="N81" t="s">
        <v>16</v>
      </c>
      <c r="O81" t="s">
        <v>17</v>
      </c>
      <c r="P81" t="s">
        <v>18</v>
      </c>
      <c r="Q81" t="s">
        <v>19</v>
      </c>
      <c r="R81" t="s">
        <v>6</v>
      </c>
      <c r="S81" t="s">
        <v>7</v>
      </c>
      <c r="T81" t="s">
        <v>8</v>
      </c>
      <c r="U81" t="s">
        <v>24</v>
      </c>
      <c r="V81" t="s">
        <v>11</v>
      </c>
      <c r="W81" t="s">
        <v>9</v>
      </c>
      <c r="X81" t="s">
        <v>23</v>
      </c>
      <c r="Y81" t="s">
        <v>30</v>
      </c>
    </row>
    <row r="82" spans="1:25" x14ac:dyDescent="0.2">
      <c r="B82">
        <v>253</v>
      </c>
      <c r="C82">
        <v>3599</v>
      </c>
      <c r="D82">
        <v>599</v>
      </c>
      <c r="E82">
        <v>3623</v>
      </c>
      <c r="F82">
        <v>3970</v>
      </c>
      <c r="G82">
        <v>3600</v>
      </c>
      <c r="H82">
        <v>693</v>
      </c>
      <c r="K82">
        <v>-1</v>
      </c>
      <c r="L82">
        <f t="shared" ref="L82" si="69">D82-2000</f>
        <v>-1401</v>
      </c>
      <c r="M82">
        <f t="shared" ref="M82" si="70">2036-C82</f>
        <v>-1563</v>
      </c>
      <c r="N82">
        <f t="shared" ref="N82" si="71">F82-2000</f>
        <v>1970</v>
      </c>
      <c r="O82">
        <f t="shared" ref="O82" si="72">2036-E82</f>
        <v>-1587</v>
      </c>
      <c r="P82">
        <f t="shared" ref="P82" si="73">H82-2000</f>
        <v>-1307</v>
      </c>
      <c r="Q82">
        <f t="shared" ref="Q82" si="74">2036-G82</f>
        <v>-1564</v>
      </c>
      <c r="R82">
        <f t="shared" ref="R82:S82" si="75">N82-L82</f>
        <v>3371</v>
      </c>
      <c r="S82">
        <f t="shared" si="75"/>
        <v>-24</v>
      </c>
      <c r="T82" s="2">
        <f t="shared" ref="T82" si="76">ATAN2(R82,S82)</f>
        <v>-7.1194288070298142E-3</v>
      </c>
      <c r="U82" s="2">
        <f t="shared" ref="U82" si="77">(H82-2000)*0.01</f>
        <v>-13.07</v>
      </c>
      <c r="V82" s="2">
        <f t="shared" ref="V82" si="78">(2036-G82)*0.01</f>
        <v>-15.64</v>
      </c>
      <c r="W82" s="2">
        <f t="shared" ref="W82" si="79">T82*180/3.14159</f>
        <v>-0.40791356773651766</v>
      </c>
      <c r="X82" s="4">
        <f t="shared" ref="X82" si="80">4*180/3.14159/R82</f>
        <v>6.7986743291364907E-2</v>
      </c>
    </row>
    <row r="83" spans="1:25" x14ac:dyDescent="0.2">
      <c r="B83">
        <f>B82+1</f>
        <v>254</v>
      </c>
      <c r="C83">
        <v>3018</v>
      </c>
      <c r="D83">
        <v>278</v>
      </c>
      <c r="E83">
        <v>3040</v>
      </c>
      <c r="F83">
        <v>3993</v>
      </c>
      <c r="G83">
        <v>3022</v>
      </c>
      <c r="H83">
        <v>707</v>
      </c>
      <c r="K83">
        <v>-1</v>
      </c>
      <c r="L83">
        <f t="shared" ref="L83:L118" si="81">D83-2000</f>
        <v>-1722</v>
      </c>
      <c r="M83">
        <f t="shared" ref="M83:M118" si="82">2036-C83</f>
        <v>-982</v>
      </c>
      <c r="N83">
        <f t="shared" ref="N83:N118" si="83">F83-2000</f>
        <v>1993</v>
      </c>
      <c r="O83">
        <f t="shared" ref="O83:O118" si="84">2036-E83</f>
        <v>-1004</v>
      </c>
      <c r="P83">
        <f t="shared" ref="P83:P118" si="85">H83-2000</f>
        <v>-1293</v>
      </c>
      <c r="Q83">
        <f t="shared" ref="Q83:Q118" si="86">2036-G83</f>
        <v>-986</v>
      </c>
      <c r="R83">
        <f t="shared" ref="R83:R118" si="87">N83-L83</f>
        <v>3715</v>
      </c>
      <c r="S83">
        <f t="shared" ref="S83:S118" si="88">O83-M83</f>
        <v>-22</v>
      </c>
      <c r="T83" s="2">
        <f t="shared" ref="T83:T118" si="89">ATAN2(R83,S83)</f>
        <v>-5.9218688641110564E-3</v>
      </c>
      <c r="U83" s="2">
        <f t="shared" ref="U83:U118" si="90">(H83-2000)*0.01</f>
        <v>-12.93</v>
      </c>
      <c r="V83" s="2">
        <f t="shared" ref="V83:V118" si="91">(2036-G83)*0.01</f>
        <v>-9.86</v>
      </c>
      <c r="W83" s="2">
        <f t="shared" ref="W83:W118" si="92">T83*180/3.14159</f>
        <v>-0.33929837933657481</v>
      </c>
      <c r="X83" s="4">
        <f t="shared" ref="X83:X118" si="93">4*180/3.14159/R83</f>
        <v>6.1691335568019139E-2</v>
      </c>
    </row>
    <row r="84" spans="1:25" x14ac:dyDescent="0.2">
      <c r="B84">
        <f t="shared" ref="B84:B118" si="94">B83+1</f>
        <v>255</v>
      </c>
      <c r="C84">
        <v>2413</v>
      </c>
      <c r="D84">
        <v>299</v>
      </c>
      <c r="E84">
        <v>2413</v>
      </c>
      <c r="F84">
        <v>3965</v>
      </c>
      <c r="G84">
        <v>2413</v>
      </c>
      <c r="H84">
        <v>690</v>
      </c>
      <c r="K84">
        <v>-1</v>
      </c>
      <c r="L84">
        <f t="shared" si="81"/>
        <v>-1701</v>
      </c>
      <c r="M84">
        <f t="shared" si="82"/>
        <v>-377</v>
      </c>
      <c r="N84">
        <f t="shared" si="83"/>
        <v>1965</v>
      </c>
      <c r="O84">
        <f t="shared" si="84"/>
        <v>-377</v>
      </c>
      <c r="P84">
        <f t="shared" si="85"/>
        <v>-1310</v>
      </c>
      <c r="Q84">
        <f t="shared" si="86"/>
        <v>-377</v>
      </c>
      <c r="R84">
        <f t="shared" si="87"/>
        <v>3666</v>
      </c>
      <c r="S84">
        <f t="shared" si="88"/>
        <v>0</v>
      </c>
      <c r="T84" s="2">
        <f t="shared" si="89"/>
        <v>0</v>
      </c>
      <c r="U84" s="2">
        <f t="shared" si="90"/>
        <v>-13.1</v>
      </c>
      <c r="V84" s="2">
        <f t="shared" si="91"/>
        <v>-3.77</v>
      </c>
      <c r="W84" s="2">
        <f t="shared" si="92"/>
        <v>0</v>
      </c>
      <c r="X84" s="4">
        <f t="shared" si="93"/>
        <v>6.2515906065245805E-2</v>
      </c>
    </row>
    <row r="85" spans="1:25" x14ac:dyDescent="0.2">
      <c r="B85">
        <f t="shared" si="94"/>
        <v>256</v>
      </c>
      <c r="C85">
        <v>1807</v>
      </c>
      <c r="D85">
        <v>134</v>
      </c>
      <c r="E85">
        <v>1797</v>
      </c>
      <c r="F85">
        <v>3993</v>
      </c>
      <c r="G85">
        <v>1806</v>
      </c>
      <c r="H85">
        <v>674</v>
      </c>
      <c r="K85">
        <v>-1</v>
      </c>
      <c r="L85">
        <f t="shared" si="81"/>
        <v>-1866</v>
      </c>
      <c r="M85">
        <f t="shared" si="82"/>
        <v>229</v>
      </c>
      <c r="N85">
        <f t="shared" si="83"/>
        <v>1993</v>
      </c>
      <c r="O85">
        <f t="shared" si="84"/>
        <v>239</v>
      </c>
      <c r="P85">
        <f t="shared" si="85"/>
        <v>-1326</v>
      </c>
      <c r="Q85">
        <f t="shared" si="86"/>
        <v>230</v>
      </c>
      <c r="R85">
        <f t="shared" si="87"/>
        <v>3859</v>
      </c>
      <c r="S85">
        <f t="shared" si="88"/>
        <v>10</v>
      </c>
      <c r="T85" s="2">
        <f t="shared" si="89"/>
        <v>2.5913391076778296E-3</v>
      </c>
      <c r="U85" s="2">
        <f t="shared" si="90"/>
        <v>-13.26</v>
      </c>
      <c r="V85" s="2">
        <f t="shared" si="91"/>
        <v>2.3000000000000003</v>
      </c>
      <c r="W85" s="2">
        <f t="shared" si="92"/>
        <v>0.14847291956684652</v>
      </c>
      <c r="X85" s="4">
        <f t="shared" si="93"/>
        <v>5.9389300760609255E-2</v>
      </c>
    </row>
    <row r="86" spans="1:25" x14ac:dyDescent="0.2">
      <c r="B86">
        <f t="shared" si="94"/>
        <v>257</v>
      </c>
      <c r="C86">
        <v>1210</v>
      </c>
      <c r="D86">
        <v>48</v>
      </c>
      <c r="E86">
        <v>1178</v>
      </c>
      <c r="F86">
        <v>3994</v>
      </c>
      <c r="G86">
        <v>1205</v>
      </c>
      <c r="H86">
        <v>662</v>
      </c>
      <c r="K86">
        <v>-1</v>
      </c>
      <c r="L86">
        <f t="shared" si="81"/>
        <v>-1952</v>
      </c>
      <c r="M86">
        <f t="shared" si="82"/>
        <v>826</v>
      </c>
      <c r="N86">
        <f t="shared" si="83"/>
        <v>1994</v>
      </c>
      <c r="O86">
        <f t="shared" si="84"/>
        <v>858</v>
      </c>
      <c r="P86">
        <f t="shared" si="85"/>
        <v>-1338</v>
      </c>
      <c r="Q86">
        <f t="shared" si="86"/>
        <v>831</v>
      </c>
      <c r="R86">
        <f t="shared" si="87"/>
        <v>3946</v>
      </c>
      <c r="S86">
        <f t="shared" si="88"/>
        <v>32</v>
      </c>
      <c r="T86" s="2">
        <f t="shared" si="89"/>
        <v>8.1093001897945775E-3</v>
      </c>
      <c r="U86" s="2">
        <f t="shared" si="90"/>
        <v>-13.38</v>
      </c>
      <c r="V86" s="2">
        <f t="shared" si="91"/>
        <v>8.31</v>
      </c>
      <c r="W86" s="2">
        <f t="shared" si="92"/>
        <v>0.46462906813525123</v>
      </c>
      <c r="X86" s="4">
        <f t="shared" si="93"/>
        <v>5.8079906648553246E-2</v>
      </c>
    </row>
    <row r="87" spans="1:25" x14ac:dyDescent="0.2">
      <c r="B87">
        <f t="shared" si="94"/>
        <v>258</v>
      </c>
      <c r="C87">
        <v>601</v>
      </c>
      <c r="D87">
        <v>127</v>
      </c>
      <c r="E87">
        <v>563</v>
      </c>
      <c r="F87">
        <v>3984</v>
      </c>
      <c r="G87">
        <v>595</v>
      </c>
      <c r="H87">
        <v>649</v>
      </c>
      <c r="K87">
        <v>-1</v>
      </c>
      <c r="L87">
        <f t="shared" si="81"/>
        <v>-1873</v>
      </c>
      <c r="M87">
        <f t="shared" si="82"/>
        <v>1435</v>
      </c>
      <c r="N87">
        <f t="shared" si="83"/>
        <v>1984</v>
      </c>
      <c r="O87">
        <f t="shared" si="84"/>
        <v>1473</v>
      </c>
      <c r="P87">
        <f t="shared" si="85"/>
        <v>-1351</v>
      </c>
      <c r="Q87">
        <f t="shared" si="86"/>
        <v>1441</v>
      </c>
      <c r="R87">
        <f t="shared" si="87"/>
        <v>3857</v>
      </c>
      <c r="S87">
        <f t="shared" si="88"/>
        <v>38</v>
      </c>
      <c r="T87" s="2">
        <f t="shared" si="89"/>
        <v>9.8518979950011458E-3</v>
      </c>
      <c r="U87" s="2">
        <f t="shared" si="90"/>
        <v>-13.51</v>
      </c>
      <c r="V87" s="2">
        <f t="shared" si="91"/>
        <v>14.41</v>
      </c>
      <c r="W87" s="2">
        <f t="shared" si="92"/>
        <v>0.56447265209661546</v>
      </c>
      <c r="X87" s="4">
        <f t="shared" si="93"/>
        <v>5.9420096353433004E-2</v>
      </c>
    </row>
    <row r="88" spans="1:25" x14ac:dyDescent="0.2">
      <c r="B88">
        <f t="shared" si="94"/>
        <v>259</v>
      </c>
      <c r="C88">
        <v>3734</v>
      </c>
      <c r="D88">
        <v>24</v>
      </c>
      <c r="E88">
        <v>3759</v>
      </c>
      <c r="F88">
        <v>3980</v>
      </c>
      <c r="G88">
        <v>3742</v>
      </c>
      <c r="H88">
        <v>1303</v>
      </c>
      <c r="L88">
        <f t="shared" si="81"/>
        <v>-1976</v>
      </c>
      <c r="M88">
        <f t="shared" si="82"/>
        <v>-1698</v>
      </c>
      <c r="N88">
        <f t="shared" si="83"/>
        <v>1980</v>
      </c>
      <c r="O88">
        <f t="shared" si="84"/>
        <v>-1723</v>
      </c>
      <c r="P88">
        <f t="shared" si="85"/>
        <v>-697</v>
      </c>
      <c r="Q88">
        <f t="shared" si="86"/>
        <v>-1706</v>
      </c>
      <c r="R88">
        <f t="shared" si="87"/>
        <v>3956</v>
      </c>
      <c r="S88">
        <f t="shared" si="88"/>
        <v>-25</v>
      </c>
      <c r="T88" s="2">
        <f t="shared" si="89"/>
        <v>-6.3194305373512E-3</v>
      </c>
      <c r="U88" s="2">
        <f t="shared" si="90"/>
        <v>-6.97</v>
      </c>
      <c r="V88" s="2">
        <f t="shared" si="91"/>
        <v>-17.059999999999999</v>
      </c>
      <c r="W88" s="2">
        <f t="shared" si="92"/>
        <v>-0.36207700454967584</v>
      </c>
      <c r="X88" s="4">
        <f t="shared" si="93"/>
        <v>5.7933091919916864E-2</v>
      </c>
    </row>
    <row r="89" spans="1:25" x14ac:dyDescent="0.2">
      <c r="B89">
        <f t="shared" si="94"/>
        <v>260</v>
      </c>
      <c r="C89">
        <v>3133</v>
      </c>
      <c r="D89">
        <v>6</v>
      </c>
      <c r="E89">
        <v>3147</v>
      </c>
      <c r="F89">
        <v>3997</v>
      </c>
      <c r="G89">
        <v>3138</v>
      </c>
      <c r="H89">
        <v>1289</v>
      </c>
      <c r="L89">
        <f t="shared" si="81"/>
        <v>-1994</v>
      </c>
      <c r="M89">
        <f t="shared" si="82"/>
        <v>-1097</v>
      </c>
      <c r="N89">
        <f t="shared" si="83"/>
        <v>1997</v>
      </c>
      <c r="O89">
        <f t="shared" si="84"/>
        <v>-1111</v>
      </c>
      <c r="P89">
        <f t="shared" si="85"/>
        <v>-711</v>
      </c>
      <c r="Q89">
        <f t="shared" si="86"/>
        <v>-1102</v>
      </c>
      <c r="R89">
        <f t="shared" si="87"/>
        <v>3991</v>
      </c>
      <c r="S89">
        <f t="shared" si="88"/>
        <v>-14</v>
      </c>
      <c r="T89" s="2">
        <f t="shared" si="89"/>
        <v>-3.507878370242164E-3</v>
      </c>
      <c r="U89" s="2">
        <f t="shared" si="90"/>
        <v>-7.11</v>
      </c>
      <c r="V89" s="2">
        <f t="shared" si="91"/>
        <v>-11.02</v>
      </c>
      <c r="W89" s="2">
        <f t="shared" si="92"/>
        <v>-0.20098679542638906</v>
      </c>
      <c r="X89" s="4">
        <f t="shared" si="93"/>
        <v>5.7425034235828391E-2</v>
      </c>
    </row>
    <row r="90" spans="1:25" x14ac:dyDescent="0.2">
      <c r="B90">
        <f t="shared" si="94"/>
        <v>261</v>
      </c>
      <c r="C90">
        <v>2535</v>
      </c>
      <c r="D90">
        <v>8</v>
      </c>
      <c r="E90">
        <v>2535</v>
      </c>
      <c r="F90">
        <v>3988</v>
      </c>
      <c r="G90">
        <v>2535</v>
      </c>
      <c r="H90">
        <v>1279</v>
      </c>
      <c r="L90">
        <f t="shared" si="81"/>
        <v>-1992</v>
      </c>
      <c r="M90">
        <f t="shared" si="82"/>
        <v>-499</v>
      </c>
      <c r="N90">
        <f t="shared" si="83"/>
        <v>1988</v>
      </c>
      <c r="O90">
        <f t="shared" si="84"/>
        <v>-499</v>
      </c>
      <c r="P90">
        <f t="shared" si="85"/>
        <v>-721</v>
      </c>
      <c r="Q90">
        <f t="shared" si="86"/>
        <v>-499</v>
      </c>
      <c r="R90">
        <f t="shared" si="87"/>
        <v>3980</v>
      </c>
      <c r="S90">
        <f t="shared" si="88"/>
        <v>0</v>
      </c>
      <c r="T90" s="2">
        <f t="shared" si="89"/>
        <v>0</v>
      </c>
      <c r="U90" s="2">
        <f t="shared" si="90"/>
        <v>-7.21</v>
      </c>
      <c r="V90" s="2">
        <f t="shared" si="91"/>
        <v>-4.99</v>
      </c>
      <c r="W90" s="2">
        <f t="shared" si="92"/>
        <v>0</v>
      </c>
      <c r="X90" s="4">
        <f t="shared" si="93"/>
        <v>5.7583746642007813E-2</v>
      </c>
    </row>
    <row r="91" spans="1:25" x14ac:dyDescent="0.2">
      <c r="B91">
        <f t="shared" si="94"/>
        <v>262</v>
      </c>
      <c r="C91">
        <v>1933</v>
      </c>
      <c r="D91">
        <v>49</v>
      </c>
      <c r="E91">
        <v>1922</v>
      </c>
      <c r="F91">
        <v>3985</v>
      </c>
      <c r="G91">
        <v>1930</v>
      </c>
      <c r="H91">
        <v>1271</v>
      </c>
      <c r="L91">
        <f t="shared" si="81"/>
        <v>-1951</v>
      </c>
      <c r="M91">
        <f t="shared" si="82"/>
        <v>103</v>
      </c>
      <c r="N91">
        <f t="shared" si="83"/>
        <v>1985</v>
      </c>
      <c r="O91">
        <f t="shared" si="84"/>
        <v>114</v>
      </c>
      <c r="P91">
        <f t="shared" si="85"/>
        <v>-729</v>
      </c>
      <c r="Q91">
        <f t="shared" si="86"/>
        <v>106</v>
      </c>
      <c r="R91">
        <f t="shared" si="87"/>
        <v>3936</v>
      </c>
      <c r="S91">
        <f t="shared" si="88"/>
        <v>11</v>
      </c>
      <c r="T91" s="2">
        <f t="shared" si="89"/>
        <v>2.7947081712079843E-3</v>
      </c>
      <c r="U91" s="2">
        <f t="shared" si="90"/>
        <v>-7.29</v>
      </c>
      <c r="V91" s="2">
        <f t="shared" si="91"/>
        <v>1.06</v>
      </c>
      <c r="W91" s="2">
        <f t="shared" si="92"/>
        <v>0.16012511843284363</v>
      </c>
      <c r="X91" s="4">
        <f t="shared" si="93"/>
        <v>5.8227467386989612E-2</v>
      </c>
    </row>
    <row r="92" spans="1:25" x14ac:dyDescent="0.2">
      <c r="B92">
        <f t="shared" si="94"/>
        <v>263</v>
      </c>
      <c r="C92">
        <v>1334</v>
      </c>
      <c r="D92">
        <v>26</v>
      </c>
      <c r="E92">
        <v>1308</v>
      </c>
      <c r="F92">
        <v>3996</v>
      </c>
      <c r="G92">
        <v>1326</v>
      </c>
      <c r="H92">
        <v>1261</v>
      </c>
      <c r="L92">
        <f t="shared" si="81"/>
        <v>-1974</v>
      </c>
      <c r="M92">
        <f t="shared" si="82"/>
        <v>702</v>
      </c>
      <c r="N92">
        <f t="shared" si="83"/>
        <v>1996</v>
      </c>
      <c r="O92">
        <f t="shared" si="84"/>
        <v>728</v>
      </c>
      <c r="P92">
        <f t="shared" si="85"/>
        <v>-739</v>
      </c>
      <c r="Q92">
        <f t="shared" si="86"/>
        <v>710</v>
      </c>
      <c r="R92">
        <f t="shared" si="87"/>
        <v>3970</v>
      </c>
      <c r="S92">
        <f t="shared" si="88"/>
        <v>26</v>
      </c>
      <c r="T92" s="2">
        <f t="shared" si="89"/>
        <v>6.5490247576787805E-3</v>
      </c>
      <c r="U92" s="2">
        <f t="shared" si="90"/>
        <v>-7.3900000000000006</v>
      </c>
      <c r="V92" s="2">
        <f t="shared" si="91"/>
        <v>7.1000000000000005</v>
      </c>
      <c r="W92" s="2">
        <f t="shared" si="92"/>
        <v>0.37523179548641949</v>
      </c>
      <c r="X92" s="4">
        <f t="shared" si="93"/>
        <v>5.7728793862768538E-2</v>
      </c>
    </row>
    <row r="93" spans="1:25" x14ac:dyDescent="0.2">
      <c r="B93">
        <f t="shared" si="94"/>
        <v>264</v>
      </c>
      <c r="C93">
        <v>733</v>
      </c>
      <c r="D93">
        <v>37</v>
      </c>
      <c r="E93">
        <v>690</v>
      </c>
      <c r="F93">
        <v>3983</v>
      </c>
      <c r="G93">
        <v>720</v>
      </c>
      <c r="H93">
        <v>1248</v>
      </c>
      <c r="L93">
        <f t="shared" si="81"/>
        <v>-1963</v>
      </c>
      <c r="M93">
        <f t="shared" si="82"/>
        <v>1303</v>
      </c>
      <c r="N93">
        <f t="shared" si="83"/>
        <v>1983</v>
      </c>
      <c r="O93">
        <f t="shared" si="84"/>
        <v>1346</v>
      </c>
      <c r="P93">
        <f t="shared" si="85"/>
        <v>-752</v>
      </c>
      <c r="Q93">
        <f t="shared" si="86"/>
        <v>1316</v>
      </c>
      <c r="R93">
        <f t="shared" si="87"/>
        <v>3946</v>
      </c>
      <c r="S93">
        <f t="shared" si="88"/>
        <v>43</v>
      </c>
      <c r="T93" s="2">
        <f t="shared" si="89"/>
        <v>1.0896679696026557E-2</v>
      </c>
      <c r="U93" s="2">
        <f t="shared" si="90"/>
        <v>-7.5200000000000005</v>
      </c>
      <c r="V93" s="2">
        <f t="shared" si="91"/>
        <v>13.16</v>
      </c>
      <c r="W93" s="2">
        <f t="shared" si="92"/>
        <v>0.62433428464082841</v>
      </c>
      <c r="X93" s="4">
        <f t="shared" si="93"/>
        <v>5.8079906648553246E-2</v>
      </c>
    </row>
    <row r="94" spans="1:25" x14ac:dyDescent="0.2">
      <c r="B94">
        <f t="shared" si="94"/>
        <v>265</v>
      </c>
      <c r="C94">
        <v>3847</v>
      </c>
      <c r="D94">
        <v>11</v>
      </c>
      <c r="E94">
        <v>3864</v>
      </c>
      <c r="F94">
        <v>3996</v>
      </c>
      <c r="G94">
        <v>3855</v>
      </c>
      <c r="H94">
        <v>1903</v>
      </c>
      <c r="L94">
        <f t="shared" si="81"/>
        <v>-1989</v>
      </c>
      <c r="M94">
        <f t="shared" si="82"/>
        <v>-1811</v>
      </c>
      <c r="N94">
        <f t="shared" si="83"/>
        <v>1996</v>
      </c>
      <c r="O94">
        <f t="shared" si="84"/>
        <v>-1828</v>
      </c>
      <c r="P94">
        <f t="shared" si="85"/>
        <v>-97</v>
      </c>
      <c r="Q94">
        <f t="shared" si="86"/>
        <v>-1819</v>
      </c>
      <c r="R94">
        <f t="shared" si="87"/>
        <v>3985</v>
      </c>
      <c r="S94">
        <f t="shared" si="88"/>
        <v>-17</v>
      </c>
      <c r="T94" s="2">
        <f t="shared" si="89"/>
        <v>-4.2659716122869186E-3</v>
      </c>
      <c r="U94" s="2">
        <f t="shared" si="90"/>
        <v>-0.97</v>
      </c>
      <c r="V94" s="2">
        <f t="shared" si="91"/>
        <v>-18.190000000000001</v>
      </c>
      <c r="W94" s="2">
        <f t="shared" si="92"/>
        <v>-0.24442237536140787</v>
      </c>
      <c r="X94" s="4">
        <f t="shared" si="93"/>
        <v>5.7511496018868534E-2</v>
      </c>
    </row>
    <row r="95" spans="1:25" x14ac:dyDescent="0.2">
      <c r="B95">
        <f t="shared" si="94"/>
        <v>266</v>
      </c>
      <c r="C95">
        <v>3248</v>
      </c>
      <c r="D95">
        <v>23</v>
      </c>
      <c r="E95">
        <v>3259</v>
      </c>
      <c r="F95">
        <v>3987</v>
      </c>
      <c r="G95">
        <v>3253</v>
      </c>
      <c r="H95">
        <v>1896</v>
      </c>
      <c r="L95">
        <f t="shared" si="81"/>
        <v>-1977</v>
      </c>
      <c r="M95">
        <f t="shared" si="82"/>
        <v>-1212</v>
      </c>
      <c r="N95">
        <f t="shared" si="83"/>
        <v>1987</v>
      </c>
      <c r="O95">
        <f t="shared" si="84"/>
        <v>-1223</v>
      </c>
      <c r="P95">
        <f t="shared" si="85"/>
        <v>-104</v>
      </c>
      <c r="Q95">
        <f t="shared" si="86"/>
        <v>-1217</v>
      </c>
      <c r="R95">
        <f t="shared" si="87"/>
        <v>3964</v>
      </c>
      <c r="S95">
        <f t="shared" si="88"/>
        <v>-11</v>
      </c>
      <c r="T95" s="2">
        <f t="shared" si="89"/>
        <v>-2.7749676501056565E-3</v>
      </c>
      <c r="U95" s="2">
        <f t="shared" si="90"/>
        <v>-1.04</v>
      </c>
      <c r="V95" s="2">
        <f t="shared" si="91"/>
        <v>-12.17</v>
      </c>
      <c r="W95" s="2">
        <f t="shared" si="92"/>
        <v>-0.15899406893293466</v>
      </c>
      <c r="X95" s="4">
        <f t="shared" si="93"/>
        <v>5.7816173470028029E-2</v>
      </c>
    </row>
    <row r="96" spans="1:25" x14ac:dyDescent="0.2">
      <c r="B96">
        <f t="shared" si="94"/>
        <v>267</v>
      </c>
      <c r="C96">
        <v>2649</v>
      </c>
      <c r="D96">
        <v>10</v>
      </c>
      <c r="E96">
        <v>2649</v>
      </c>
      <c r="F96">
        <v>1892</v>
      </c>
      <c r="G96">
        <v>2650</v>
      </c>
      <c r="H96">
        <v>3998</v>
      </c>
      <c r="L96">
        <f t="shared" si="81"/>
        <v>-1990</v>
      </c>
      <c r="M96">
        <f t="shared" si="82"/>
        <v>-613</v>
      </c>
      <c r="N96">
        <f t="shared" si="83"/>
        <v>-108</v>
      </c>
      <c r="O96">
        <f t="shared" si="84"/>
        <v>-613</v>
      </c>
      <c r="P96">
        <f t="shared" si="85"/>
        <v>1998</v>
      </c>
      <c r="Q96">
        <f t="shared" si="86"/>
        <v>-614</v>
      </c>
      <c r="R96">
        <f t="shared" si="87"/>
        <v>1882</v>
      </c>
      <c r="S96">
        <f t="shared" si="88"/>
        <v>0</v>
      </c>
      <c r="T96" s="2">
        <f t="shared" si="89"/>
        <v>0</v>
      </c>
      <c r="U96" s="2">
        <f t="shared" si="90"/>
        <v>19.98</v>
      </c>
      <c r="V96" s="2">
        <f t="shared" si="91"/>
        <v>-6.1400000000000006</v>
      </c>
      <c r="W96" s="2">
        <f t="shared" si="92"/>
        <v>0</v>
      </c>
      <c r="X96" s="4">
        <f t="shared" si="93"/>
        <v>0.12177646739383162</v>
      </c>
    </row>
    <row r="97" spans="1:24" x14ac:dyDescent="0.2">
      <c r="B97">
        <f t="shared" si="94"/>
        <v>268</v>
      </c>
      <c r="C97">
        <v>2044</v>
      </c>
      <c r="D97">
        <v>32</v>
      </c>
      <c r="E97">
        <v>2037</v>
      </c>
      <c r="F97">
        <v>3992</v>
      </c>
      <c r="G97">
        <v>2041</v>
      </c>
      <c r="H97">
        <v>1882</v>
      </c>
      <c r="L97">
        <f t="shared" si="81"/>
        <v>-1968</v>
      </c>
      <c r="M97">
        <f t="shared" si="82"/>
        <v>-8</v>
      </c>
      <c r="N97">
        <f t="shared" si="83"/>
        <v>1992</v>
      </c>
      <c r="O97">
        <f t="shared" si="84"/>
        <v>-1</v>
      </c>
      <c r="P97">
        <f t="shared" si="85"/>
        <v>-118</v>
      </c>
      <c r="Q97">
        <f t="shared" si="86"/>
        <v>-5</v>
      </c>
      <c r="R97">
        <f t="shared" si="87"/>
        <v>3960</v>
      </c>
      <c r="S97">
        <f t="shared" si="88"/>
        <v>7</v>
      </c>
      <c r="T97" s="2">
        <f t="shared" si="89"/>
        <v>1.767674926538125E-3</v>
      </c>
      <c r="U97" s="2">
        <f t="shared" si="90"/>
        <v>-1.18</v>
      </c>
      <c r="V97" s="2">
        <f t="shared" si="91"/>
        <v>-0.05</v>
      </c>
      <c r="W97" s="2">
        <f t="shared" si="92"/>
        <v>0.10128039838962516</v>
      </c>
      <c r="X97" s="4">
        <f t="shared" si="93"/>
        <v>5.7874573645250275E-2</v>
      </c>
    </row>
    <row r="98" spans="1:24" x14ac:dyDescent="0.2">
      <c r="B98">
        <f t="shared" si="94"/>
        <v>269</v>
      </c>
      <c r="C98">
        <v>1446</v>
      </c>
      <c r="D98">
        <v>47</v>
      </c>
      <c r="E98">
        <v>1428</v>
      </c>
      <c r="F98">
        <v>3983</v>
      </c>
      <c r="G98">
        <v>1437</v>
      </c>
      <c r="H98">
        <v>1874</v>
      </c>
      <c r="L98">
        <f t="shared" si="81"/>
        <v>-1953</v>
      </c>
      <c r="M98">
        <f t="shared" si="82"/>
        <v>590</v>
      </c>
      <c r="N98">
        <f t="shared" si="83"/>
        <v>1983</v>
      </c>
      <c r="O98">
        <f t="shared" si="84"/>
        <v>608</v>
      </c>
      <c r="P98">
        <f t="shared" si="85"/>
        <v>-126</v>
      </c>
      <c r="Q98">
        <f t="shared" si="86"/>
        <v>599</v>
      </c>
      <c r="R98">
        <f t="shared" si="87"/>
        <v>3936</v>
      </c>
      <c r="S98">
        <f t="shared" si="88"/>
        <v>18</v>
      </c>
      <c r="T98" s="2">
        <f t="shared" si="89"/>
        <v>4.5731388511766604E-3</v>
      </c>
      <c r="U98" s="2">
        <f t="shared" si="90"/>
        <v>-1.26</v>
      </c>
      <c r="V98" s="2">
        <f t="shared" si="91"/>
        <v>5.99</v>
      </c>
      <c r="W98" s="2">
        <f t="shared" si="92"/>
        <v>0.2620217766200551</v>
      </c>
      <c r="X98" s="4">
        <f t="shared" si="93"/>
        <v>5.8227467386989612E-2</v>
      </c>
    </row>
    <row r="99" spans="1:24" x14ac:dyDescent="0.2">
      <c r="B99">
        <f t="shared" si="94"/>
        <v>270</v>
      </c>
      <c r="C99">
        <v>842</v>
      </c>
      <c r="D99">
        <v>68</v>
      </c>
      <c r="E99">
        <v>813</v>
      </c>
      <c r="F99">
        <v>3982</v>
      </c>
      <c r="G99">
        <v>829</v>
      </c>
      <c r="H99">
        <v>1864</v>
      </c>
      <c r="L99">
        <f t="shared" si="81"/>
        <v>-1932</v>
      </c>
      <c r="M99">
        <f t="shared" si="82"/>
        <v>1194</v>
      </c>
      <c r="N99">
        <f t="shared" si="83"/>
        <v>1982</v>
      </c>
      <c r="O99">
        <f t="shared" si="84"/>
        <v>1223</v>
      </c>
      <c r="P99">
        <f t="shared" si="85"/>
        <v>-136</v>
      </c>
      <c r="Q99">
        <f t="shared" si="86"/>
        <v>1207</v>
      </c>
      <c r="R99">
        <f t="shared" si="87"/>
        <v>3914</v>
      </c>
      <c r="S99">
        <f t="shared" si="88"/>
        <v>29</v>
      </c>
      <c r="T99" s="2">
        <f t="shared" si="89"/>
        <v>7.4091643687950199E-3</v>
      </c>
      <c r="U99" s="2">
        <f t="shared" si="90"/>
        <v>-1.36</v>
      </c>
      <c r="V99" s="2">
        <f t="shared" si="91"/>
        <v>12.07</v>
      </c>
      <c r="W99" s="2">
        <f t="shared" si="92"/>
        <v>0.42451420662247574</v>
      </c>
      <c r="X99" s="4">
        <f t="shared" si="93"/>
        <v>5.8554755144402428E-2</v>
      </c>
    </row>
    <row r="100" spans="1:24" x14ac:dyDescent="0.2">
      <c r="B100">
        <f t="shared" si="94"/>
        <v>271</v>
      </c>
      <c r="C100">
        <v>3967</v>
      </c>
      <c r="D100">
        <v>27</v>
      </c>
      <c r="E100">
        <v>3972</v>
      </c>
      <c r="F100">
        <v>3990</v>
      </c>
      <c r="G100">
        <v>3970</v>
      </c>
      <c r="H100">
        <v>2515</v>
      </c>
      <c r="L100">
        <f t="shared" si="81"/>
        <v>-1973</v>
      </c>
      <c r="M100">
        <f t="shared" si="82"/>
        <v>-1931</v>
      </c>
      <c r="N100">
        <f t="shared" si="83"/>
        <v>1990</v>
      </c>
      <c r="O100">
        <f t="shared" si="84"/>
        <v>-1936</v>
      </c>
      <c r="P100">
        <f t="shared" si="85"/>
        <v>515</v>
      </c>
      <c r="Q100">
        <f t="shared" si="86"/>
        <v>-1934</v>
      </c>
      <c r="R100">
        <f t="shared" si="87"/>
        <v>3963</v>
      </c>
      <c r="S100">
        <f t="shared" si="88"/>
        <v>-5</v>
      </c>
      <c r="T100" s="2">
        <f t="shared" si="89"/>
        <v>-1.2616697822311345E-3</v>
      </c>
      <c r="U100" s="2">
        <f t="shared" si="90"/>
        <v>5.15</v>
      </c>
      <c r="V100" s="2">
        <f t="shared" si="91"/>
        <v>-19.34</v>
      </c>
      <c r="W100" s="2">
        <f t="shared" si="92"/>
        <v>-7.2288414720445449E-2</v>
      </c>
      <c r="X100" s="4">
        <f t="shared" si="93"/>
        <v>5.7830762461567271E-2</v>
      </c>
    </row>
    <row r="101" spans="1:24" x14ac:dyDescent="0.2">
      <c r="B101">
        <f t="shared" si="94"/>
        <v>272</v>
      </c>
      <c r="C101">
        <v>3366</v>
      </c>
      <c r="D101">
        <v>16</v>
      </c>
      <c r="E101">
        <v>3368</v>
      </c>
      <c r="F101">
        <v>3985</v>
      </c>
      <c r="G101">
        <v>3367</v>
      </c>
      <c r="H101">
        <v>2515</v>
      </c>
      <c r="L101">
        <f t="shared" si="81"/>
        <v>-1984</v>
      </c>
      <c r="M101">
        <f t="shared" si="82"/>
        <v>-1330</v>
      </c>
      <c r="N101">
        <f t="shared" si="83"/>
        <v>1985</v>
      </c>
      <c r="O101">
        <f t="shared" si="84"/>
        <v>-1332</v>
      </c>
      <c r="P101">
        <f t="shared" si="85"/>
        <v>515</v>
      </c>
      <c r="Q101">
        <f t="shared" si="86"/>
        <v>-1331</v>
      </c>
      <c r="R101">
        <f t="shared" si="87"/>
        <v>3969</v>
      </c>
      <c r="S101">
        <f t="shared" si="88"/>
        <v>-2</v>
      </c>
      <c r="T101" s="2">
        <f t="shared" si="89"/>
        <v>-5.0390522315940569E-4</v>
      </c>
      <c r="U101" s="2">
        <f t="shared" si="90"/>
        <v>5.15</v>
      </c>
      <c r="V101" s="2">
        <f t="shared" si="91"/>
        <v>-13.31</v>
      </c>
      <c r="W101" s="2">
        <f t="shared" si="92"/>
        <v>-2.8871666948485648E-2</v>
      </c>
      <c r="X101" s="4">
        <f t="shared" si="93"/>
        <v>5.7743338784376694E-2</v>
      </c>
    </row>
    <row r="102" spans="1:24" x14ac:dyDescent="0.2">
      <c r="B102">
        <f t="shared" si="94"/>
        <v>273</v>
      </c>
      <c r="C102">
        <v>2760</v>
      </c>
      <c r="D102">
        <v>17</v>
      </c>
      <c r="E102">
        <v>2757</v>
      </c>
      <c r="F102">
        <v>3993</v>
      </c>
      <c r="G102">
        <v>2758</v>
      </c>
      <c r="H102">
        <v>2507</v>
      </c>
      <c r="L102">
        <f t="shared" si="81"/>
        <v>-1983</v>
      </c>
      <c r="M102">
        <f t="shared" si="82"/>
        <v>-724</v>
      </c>
      <c r="N102">
        <f t="shared" si="83"/>
        <v>1993</v>
      </c>
      <c r="O102">
        <f t="shared" si="84"/>
        <v>-721</v>
      </c>
      <c r="P102">
        <f t="shared" si="85"/>
        <v>507</v>
      </c>
      <c r="Q102">
        <f t="shared" si="86"/>
        <v>-722</v>
      </c>
      <c r="R102">
        <f t="shared" si="87"/>
        <v>3976</v>
      </c>
      <c r="S102">
        <f t="shared" si="88"/>
        <v>3</v>
      </c>
      <c r="T102" s="2">
        <f t="shared" si="89"/>
        <v>7.5452701979098456E-4</v>
      </c>
      <c r="U102" s="2">
        <f t="shared" si="90"/>
        <v>5.07</v>
      </c>
      <c r="V102" s="2">
        <f t="shared" si="91"/>
        <v>-7.22</v>
      </c>
      <c r="W102" s="2">
        <f t="shared" si="92"/>
        <v>4.3231250278482299E-2</v>
      </c>
      <c r="X102" s="4">
        <f t="shared" si="93"/>
        <v>5.7641677976657722E-2</v>
      </c>
    </row>
    <row r="103" spans="1:24" x14ac:dyDescent="0.2">
      <c r="B103">
        <f t="shared" si="94"/>
        <v>274</v>
      </c>
      <c r="C103">
        <v>2157</v>
      </c>
      <c r="D103">
        <v>12</v>
      </c>
      <c r="E103">
        <v>2147</v>
      </c>
      <c r="F103">
        <v>3988</v>
      </c>
      <c r="G103">
        <v>2151</v>
      </c>
      <c r="H103">
        <v>2501</v>
      </c>
      <c r="L103">
        <f t="shared" si="81"/>
        <v>-1988</v>
      </c>
      <c r="M103">
        <f t="shared" si="82"/>
        <v>-121</v>
      </c>
      <c r="N103">
        <f t="shared" si="83"/>
        <v>1988</v>
      </c>
      <c r="O103">
        <f t="shared" si="84"/>
        <v>-111</v>
      </c>
      <c r="P103">
        <f t="shared" si="85"/>
        <v>501</v>
      </c>
      <c r="Q103">
        <f t="shared" si="86"/>
        <v>-115</v>
      </c>
      <c r="R103">
        <f t="shared" si="87"/>
        <v>3976</v>
      </c>
      <c r="S103">
        <f t="shared" si="88"/>
        <v>10</v>
      </c>
      <c r="T103" s="2">
        <f t="shared" si="89"/>
        <v>2.5150852400599999E-3</v>
      </c>
      <c r="U103" s="2">
        <f t="shared" si="90"/>
        <v>5.01</v>
      </c>
      <c r="V103" s="2">
        <f t="shared" si="91"/>
        <v>-1.1500000000000001</v>
      </c>
      <c r="W103" s="2">
        <f t="shared" si="92"/>
        <v>0.14410389109043509</v>
      </c>
      <c r="X103" s="4">
        <f t="shared" si="93"/>
        <v>5.7641677976657722E-2</v>
      </c>
    </row>
    <row r="104" spans="1:24" x14ac:dyDescent="0.2">
      <c r="B104">
        <f t="shared" si="94"/>
        <v>275</v>
      </c>
      <c r="C104">
        <v>1557</v>
      </c>
      <c r="D104">
        <v>24</v>
      </c>
      <c r="E104">
        <v>1539</v>
      </c>
      <c r="F104">
        <v>3986</v>
      </c>
      <c r="G104">
        <v>1546</v>
      </c>
      <c r="H104">
        <v>2496</v>
      </c>
      <c r="L104">
        <f t="shared" si="81"/>
        <v>-1976</v>
      </c>
      <c r="M104">
        <f t="shared" si="82"/>
        <v>479</v>
      </c>
      <c r="N104">
        <f t="shared" si="83"/>
        <v>1986</v>
      </c>
      <c r="O104">
        <f t="shared" si="84"/>
        <v>497</v>
      </c>
      <c r="P104">
        <f t="shared" si="85"/>
        <v>496</v>
      </c>
      <c r="Q104">
        <f t="shared" si="86"/>
        <v>490</v>
      </c>
      <c r="R104">
        <f t="shared" si="87"/>
        <v>3962</v>
      </c>
      <c r="S104">
        <f t="shared" si="88"/>
        <v>18</v>
      </c>
      <c r="T104" s="2">
        <f t="shared" si="89"/>
        <v>4.5431287631791627E-3</v>
      </c>
      <c r="U104" s="2">
        <f t="shared" si="90"/>
        <v>4.96</v>
      </c>
      <c r="V104" s="2">
        <f t="shared" si="91"/>
        <v>4.9000000000000004</v>
      </c>
      <c r="W104" s="2">
        <f t="shared" si="92"/>
        <v>0.26030232378262258</v>
      </c>
      <c r="X104" s="4">
        <f t="shared" si="93"/>
        <v>5.784535881756464E-2</v>
      </c>
    </row>
    <row r="105" spans="1:24" x14ac:dyDescent="0.2">
      <c r="B105">
        <f t="shared" si="94"/>
        <v>276</v>
      </c>
      <c r="C105">
        <v>955</v>
      </c>
      <c r="D105">
        <v>13</v>
      </c>
      <c r="E105">
        <v>928</v>
      </c>
      <c r="F105">
        <v>3990</v>
      </c>
      <c r="G105">
        <v>937</v>
      </c>
      <c r="H105">
        <v>2485</v>
      </c>
      <c r="L105">
        <f t="shared" si="81"/>
        <v>-1987</v>
      </c>
      <c r="M105">
        <f t="shared" si="82"/>
        <v>1081</v>
      </c>
      <c r="N105">
        <f t="shared" si="83"/>
        <v>1990</v>
      </c>
      <c r="O105">
        <f t="shared" si="84"/>
        <v>1108</v>
      </c>
      <c r="P105">
        <f t="shared" si="85"/>
        <v>485</v>
      </c>
      <c r="Q105">
        <f t="shared" si="86"/>
        <v>1099</v>
      </c>
      <c r="R105">
        <f t="shared" si="87"/>
        <v>3977</v>
      </c>
      <c r="S105">
        <f t="shared" si="88"/>
        <v>27</v>
      </c>
      <c r="T105" s="2">
        <f t="shared" si="89"/>
        <v>6.7889326608663262E-3</v>
      </c>
      <c r="U105" s="2">
        <f t="shared" si="90"/>
        <v>4.8500000000000005</v>
      </c>
      <c r="V105" s="2">
        <f t="shared" si="91"/>
        <v>10.99</v>
      </c>
      <c r="W105" s="2">
        <f t="shared" si="92"/>
        <v>0.38897751742141362</v>
      </c>
      <c r="X105" s="4">
        <f t="shared" si="93"/>
        <v>5.7627184218051575E-2</v>
      </c>
    </row>
    <row r="106" spans="1:24" x14ac:dyDescent="0.2">
      <c r="A106" t="s">
        <v>36</v>
      </c>
      <c r="B106">
        <f t="shared" si="94"/>
        <v>277</v>
      </c>
      <c r="L106">
        <f t="shared" si="81"/>
        <v>-2000</v>
      </c>
      <c r="M106">
        <f t="shared" si="82"/>
        <v>2036</v>
      </c>
      <c r="N106">
        <f t="shared" si="83"/>
        <v>-2000</v>
      </c>
      <c r="O106">
        <f t="shared" si="84"/>
        <v>2036</v>
      </c>
      <c r="P106">
        <f t="shared" si="85"/>
        <v>-2000</v>
      </c>
      <c r="Q106">
        <f t="shared" si="86"/>
        <v>2036</v>
      </c>
      <c r="R106">
        <f t="shared" si="87"/>
        <v>0</v>
      </c>
      <c r="S106">
        <f t="shared" si="88"/>
        <v>0</v>
      </c>
      <c r="T106" s="2" t="e">
        <f t="shared" si="89"/>
        <v>#DIV/0!</v>
      </c>
      <c r="U106" s="2">
        <f t="shared" si="90"/>
        <v>-20</v>
      </c>
      <c r="V106" s="2">
        <f t="shared" si="91"/>
        <v>20.36</v>
      </c>
      <c r="W106" s="2" t="e">
        <f t="shared" si="92"/>
        <v>#DIV/0!</v>
      </c>
      <c r="X106" s="4" t="e">
        <f t="shared" si="93"/>
        <v>#DIV/0!</v>
      </c>
    </row>
    <row r="107" spans="1:24" x14ac:dyDescent="0.2">
      <c r="B107">
        <f t="shared" si="94"/>
        <v>278</v>
      </c>
      <c r="C107">
        <v>3485</v>
      </c>
      <c r="D107">
        <v>13</v>
      </c>
      <c r="E107">
        <v>3466</v>
      </c>
      <c r="F107">
        <v>3919</v>
      </c>
      <c r="G107">
        <v>3470</v>
      </c>
      <c r="H107">
        <v>3139</v>
      </c>
      <c r="L107">
        <f t="shared" si="81"/>
        <v>-1987</v>
      </c>
      <c r="M107">
        <f t="shared" si="82"/>
        <v>-1449</v>
      </c>
      <c r="N107">
        <f t="shared" si="83"/>
        <v>1919</v>
      </c>
      <c r="O107">
        <f t="shared" si="84"/>
        <v>-1430</v>
      </c>
      <c r="P107">
        <f t="shared" si="85"/>
        <v>1139</v>
      </c>
      <c r="Q107">
        <f t="shared" si="86"/>
        <v>-1434</v>
      </c>
      <c r="R107">
        <f t="shared" si="87"/>
        <v>3906</v>
      </c>
      <c r="S107">
        <f t="shared" si="88"/>
        <v>19</v>
      </c>
      <c r="T107" s="2">
        <f t="shared" si="89"/>
        <v>4.8642729507949655E-3</v>
      </c>
      <c r="U107" s="2">
        <f t="shared" si="90"/>
        <v>11.39</v>
      </c>
      <c r="V107" s="2">
        <f t="shared" si="91"/>
        <v>-14.34</v>
      </c>
      <c r="W107" s="2">
        <f t="shared" si="92"/>
        <v>0.2787025458901683</v>
      </c>
      <c r="X107" s="4">
        <f t="shared" si="93"/>
        <v>5.8674682958318257E-2</v>
      </c>
    </row>
    <row r="108" spans="1:24" x14ac:dyDescent="0.2">
      <c r="B108">
        <f t="shared" si="94"/>
        <v>279</v>
      </c>
      <c r="C108">
        <v>2877</v>
      </c>
      <c r="D108">
        <v>14</v>
      </c>
      <c r="E108">
        <v>2862</v>
      </c>
      <c r="F108">
        <v>3439</v>
      </c>
      <c r="G108">
        <v>2865</v>
      </c>
      <c r="H108">
        <v>3134</v>
      </c>
      <c r="L108">
        <f t="shared" si="81"/>
        <v>-1986</v>
      </c>
      <c r="M108">
        <f t="shared" si="82"/>
        <v>-841</v>
      </c>
      <c r="N108">
        <f t="shared" si="83"/>
        <v>1439</v>
      </c>
      <c r="O108">
        <f t="shared" si="84"/>
        <v>-826</v>
      </c>
      <c r="P108">
        <f t="shared" si="85"/>
        <v>1134</v>
      </c>
      <c r="Q108">
        <f t="shared" si="86"/>
        <v>-829</v>
      </c>
      <c r="R108">
        <f t="shared" si="87"/>
        <v>3425</v>
      </c>
      <c r="S108">
        <f t="shared" si="88"/>
        <v>15</v>
      </c>
      <c r="T108" s="2">
        <f t="shared" si="89"/>
        <v>4.3795340432949467E-3</v>
      </c>
      <c r="U108" s="2">
        <f t="shared" si="90"/>
        <v>11.34</v>
      </c>
      <c r="V108" s="2">
        <f t="shared" si="91"/>
        <v>-8.2900000000000009</v>
      </c>
      <c r="W108" s="2">
        <f t="shared" si="92"/>
        <v>0.25092902886534857</v>
      </c>
      <c r="X108" s="4">
        <f t="shared" si="93"/>
        <v>6.6914835513924409E-2</v>
      </c>
    </row>
    <row r="109" spans="1:24" x14ac:dyDescent="0.2">
      <c r="B109">
        <f t="shared" si="94"/>
        <v>280</v>
      </c>
      <c r="C109">
        <v>2273</v>
      </c>
      <c r="D109">
        <v>33</v>
      </c>
      <c r="E109">
        <v>2257</v>
      </c>
      <c r="F109">
        <v>3514</v>
      </c>
      <c r="G109">
        <v>2259</v>
      </c>
      <c r="H109">
        <v>3128</v>
      </c>
      <c r="L109">
        <f t="shared" si="81"/>
        <v>-1967</v>
      </c>
      <c r="M109">
        <f t="shared" si="82"/>
        <v>-237</v>
      </c>
      <c r="N109">
        <f t="shared" si="83"/>
        <v>1514</v>
      </c>
      <c r="O109">
        <f t="shared" si="84"/>
        <v>-221</v>
      </c>
      <c r="P109">
        <f t="shared" si="85"/>
        <v>1128</v>
      </c>
      <c r="Q109">
        <f t="shared" si="86"/>
        <v>-223</v>
      </c>
      <c r="R109">
        <f t="shared" si="87"/>
        <v>3481</v>
      </c>
      <c r="S109">
        <f t="shared" si="88"/>
        <v>16</v>
      </c>
      <c r="T109" s="2">
        <f t="shared" si="89"/>
        <v>4.5963479820825019E-3</v>
      </c>
      <c r="U109" s="2">
        <f t="shared" si="90"/>
        <v>11.28</v>
      </c>
      <c r="V109" s="2">
        <f t="shared" si="91"/>
        <v>-2.23</v>
      </c>
      <c r="W109" s="2">
        <f t="shared" si="92"/>
        <v>0.26335156299034895</v>
      </c>
      <c r="X109" s="4">
        <f t="shared" si="93"/>
        <v>6.5838354391034498E-2</v>
      </c>
    </row>
    <row r="110" spans="1:24" x14ac:dyDescent="0.2">
      <c r="B110">
        <f t="shared" si="94"/>
        <v>281</v>
      </c>
      <c r="C110">
        <v>1667</v>
      </c>
      <c r="D110">
        <v>13</v>
      </c>
      <c r="E110">
        <v>1647</v>
      </c>
      <c r="F110">
        <v>3462</v>
      </c>
      <c r="G110">
        <v>1649</v>
      </c>
      <c r="H110">
        <v>3128</v>
      </c>
      <c r="L110">
        <f t="shared" si="81"/>
        <v>-1987</v>
      </c>
      <c r="M110">
        <f t="shared" si="82"/>
        <v>369</v>
      </c>
      <c r="N110">
        <f t="shared" si="83"/>
        <v>1462</v>
      </c>
      <c r="O110">
        <f t="shared" si="84"/>
        <v>389</v>
      </c>
      <c r="P110">
        <f t="shared" si="85"/>
        <v>1128</v>
      </c>
      <c r="Q110">
        <f t="shared" si="86"/>
        <v>387</v>
      </c>
      <c r="R110">
        <f t="shared" si="87"/>
        <v>3449</v>
      </c>
      <c r="S110">
        <f t="shared" si="88"/>
        <v>20</v>
      </c>
      <c r="T110" s="2">
        <f t="shared" si="89"/>
        <v>5.7987172606605861E-3</v>
      </c>
      <c r="U110" s="2">
        <f t="shared" si="90"/>
        <v>11.28</v>
      </c>
      <c r="V110" s="2">
        <f t="shared" si="91"/>
        <v>3.87</v>
      </c>
      <c r="W110" s="2">
        <f t="shared" si="92"/>
        <v>0.3322423062585842</v>
      </c>
      <c r="X110" s="4">
        <f t="shared" si="93"/>
        <v>6.644920604093682E-2</v>
      </c>
    </row>
    <row r="111" spans="1:24" x14ac:dyDescent="0.2">
      <c r="B111">
        <f t="shared" si="94"/>
        <v>282</v>
      </c>
      <c r="C111">
        <v>1064</v>
      </c>
      <c r="D111">
        <v>10</v>
      </c>
      <c r="E111">
        <v>1041</v>
      </c>
      <c r="F111">
        <v>3446</v>
      </c>
      <c r="G111">
        <v>1042</v>
      </c>
      <c r="H111">
        <v>3127</v>
      </c>
      <c r="L111">
        <f t="shared" si="81"/>
        <v>-1990</v>
      </c>
      <c r="M111">
        <f t="shared" si="82"/>
        <v>972</v>
      </c>
      <c r="N111">
        <f t="shared" si="83"/>
        <v>1446</v>
      </c>
      <c r="O111">
        <f t="shared" si="84"/>
        <v>995</v>
      </c>
      <c r="P111">
        <f t="shared" si="85"/>
        <v>1127</v>
      </c>
      <c r="Q111">
        <f t="shared" si="86"/>
        <v>994</v>
      </c>
      <c r="R111">
        <f t="shared" si="87"/>
        <v>3436</v>
      </c>
      <c r="S111">
        <f t="shared" si="88"/>
        <v>23</v>
      </c>
      <c r="T111" s="2">
        <f t="shared" si="89"/>
        <v>6.6937300599935025E-3</v>
      </c>
      <c r="U111" s="2">
        <f t="shared" si="90"/>
        <v>11.27</v>
      </c>
      <c r="V111" s="2">
        <f t="shared" si="91"/>
        <v>9.94</v>
      </c>
      <c r="W111" s="2">
        <f t="shared" si="92"/>
        <v>0.38352280558533436</v>
      </c>
      <c r="X111" s="4">
        <f t="shared" si="93"/>
        <v>6.6700614562046304E-2</v>
      </c>
    </row>
    <row r="112" spans="1:24" x14ac:dyDescent="0.2">
      <c r="A112" t="s">
        <v>36</v>
      </c>
      <c r="B112">
        <f t="shared" si="94"/>
        <v>283</v>
      </c>
      <c r="L112">
        <f t="shared" si="81"/>
        <v>-2000</v>
      </c>
      <c r="M112">
        <f t="shared" si="82"/>
        <v>2036</v>
      </c>
      <c r="N112">
        <f t="shared" si="83"/>
        <v>-2000</v>
      </c>
      <c r="O112">
        <f t="shared" si="84"/>
        <v>2036</v>
      </c>
      <c r="P112">
        <f t="shared" si="85"/>
        <v>-2000</v>
      </c>
      <c r="Q112">
        <f t="shared" si="86"/>
        <v>2036</v>
      </c>
      <c r="R112">
        <f t="shared" si="87"/>
        <v>0</v>
      </c>
      <c r="S112">
        <f t="shared" si="88"/>
        <v>0</v>
      </c>
      <c r="T112" s="2" t="e">
        <f t="shared" si="89"/>
        <v>#DIV/0!</v>
      </c>
      <c r="U112" s="2">
        <f t="shared" si="90"/>
        <v>-20</v>
      </c>
      <c r="V112" s="2">
        <f t="shared" si="91"/>
        <v>20.36</v>
      </c>
      <c r="W112" s="2" t="e">
        <f t="shared" si="92"/>
        <v>#DIV/0!</v>
      </c>
      <c r="X112" s="4" t="e">
        <f t="shared" si="93"/>
        <v>#DIV/0!</v>
      </c>
    </row>
    <row r="113" spans="2:24" x14ac:dyDescent="0.2">
      <c r="B113">
        <f t="shared" si="94"/>
        <v>284</v>
      </c>
      <c r="C113">
        <v>3599</v>
      </c>
      <c r="D113">
        <v>8</v>
      </c>
      <c r="E113">
        <v>3576</v>
      </c>
      <c r="F113">
        <v>3967</v>
      </c>
      <c r="G113">
        <v>3577</v>
      </c>
      <c r="H113">
        <v>3773</v>
      </c>
      <c r="L113">
        <f t="shared" si="81"/>
        <v>-1992</v>
      </c>
      <c r="M113">
        <f t="shared" si="82"/>
        <v>-1563</v>
      </c>
      <c r="N113">
        <f t="shared" si="83"/>
        <v>1967</v>
      </c>
      <c r="O113">
        <f t="shared" si="84"/>
        <v>-1540</v>
      </c>
      <c r="P113">
        <f t="shared" si="85"/>
        <v>1773</v>
      </c>
      <c r="Q113">
        <f t="shared" si="86"/>
        <v>-1541</v>
      </c>
      <c r="R113">
        <f t="shared" si="87"/>
        <v>3959</v>
      </c>
      <c r="S113">
        <f t="shared" si="88"/>
        <v>23</v>
      </c>
      <c r="T113" s="2">
        <f t="shared" si="89"/>
        <v>5.809482507893593E-3</v>
      </c>
      <c r="U113" s="2">
        <f t="shared" si="90"/>
        <v>17.73</v>
      </c>
      <c r="V113" s="2">
        <f t="shared" si="91"/>
        <v>-15.41</v>
      </c>
      <c r="W113" s="2">
        <f t="shared" si="92"/>
        <v>0.33285911001144225</v>
      </c>
      <c r="X113" s="4">
        <f t="shared" si="93"/>
        <v>5.788919212811091E-2</v>
      </c>
    </row>
    <row r="114" spans="2:24" x14ac:dyDescent="0.2">
      <c r="B114">
        <f t="shared" si="94"/>
        <v>285</v>
      </c>
      <c r="C114">
        <v>2989</v>
      </c>
      <c r="D114">
        <v>13</v>
      </c>
      <c r="E114">
        <v>2966</v>
      </c>
      <c r="F114">
        <v>3968</v>
      </c>
      <c r="G114">
        <v>2967</v>
      </c>
      <c r="H114">
        <v>3770</v>
      </c>
      <c r="L114">
        <f t="shared" si="81"/>
        <v>-1987</v>
      </c>
      <c r="M114">
        <f t="shared" si="82"/>
        <v>-953</v>
      </c>
      <c r="N114">
        <f t="shared" si="83"/>
        <v>1968</v>
      </c>
      <c r="O114">
        <f t="shared" si="84"/>
        <v>-930</v>
      </c>
      <c r="P114">
        <f t="shared" si="85"/>
        <v>1770</v>
      </c>
      <c r="Q114">
        <f t="shared" si="86"/>
        <v>-931</v>
      </c>
      <c r="R114">
        <f t="shared" si="87"/>
        <v>3955</v>
      </c>
      <c r="S114">
        <f t="shared" si="88"/>
        <v>23</v>
      </c>
      <c r="T114" s="2">
        <f t="shared" si="89"/>
        <v>5.81535795830747E-3</v>
      </c>
      <c r="U114" s="2">
        <f t="shared" si="90"/>
        <v>17.7</v>
      </c>
      <c r="V114" s="2">
        <f t="shared" si="91"/>
        <v>-9.31</v>
      </c>
      <c r="W114" s="2">
        <f t="shared" si="92"/>
        <v>0.3331957488072424</v>
      </c>
      <c r="X114" s="4">
        <f t="shared" si="93"/>
        <v>5.7947739983613425E-2</v>
      </c>
    </row>
    <row r="115" spans="2:24" x14ac:dyDescent="0.2">
      <c r="B115">
        <f t="shared" si="94"/>
        <v>286</v>
      </c>
      <c r="C115">
        <v>2380</v>
      </c>
      <c r="D115">
        <v>14</v>
      </c>
      <c r="E115">
        <v>2359</v>
      </c>
      <c r="F115">
        <v>3949</v>
      </c>
      <c r="G115">
        <v>2360</v>
      </c>
      <c r="H115">
        <v>3764</v>
      </c>
      <c r="L115">
        <f t="shared" si="81"/>
        <v>-1986</v>
      </c>
      <c r="M115">
        <f t="shared" si="82"/>
        <v>-344</v>
      </c>
      <c r="N115">
        <f t="shared" si="83"/>
        <v>1949</v>
      </c>
      <c r="O115">
        <f t="shared" si="84"/>
        <v>-323</v>
      </c>
      <c r="P115">
        <f t="shared" si="85"/>
        <v>1764</v>
      </c>
      <c r="Q115">
        <f t="shared" si="86"/>
        <v>-324</v>
      </c>
      <c r="R115">
        <f t="shared" si="87"/>
        <v>3935</v>
      </c>
      <c r="S115">
        <f t="shared" si="88"/>
        <v>21</v>
      </c>
      <c r="T115" s="2">
        <f t="shared" si="89"/>
        <v>5.3366710646035875E-3</v>
      </c>
      <c r="U115" s="2">
        <f t="shared" si="90"/>
        <v>17.64</v>
      </c>
      <c r="V115" s="2">
        <f t="shared" si="91"/>
        <v>-3.24</v>
      </c>
      <c r="W115" s="2">
        <f t="shared" si="92"/>
        <v>0.30576898692338778</v>
      </c>
      <c r="X115" s="4">
        <f t="shared" si="93"/>
        <v>5.8242264710340816E-2</v>
      </c>
    </row>
    <row r="116" spans="2:24" x14ac:dyDescent="0.2">
      <c r="B116">
        <f t="shared" si="94"/>
        <v>287</v>
      </c>
      <c r="C116">
        <v>1771</v>
      </c>
      <c r="D116">
        <v>19</v>
      </c>
      <c r="E116">
        <v>1750</v>
      </c>
      <c r="F116">
        <v>3947</v>
      </c>
      <c r="G116">
        <v>1751</v>
      </c>
      <c r="H116">
        <v>3765</v>
      </c>
      <c r="L116">
        <f t="shared" si="81"/>
        <v>-1981</v>
      </c>
      <c r="M116">
        <f t="shared" si="82"/>
        <v>265</v>
      </c>
      <c r="N116">
        <f t="shared" si="83"/>
        <v>1947</v>
      </c>
      <c r="O116">
        <f t="shared" si="84"/>
        <v>286</v>
      </c>
      <c r="P116">
        <f t="shared" si="85"/>
        <v>1765</v>
      </c>
      <c r="Q116">
        <f t="shared" si="86"/>
        <v>285</v>
      </c>
      <c r="R116">
        <f t="shared" si="87"/>
        <v>3928</v>
      </c>
      <c r="S116">
        <f t="shared" si="88"/>
        <v>21</v>
      </c>
      <c r="T116" s="2">
        <f t="shared" si="89"/>
        <v>5.346181244409747E-3</v>
      </c>
      <c r="U116" s="2">
        <f t="shared" si="90"/>
        <v>17.650000000000002</v>
      </c>
      <c r="V116" s="2">
        <f t="shared" si="91"/>
        <v>2.85</v>
      </c>
      <c r="W116" s="2">
        <f t="shared" si="92"/>
        <v>0.30631388054894321</v>
      </c>
      <c r="X116" s="4">
        <f t="shared" si="93"/>
        <v>5.8346056933602626E-2</v>
      </c>
    </row>
    <row r="117" spans="2:24" x14ac:dyDescent="0.2">
      <c r="B117">
        <f t="shared" si="94"/>
        <v>288</v>
      </c>
      <c r="C117">
        <v>1160</v>
      </c>
      <c r="D117">
        <v>12</v>
      </c>
      <c r="E117">
        <v>1141</v>
      </c>
      <c r="F117">
        <v>3956</v>
      </c>
      <c r="G117">
        <v>1142</v>
      </c>
      <c r="H117">
        <v>3764</v>
      </c>
      <c r="L117">
        <f t="shared" si="81"/>
        <v>-1988</v>
      </c>
      <c r="M117">
        <f t="shared" si="82"/>
        <v>876</v>
      </c>
      <c r="N117">
        <f t="shared" si="83"/>
        <v>1956</v>
      </c>
      <c r="O117">
        <f t="shared" si="84"/>
        <v>895</v>
      </c>
      <c r="P117">
        <f t="shared" si="85"/>
        <v>1764</v>
      </c>
      <c r="Q117">
        <f t="shared" si="86"/>
        <v>894</v>
      </c>
      <c r="R117">
        <f t="shared" si="87"/>
        <v>3944</v>
      </c>
      <c r="S117">
        <f t="shared" si="88"/>
        <v>19</v>
      </c>
      <c r="T117" s="2">
        <f t="shared" si="89"/>
        <v>4.8174069522086433E-3</v>
      </c>
      <c r="U117" s="2">
        <f t="shared" si="90"/>
        <v>17.64</v>
      </c>
      <c r="V117" s="2">
        <f t="shared" si="91"/>
        <v>8.94</v>
      </c>
      <c r="W117" s="2">
        <f t="shared" si="92"/>
        <v>0.27601731970039245</v>
      </c>
      <c r="X117" s="4">
        <f t="shared" si="93"/>
        <v>5.8109358933871987E-2</v>
      </c>
    </row>
    <row r="118" spans="2:24" x14ac:dyDescent="0.2">
      <c r="B118">
        <f t="shared" si="94"/>
        <v>289</v>
      </c>
      <c r="C118">
        <v>586</v>
      </c>
      <c r="D118">
        <v>19</v>
      </c>
      <c r="E118">
        <v>567</v>
      </c>
      <c r="F118">
        <v>3936</v>
      </c>
      <c r="G118">
        <v>568</v>
      </c>
      <c r="H118">
        <v>3769</v>
      </c>
      <c r="L118">
        <f t="shared" si="81"/>
        <v>-1981</v>
      </c>
      <c r="M118">
        <f t="shared" si="82"/>
        <v>1450</v>
      </c>
      <c r="N118">
        <f t="shared" si="83"/>
        <v>1936</v>
      </c>
      <c r="O118">
        <f t="shared" si="84"/>
        <v>1469</v>
      </c>
      <c r="P118">
        <f t="shared" si="85"/>
        <v>1769</v>
      </c>
      <c r="Q118">
        <f t="shared" si="86"/>
        <v>1468</v>
      </c>
      <c r="R118">
        <f t="shared" si="87"/>
        <v>3917</v>
      </c>
      <c r="S118">
        <f t="shared" si="88"/>
        <v>19</v>
      </c>
      <c r="T118" s="2">
        <f t="shared" si="89"/>
        <v>4.8506129656048069E-3</v>
      </c>
      <c r="U118" s="2">
        <f t="shared" si="90"/>
        <v>17.690000000000001</v>
      </c>
      <c r="V118" s="2">
        <f t="shared" si="91"/>
        <v>14.68</v>
      </c>
      <c r="W118" s="2">
        <f t="shared" si="92"/>
        <v>0.27791988572947623</v>
      </c>
      <c r="X118" s="4">
        <f t="shared" si="93"/>
        <v>5.8509908510388335E-2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2021-11-24T11:22:56Z</dcterms:modified>
</cp:coreProperties>
</file>