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ez/Documents/LSST/Atmosphere/Hologramme/"/>
    </mc:Choice>
  </mc:AlternateContent>
  <xr:revisionPtr revIDLastSave="0" documentId="13_ncr:1_{F14BEA36-90EC-C14D-805B-05FA8ECAD628}" xr6:coauthVersionLast="46" xr6:coauthVersionMax="46" xr10:uidLastSave="{00000000-0000-0000-0000-000000000000}"/>
  <bookViews>
    <workbookView xWindow="30080" yWindow="560" windowWidth="47780" windowHeight="23980" xr2:uid="{2CE23C51-C155-A34A-B440-8B68DDC7AB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7" i="1" l="1"/>
  <c r="V77" i="1"/>
  <c r="U77" i="1"/>
  <c r="Q77" i="1"/>
  <c r="P77" i="1"/>
  <c r="O77" i="1"/>
  <c r="N77" i="1"/>
  <c r="M77" i="1"/>
  <c r="L77" i="1"/>
  <c r="Y76" i="1"/>
  <c r="V76" i="1"/>
  <c r="U76" i="1"/>
  <c r="Q76" i="1"/>
  <c r="P76" i="1"/>
  <c r="O76" i="1"/>
  <c r="S76" i="1" s="1"/>
  <c r="N76" i="1"/>
  <c r="M76" i="1"/>
  <c r="L76" i="1"/>
  <c r="V75" i="1"/>
  <c r="U75" i="1"/>
  <c r="Q75" i="1"/>
  <c r="P75" i="1"/>
  <c r="O75" i="1"/>
  <c r="N75" i="1"/>
  <c r="M75" i="1"/>
  <c r="L75" i="1"/>
  <c r="V74" i="1"/>
  <c r="U74" i="1"/>
  <c r="Q74" i="1"/>
  <c r="P74" i="1"/>
  <c r="O74" i="1"/>
  <c r="N74" i="1"/>
  <c r="M74" i="1"/>
  <c r="L74" i="1"/>
  <c r="V73" i="1"/>
  <c r="U73" i="1"/>
  <c r="Q73" i="1"/>
  <c r="P73" i="1"/>
  <c r="O73" i="1"/>
  <c r="N73" i="1"/>
  <c r="M73" i="1"/>
  <c r="L73" i="1"/>
  <c r="Y72" i="1"/>
  <c r="V72" i="1"/>
  <c r="U72" i="1"/>
  <c r="Q72" i="1"/>
  <c r="P72" i="1"/>
  <c r="O72" i="1"/>
  <c r="N72" i="1"/>
  <c r="M72" i="1"/>
  <c r="L72" i="1"/>
  <c r="Y71" i="1"/>
  <c r="V71" i="1"/>
  <c r="U71" i="1"/>
  <c r="Q71" i="1"/>
  <c r="P71" i="1"/>
  <c r="O71" i="1"/>
  <c r="N71" i="1"/>
  <c r="M71" i="1"/>
  <c r="L71" i="1"/>
  <c r="Y70" i="1"/>
  <c r="V70" i="1"/>
  <c r="U70" i="1"/>
  <c r="Q70" i="1"/>
  <c r="P70" i="1"/>
  <c r="O70" i="1"/>
  <c r="N70" i="1"/>
  <c r="M70" i="1"/>
  <c r="L70" i="1"/>
  <c r="Y65" i="1"/>
  <c r="P65" i="1"/>
  <c r="U65" i="1"/>
  <c r="Q65" i="1"/>
  <c r="V65" i="1"/>
  <c r="N65" i="1"/>
  <c r="O65" i="1"/>
  <c r="L65" i="1"/>
  <c r="M65" i="1"/>
  <c r="Y64" i="1"/>
  <c r="P64" i="1"/>
  <c r="U64" i="1"/>
  <c r="Q64" i="1"/>
  <c r="V64" i="1"/>
  <c r="N64" i="1"/>
  <c r="O64" i="1"/>
  <c r="L64" i="1"/>
  <c r="M64" i="1"/>
  <c r="Y63" i="1"/>
  <c r="P63" i="1"/>
  <c r="U63" i="1"/>
  <c r="Q63" i="1"/>
  <c r="V63" i="1"/>
  <c r="N63" i="1"/>
  <c r="O63" i="1"/>
  <c r="L63" i="1"/>
  <c r="M63" i="1"/>
  <c r="N62" i="1"/>
  <c r="O62" i="1"/>
  <c r="L62" i="1"/>
  <c r="M62" i="1"/>
  <c r="Y62" i="1"/>
  <c r="P62" i="1"/>
  <c r="U62" i="1"/>
  <c r="Q62" i="1"/>
  <c r="V62" i="1"/>
  <c r="Y60" i="1"/>
  <c r="Y32" i="1"/>
  <c r="Y31" i="1"/>
  <c r="Y52" i="1"/>
  <c r="Y47" i="1"/>
  <c r="Y46" i="1"/>
  <c r="Y45" i="1"/>
  <c r="Y36" i="1"/>
  <c r="Y27" i="1"/>
  <c r="Y23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V50" i="1"/>
  <c r="U50" i="1"/>
  <c r="P50" i="1"/>
  <c r="N50" i="1"/>
  <c r="L50" i="1"/>
  <c r="V49" i="1"/>
  <c r="U49" i="1"/>
  <c r="P49" i="1"/>
  <c r="N49" i="1"/>
  <c r="L49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48" i="1"/>
  <c r="U48" i="1"/>
  <c r="V47" i="1"/>
  <c r="U47" i="1"/>
  <c r="V46" i="1"/>
  <c r="U46" i="1"/>
  <c r="V45" i="1"/>
  <c r="U45" i="1"/>
  <c r="V44" i="1"/>
  <c r="U44" i="1"/>
  <c r="P61" i="1"/>
  <c r="N61" i="1"/>
  <c r="L61" i="1"/>
  <c r="P60" i="1"/>
  <c r="N60" i="1"/>
  <c r="L60" i="1"/>
  <c r="P59" i="1"/>
  <c r="N59" i="1"/>
  <c r="L59" i="1"/>
  <c r="P58" i="1"/>
  <c r="N58" i="1"/>
  <c r="L58" i="1"/>
  <c r="P57" i="1"/>
  <c r="N57" i="1"/>
  <c r="L57" i="1"/>
  <c r="P56" i="1"/>
  <c r="N56" i="1"/>
  <c r="L56" i="1"/>
  <c r="P55" i="1"/>
  <c r="N55" i="1"/>
  <c r="L55" i="1"/>
  <c r="P54" i="1"/>
  <c r="N54" i="1"/>
  <c r="L54" i="1"/>
  <c r="P53" i="1"/>
  <c r="N53" i="1"/>
  <c r="L53" i="1"/>
  <c r="P52" i="1"/>
  <c r="N52" i="1"/>
  <c r="L52" i="1"/>
  <c r="P51" i="1"/>
  <c r="N51" i="1"/>
  <c r="L51" i="1"/>
  <c r="P48" i="1"/>
  <c r="N48" i="1"/>
  <c r="L48" i="1"/>
  <c r="P47" i="1"/>
  <c r="N47" i="1"/>
  <c r="L47" i="1"/>
  <c r="P46" i="1"/>
  <c r="N46" i="1"/>
  <c r="L46" i="1"/>
  <c r="P45" i="1"/>
  <c r="N45" i="1"/>
  <c r="L45" i="1"/>
  <c r="P44" i="1"/>
  <c r="N44" i="1"/>
  <c r="L44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L2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O19" i="1"/>
  <c r="P19" i="1"/>
  <c r="N19" i="1"/>
  <c r="M19" i="1"/>
  <c r="L19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64" i="1" l="1"/>
  <c r="X64" i="1" s="1"/>
  <c r="R76" i="1"/>
  <c r="T76" i="1" s="1"/>
  <c r="W76" i="1" s="1"/>
  <c r="R73" i="1"/>
  <c r="X73" i="1" s="1"/>
  <c r="R74" i="1"/>
  <c r="X74" i="1" s="1"/>
  <c r="S74" i="1"/>
  <c r="R70" i="1"/>
  <c r="X70" i="1" s="1"/>
  <c r="S63" i="1"/>
  <c r="S70" i="1"/>
  <c r="S72" i="1"/>
  <c r="S73" i="1"/>
  <c r="R62" i="1"/>
  <c r="X62" i="1" s="1"/>
  <c r="R72" i="1"/>
  <c r="S77" i="1"/>
  <c r="S64" i="1"/>
  <c r="S62" i="1"/>
  <c r="R63" i="1"/>
  <c r="S65" i="1"/>
  <c r="R71" i="1"/>
  <c r="R75" i="1"/>
  <c r="X75" i="1" s="1"/>
  <c r="R65" i="1"/>
  <c r="X65" i="1" s="1"/>
  <c r="S71" i="1"/>
  <c r="S75" i="1"/>
  <c r="R77" i="1"/>
  <c r="X77" i="1" s="1"/>
  <c r="R49" i="1"/>
  <c r="X49" i="1" s="1"/>
  <c r="R50" i="1"/>
  <c r="X50" i="1" s="1"/>
  <c r="S49" i="1"/>
  <c r="S50" i="1"/>
  <c r="R26" i="1"/>
  <c r="R30" i="1"/>
  <c r="R34" i="1"/>
  <c r="R38" i="1"/>
  <c r="R42" i="1"/>
  <c r="R32" i="1"/>
  <c r="R36" i="1"/>
  <c r="R46" i="1"/>
  <c r="X46" i="1" s="1"/>
  <c r="R52" i="1"/>
  <c r="X52" i="1" s="1"/>
  <c r="R55" i="1"/>
  <c r="X55" i="1" s="1"/>
  <c r="R40" i="1"/>
  <c r="R27" i="1"/>
  <c r="R61" i="1"/>
  <c r="X61" i="1" s="1"/>
  <c r="R23" i="1"/>
  <c r="R20" i="1"/>
  <c r="S36" i="1"/>
  <c r="S40" i="1"/>
  <c r="S32" i="1"/>
  <c r="T8" i="1"/>
  <c r="W8" i="1" s="1"/>
  <c r="T16" i="1"/>
  <c r="W16" i="1" s="1"/>
  <c r="S31" i="1"/>
  <c r="S35" i="1"/>
  <c r="S39" i="1"/>
  <c r="S61" i="1"/>
  <c r="S24" i="1"/>
  <c r="T3" i="1"/>
  <c r="W3" i="1" s="1"/>
  <c r="T11" i="1"/>
  <c r="W11" i="1" s="1"/>
  <c r="S19" i="1"/>
  <c r="R21" i="1"/>
  <c r="S25" i="1"/>
  <c r="S29" i="1"/>
  <c r="S28" i="1"/>
  <c r="S21" i="1"/>
  <c r="R24" i="1"/>
  <c r="R25" i="1"/>
  <c r="R28" i="1"/>
  <c r="S38" i="1"/>
  <c r="S42" i="1"/>
  <c r="R57" i="1"/>
  <c r="R60" i="1"/>
  <c r="X60" i="1" s="1"/>
  <c r="R37" i="1"/>
  <c r="R41" i="1"/>
  <c r="S57" i="1"/>
  <c r="R33" i="1"/>
  <c r="T12" i="1"/>
  <c r="W12" i="1" s="1"/>
  <c r="S33" i="1"/>
  <c r="S37" i="1"/>
  <c r="S41" i="1"/>
  <c r="R22" i="1"/>
  <c r="T14" i="1"/>
  <c r="W14" i="1" s="1"/>
  <c r="S30" i="1"/>
  <c r="S23" i="1"/>
  <c r="S26" i="1"/>
  <c r="S34" i="1"/>
  <c r="S22" i="1"/>
  <c r="R19" i="1"/>
  <c r="S27" i="1"/>
  <c r="S20" i="1"/>
  <c r="R31" i="1"/>
  <c r="R35" i="1"/>
  <c r="R39" i="1"/>
  <c r="S52" i="1"/>
  <c r="S55" i="1"/>
  <c r="R45" i="1"/>
  <c r="X45" i="1" s="1"/>
  <c r="R51" i="1"/>
  <c r="X51" i="1" s="1"/>
  <c r="R54" i="1"/>
  <c r="X54" i="1" s="1"/>
  <c r="R29" i="1"/>
  <c r="S51" i="1"/>
  <c r="S54" i="1"/>
  <c r="S60" i="1"/>
  <c r="R59" i="1"/>
  <c r="X59" i="1" s="1"/>
  <c r="R47" i="1"/>
  <c r="X47" i="1" s="1"/>
  <c r="R53" i="1"/>
  <c r="X53" i="1" s="1"/>
  <c r="R56" i="1"/>
  <c r="X56" i="1" s="1"/>
  <c r="S47" i="1"/>
  <c r="S53" i="1"/>
  <c r="S56" i="1"/>
  <c r="S59" i="1"/>
  <c r="R58" i="1"/>
  <c r="X58" i="1" s="1"/>
  <c r="S58" i="1"/>
  <c r="R48" i="1"/>
  <c r="X48" i="1" s="1"/>
  <c r="S48" i="1"/>
  <c r="S45" i="1"/>
  <c r="S46" i="1"/>
  <c r="R44" i="1"/>
  <c r="X44" i="1" s="1"/>
  <c r="S44" i="1"/>
  <c r="T5" i="1"/>
  <c r="W5" i="1" s="1"/>
  <c r="T13" i="1"/>
  <c r="W13" i="1" s="1"/>
  <c r="T6" i="1"/>
  <c r="W6" i="1" s="1"/>
  <c r="T7" i="1"/>
  <c r="W7" i="1" s="1"/>
  <c r="T15" i="1"/>
  <c r="W15" i="1" s="1"/>
  <c r="T4" i="1"/>
  <c r="W4" i="1" s="1"/>
  <c r="T10" i="1"/>
  <c r="W10" i="1" s="1"/>
  <c r="T9" i="1"/>
  <c r="W9" i="1" s="1"/>
  <c r="T2" i="1"/>
  <c r="W2" i="1" s="1"/>
  <c r="T26" i="1" l="1"/>
  <c r="W26" i="1" s="1"/>
  <c r="T72" i="1"/>
  <c r="W72" i="1" s="1"/>
  <c r="T64" i="1"/>
  <c r="W64" i="1" s="1"/>
  <c r="X76" i="1"/>
  <c r="T63" i="1"/>
  <c r="W63" i="1" s="1"/>
  <c r="T71" i="1"/>
  <c r="W71" i="1" s="1"/>
  <c r="T50" i="1"/>
  <c r="W50" i="1" s="1"/>
  <c r="T37" i="1"/>
  <c r="W37" i="1" s="1"/>
  <c r="T62" i="1"/>
  <c r="W62" i="1" s="1"/>
  <c r="T74" i="1"/>
  <c r="W74" i="1" s="1"/>
  <c r="T73" i="1"/>
  <c r="W73" i="1" s="1"/>
  <c r="X63" i="1"/>
  <c r="T20" i="1"/>
  <c r="W20" i="1" s="1"/>
  <c r="T24" i="1"/>
  <c r="W24" i="1" s="1"/>
  <c r="T70" i="1"/>
  <c r="W70" i="1" s="1"/>
  <c r="T75" i="1"/>
  <c r="W75" i="1" s="1"/>
  <c r="T65" i="1"/>
  <c r="W65" i="1" s="1"/>
  <c r="X72" i="1"/>
  <c r="T77" i="1"/>
  <c r="W77" i="1" s="1"/>
  <c r="X71" i="1"/>
  <c r="T42" i="1"/>
  <c r="W42" i="1" s="1"/>
  <c r="T52" i="1"/>
  <c r="W52" i="1" s="1"/>
  <c r="T34" i="1"/>
  <c r="W34" i="1" s="1"/>
  <c r="T46" i="1"/>
  <c r="W46" i="1" s="1"/>
  <c r="T38" i="1"/>
  <c r="W38" i="1" s="1"/>
  <c r="T49" i="1"/>
  <c r="W49" i="1" s="1"/>
  <c r="T55" i="1"/>
  <c r="W55" i="1" s="1"/>
  <c r="T60" i="1"/>
  <c r="W60" i="1" s="1"/>
  <c r="T36" i="1"/>
  <c r="W36" i="1" s="1"/>
  <c r="T30" i="1"/>
  <c r="W30" i="1" s="1"/>
  <c r="T28" i="1"/>
  <c r="W28" i="1" s="1"/>
  <c r="T19" i="1"/>
  <c r="W19" i="1" s="1"/>
  <c r="T25" i="1"/>
  <c r="W25" i="1" s="1"/>
  <c r="T29" i="1"/>
  <c r="W29" i="1" s="1"/>
  <c r="T39" i="1"/>
  <c r="W39" i="1" s="1"/>
  <c r="T35" i="1"/>
  <c r="W35" i="1" s="1"/>
  <c r="T23" i="1"/>
  <c r="W23" i="1" s="1"/>
  <c r="T32" i="1"/>
  <c r="W32" i="1" s="1"/>
  <c r="T40" i="1"/>
  <c r="W40" i="1" s="1"/>
  <c r="T59" i="1"/>
  <c r="W59" i="1" s="1"/>
  <c r="T27" i="1"/>
  <c r="W27" i="1" s="1"/>
  <c r="T21" i="1"/>
  <c r="W21" i="1" s="1"/>
  <c r="T61" i="1"/>
  <c r="W61" i="1" s="1"/>
  <c r="T41" i="1"/>
  <c r="W41" i="1" s="1"/>
  <c r="T31" i="1"/>
  <c r="W31" i="1" s="1"/>
  <c r="T57" i="1"/>
  <c r="W57" i="1" s="1"/>
  <c r="T54" i="1"/>
  <c r="W54" i="1" s="1"/>
  <c r="T51" i="1"/>
  <c r="W51" i="1" s="1"/>
  <c r="T58" i="1"/>
  <c r="W58" i="1" s="1"/>
  <c r="T33" i="1"/>
  <c r="W33" i="1" s="1"/>
  <c r="X57" i="1"/>
  <c r="T22" i="1"/>
  <c r="W22" i="1" s="1"/>
  <c r="T53" i="1"/>
  <c r="W53" i="1" s="1"/>
  <c r="T47" i="1"/>
  <c r="W47" i="1" s="1"/>
  <c r="T56" i="1"/>
  <c r="W56" i="1" s="1"/>
  <c r="T48" i="1"/>
  <c r="W48" i="1" s="1"/>
  <c r="T45" i="1"/>
  <c r="W45" i="1" s="1"/>
  <c r="T44" i="1"/>
  <c r="W44" i="1" s="1"/>
</calcChain>
</file>

<file path=xl/sharedStrings.xml><?xml version="1.0" encoding="utf-8"?>
<sst xmlns="http://schemas.openxmlformats.org/spreadsheetml/2006/main" count="89" uniqueCount="35">
  <si>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</si>
  <si>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</si>
  <si>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</si>
  <si>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</si>
  <si>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</si>
  <si>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</si>
  <si>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</si>
  <si>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</si>
  <si>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</si>
  <si>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</si>
  <si>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</si>
  <si>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</si>
  <si>
    <t>CTIO</t>
  </si>
  <si>
    <t>AuxTel</t>
  </si>
  <si>
    <t>Xhp</t>
  </si>
  <si>
    <t>Yhp</t>
  </si>
  <si>
    <t>Xhq</t>
  </si>
  <si>
    <t>Yhq</t>
  </si>
  <si>
    <t>Xhc</t>
  </si>
  <si>
    <t>Yhc</t>
  </si>
  <si>
    <t>précision 1pix</t>
  </si>
  <si>
    <t>image 358</t>
  </si>
  <si>
    <t>image 352</t>
  </si>
  <si>
    <t>dalpha</t>
  </si>
  <si>
    <t>X(mm)</t>
  </si>
  <si>
    <t>YO2</t>
  </si>
  <si>
    <t>XO2</t>
  </si>
  <si>
    <t>raie oxygene</t>
  </si>
  <si>
    <t>ordre 0</t>
  </si>
  <si>
    <t>ordre</t>
  </si>
  <si>
    <t>d(760nm)</t>
  </si>
  <si>
    <t>image 357 (bougée)</t>
  </si>
  <si>
    <t>image 353</t>
  </si>
  <si>
    <t>ordre -1 exclu</t>
  </si>
  <si>
    <t>ordre 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</si>
</sst>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Corps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Points de mesure d'angle de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Feuil1!$U$44:$U$65</c:f>
              <c:numCache>
                <c:formatCode>General</c:formatCode>
                <c:ptCount val="22"/>
                <c:pt idx="0">
                  <c:v>-1.76</c:v>
                </c:pt>
                <c:pt idx="1">
                  <c:v>-12.4</c:v>
                </c:pt>
                <c:pt idx="2">
                  <c:v>2.84</c:v>
                </c:pt>
                <c:pt idx="3">
                  <c:v>-7.3100000000000005</c:v>
                </c:pt>
                <c:pt idx="4">
                  <c:v>-4.49</c:v>
                </c:pt>
                <c:pt idx="5">
                  <c:v>12.89</c:v>
                </c:pt>
                <c:pt idx="6">
                  <c:v>13.31</c:v>
                </c:pt>
                <c:pt idx="7">
                  <c:v>2.71</c:v>
                </c:pt>
                <c:pt idx="8">
                  <c:v>-15.15</c:v>
                </c:pt>
                <c:pt idx="9">
                  <c:v>3.09</c:v>
                </c:pt>
                <c:pt idx="10">
                  <c:v>7.21</c:v>
                </c:pt>
                <c:pt idx="11">
                  <c:v>6.29</c:v>
                </c:pt>
                <c:pt idx="12">
                  <c:v>1.94</c:v>
                </c:pt>
                <c:pt idx="13">
                  <c:v>-7.46</c:v>
                </c:pt>
                <c:pt idx="14">
                  <c:v>-13.530000000000001</c:v>
                </c:pt>
                <c:pt idx="15">
                  <c:v>-13.950000000000001</c:v>
                </c:pt>
                <c:pt idx="16">
                  <c:v>-4.24</c:v>
                </c:pt>
                <c:pt idx="17">
                  <c:v>13.030000000000001</c:v>
                </c:pt>
                <c:pt idx="18">
                  <c:v>-1.37</c:v>
                </c:pt>
                <c:pt idx="19">
                  <c:v>2.16</c:v>
                </c:pt>
                <c:pt idx="20">
                  <c:v>-3.77</c:v>
                </c:pt>
                <c:pt idx="21">
                  <c:v>-12.42</c:v>
                </c:pt>
              </c:numCache>
            </c:numRef>
          </c:xVal>
          <c:yVal>
            <c:numRef>
              <c:f>Feuil1!$V$44:$V$65</c:f>
              <c:numCache>
                <c:formatCode>General</c:formatCode>
                <c:ptCount val="22"/>
                <c:pt idx="0">
                  <c:v>17.84</c:v>
                </c:pt>
                <c:pt idx="1">
                  <c:v>6.59</c:v>
                </c:pt>
                <c:pt idx="2">
                  <c:v>-2.0499999999999998</c:v>
                </c:pt>
                <c:pt idx="3">
                  <c:v>-7.8</c:v>
                </c:pt>
                <c:pt idx="4">
                  <c:v>-10.71</c:v>
                </c:pt>
                <c:pt idx="5">
                  <c:v>-14.47</c:v>
                </c:pt>
                <c:pt idx="6">
                  <c:v>16.82</c:v>
                </c:pt>
                <c:pt idx="7">
                  <c:v>-12.47</c:v>
                </c:pt>
                <c:pt idx="8">
                  <c:v>-1.83</c:v>
                </c:pt>
                <c:pt idx="9">
                  <c:v>18.84</c:v>
                </c:pt>
                <c:pt idx="10">
                  <c:v>-3.09</c:v>
                </c:pt>
                <c:pt idx="11">
                  <c:v>-18.29</c:v>
                </c:pt>
                <c:pt idx="12">
                  <c:v>-11.41</c:v>
                </c:pt>
                <c:pt idx="13">
                  <c:v>-18.22</c:v>
                </c:pt>
                <c:pt idx="14">
                  <c:v>17.815000000000001</c:v>
                </c:pt>
                <c:pt idx="15">
                  <c:v>-13.57</c:v>
                </c:pt>
                <c:pt idx="16">
                  <c:v>10.200000000000001</c:v>
                </c:pt>
                <c:pt idx="17">
                  <c:v>-4.07</c:v>
                </c:pt>
                <c:pt idx="18">
                  <c:v>-2.57</c:v>
                </c:pt>
                <c:pt idx="19">
                  <c:v>0.53</c:v>
                </c:pt>
                <c:pt idx="20">
                  <c:v>1.2050000000000001</c:v>
                </c:pt>
                <c:pt idx="21">
                  <c:v>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F-8F40-B0CF-DB534120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77616"/>
        <c:axId val="659879264"/>
      </c:scatterChart>
      <c:valAx>
        <c:axId val="65987761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9264"/>
        <c:crosses val="autoZero"/>
        <c:crossBetween val="midCat"/>
      </c:valAx>
      <c:valAx>
        <c:axId val="65987926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Points de mesure d'angle de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Feuil1!$U$70:$U$77</c:f>
              <c:numCache>
                <c:formatCode>General</c:formatCode>
                <c:ptCount val="8"/>
                <c:pt idx="0">
                  <c:v>-12.4</c:v>
                </c:pt>
                <c:pt idx="1">
                  <c:v>-7.3100000000000005</c:v>
                </c:pt>
                <c:pt idx="2">
                  <c:v>-15.15</c:v>
                </c:pt>
                <c:pt idx="3">
                  <c:v>-7.46</c:v>
                </c:pt>
                <c:pt idx="4">
                  <c:v>-13.530000000000001</c:v>
                </c:pt>
                <c:pt idx="5">
                  <c:v>-13.950000000000001</c:v>
                </c:pt>
                <c:pt idx="6">
                  <c:v>-3.77</c:v>
                </c:pt>
                <c:pt idx="7">
                  <c:v>-12.42</c:v>
                </c:pt>
              </c:numCache>
            </c:numRef>
          </c:xVal>
          <c:yVal>
            <c:numRef>
              <c:f>Feuil1!$V$70:$V$77</c:f>
              <c:numCache>
                <c:formatCode>General</c:formatCode>
                <c:ptCount val="8"/>
                <c:pt idx="0">
                  <c:v>6.59</c:v>
                </c:pt>
                <c:pt idx="1">
                  <c:v>-7.8</c:v>
                </c:pt>
                <c:pt idx="2">
                  <c:v>-1.83</c:v>
                </c:pt>
                <c:pt idx="3">
                  <c:v>-18.22</c:v>
                </c:pt>
                <c:pt idx="4">
                  <c:v>17.815000000000001</c:v>
                </c:pt>
                <c:pt idx="5">
                  <c:v>-13.57</c:v>
                </c:pt>
                <c:pt idx="6">
                  <c:v>1.2050000000000001</c:v>
                </c:pt>
                <c:pt idx="7">
                  <c:v>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F-2D4C-A83F-2474B45B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77616"/>
        <c:axId val="659879264"/>
      </c:scatterChart>
      <c:valAx>
        <c:axId val="65987761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9264"/>
        <c:crosses val="autoZero"/>
        <c:crossBetween val="midCat"/>
      </c:valAx>
      <c:valAx>
        <c:axId val="65987926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330200</xdr:colOff>
      <xdr:row>44</xdr:row>
      <xdr:rowOff>152400</xdr:rowOff>
    </xdr:from>
    <xdr:to>
      <xdr:col>30</xdr:col>
      <xdr:colOff>152400</xdr:colOff>
      <xdr:row>63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0BF0E8-F1FB-5F4D-8EB2-AEB482BC5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381000</xdr:colOff>
      <xdr:row>65</xdr:row>
      <xdr:rowOff>76200</xdr:rowOff>
    </xdr:from>
    <xdr:to>
      <xdr:col>30</xdr:col>
      <xdr:colOff>203200</xdr:colOff>
      <xdr:row>85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1E5B7C8-39E6-0C48-8A3B-76A429009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Y77"/>
  <sheetViews>
    <sheetView tabSelected="1" topLeftCell="A34" workbookViewId="0">
      <selection activeCell="A78" sqref="A78"/>
    </sheetView>
  </sheetViews>
  <sheetFormatPr baseColWidth="10" defaultRowHeight="16" x14ac:dyDescent="0.2"/>
  <cols>
    <col min="1" max="1" width="12.33203125" customWidth="1"/>
  </cols>
  <sheetData>
    <row r="1" spans="1:23" x14ac:dyDescent="0.2">
      <c r="A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R1" t="s">
        <v>6</v>
      </c>
      <c r="S1" t="s">
        <v>7</v>
      </c>
      <c r="T1" t="s">
        <v>8</v>
      </c>
      <c r="U1" t="s">
        <v>10</v>
      </c>
      <c r="V1" t="s">
        <v>11</v>
      </c>
      <c r="W1" t="s">
        <v>9</v>
      </c>
    </row>
    <row r="2" spans="1:23" x14ac:dyDescent="0.2">
      <c r="B2">
        <v>1</v>
      </c>
      <c r="C2">
        <v>299</v>
      </c>
      <c r="D2">
        <v>576</v>
      </c>
      <c r="E2">
        <v>1955</v>
      </c>
      <c r="F2">
        <v>515</v>
      </c>
      <c r="G2">
        <v>1132</v>
      </c>
      <c r="H2">
        <v>544</v>
      </c>
      <c r="R2">
        <f>E2-C2</f>
        <v>1656</v>
      </c>
      <c r="S2">
        <f>F2-D2</f>
        <v>-61</v>
      </c>
      <c r="T2">
        <f>ATAN2(R2,S2)</f>
        <v>-3.6819101872661845E-2</v>
      </c>
      <c r="U2">
        <f>(G2-1024)*0.024</f>
        <v>2.5920000000000001</v>
      </c>
      <c r="V2">
        <f>(H2-1024)*0.024</f>
        <v>-11.52</v>
      </c>
      <c r="W2">
        <f>T2*180/3.14159</f>
        <v>-2.1095809246525272</v>
      </c>
    </row>
    <row r="3" spans="1:23" x14ac:dyDescent="0.2">
      <c r="B3">
        <v>2</v>
      </c>
      <c r="C3">
        <v>200</v>
      </c>
      <c r="D3">
        <v>1221</v>
      </c>
      <c r="E3">
        <v>1623</v>
      </c>
      <c r="F3">
        <v>1228</v>
      </c>
      <c r="G3">
        <v>682</v>
      </c>
      <c r="H3">
        <v>1223</v>
      </c>
      <c r="R3">
        <f t="shared" ref="R3:R16" si="0">E3-C3</f>
        <v>1423</v>
      </c>
      <c r="S3">
        <f t="shared" ref="S3:S16" si="1">F3-D3</f>
        <v>7</v>
      </c>
      <c r="T3">
        <f t="shared" ref="T3:T16" si="2">ATAN2(R3,S3)</f>
        <v>4.9191451426104961E-3</v>
      </c>
      <c r="U3">
        <f t="shared" ref="U3:U16" si="3">(G3-1024)*0.024</f>
        <v>-8.2080000000000002</v>
      </c>
      <c r="V3">
        <f t="shared" ref="V3:V16" si="4">(H3-1024)*0.024</f>
        <v>4.7759999999999998</v>
      </c>
      <c r="W3">
        <f t="shared" ref="W3:W16" si="5">T3*180/3.14159</f>
        <v>0.28184649354940949</v>
      </c>
    </row>
    <row r="4" spans="1:23" x14ac:dyDescent="0.2">
      <c r="B4">
        <v>3</v>
      </c>
      <c r="C4">
        <v>103</v>
      </c>
      <c r="D4">
        <v>1323</v>
      </c>
      <c r="E4">
        <v>1051</v>
      </c>
      <c r="F4">
        <v>1359</v>
      </c>
      <c r="G4">
        <v>479</v>
      </c>
      <c r="H4">
        <v>1337</v>
      </c>
      <c r="R4">
        <f t="shared" si="0"/>
        <v>948</v>
      </c>
      <c r="S4">
        <f t="shared" si="1"/>
        <v>36</v>
      </c>
      <c r="T4">
        <f t="shared" si="2"/>
        <v>3.7956445188314349E-2</v>
      </c>
      <c r="U4">
        <f t="shared" si="3"/>
        <v>-13.08</v>
      </c>
      <c r="V4">
        <f t="shared" si="4"/>
        <v>7.5120000000000005</v>
      </c>
      <c r="W4">
        <f t="shared" si="5"/>
        <v>2.1747459515393741</v>
      </c>
    </row>
    <row r="5" spans="1:23" x14ac:dyDescent="0.2">
      <c r="B5">
        <v>4</v>
      </c>
      <c r="C5">
        <v>29</v>
      </c>
      <c r="D5">
        <v>982</v>
      </c>
      <c r="E5">
        <v>1985</v>
      </c>
      <c r="F5">
        <v>966</v>
      </c>
      <c r="G5">
        <v>638</v>
      </c>
      <c r="H5">
        <v>977</v>
      </c>
      <c r="R5">
        <f t="shared" si="0"/>
        <v>1956</v>
      </c>
      <c r="S5">
        <f t="shared" si="1"/>
        <v>-16</v>
      </c>
      <c r="T5">
        <f t="shared" si="2"/>
        <v>-8.1797766624548025E-3</v>
      </c>
      <c r="U5">
        <f t="shared" si="3"/>
        <v>-9.2639999999999993</v>
      </c>
      <c r="V5">
        <f t="shared" si="4"/>
        <v>-1.1280000000000001</v>
      </c>
      <c r="W5">
        <f t="shared" si="5"/>
        <v>-0.4686670759844106</v>
      </c>
    </row>
    <row r="6" spans="1:23" x14ac:dyDescent="0.2">
      <c r="B6">
        <v>5</v>
      </c>
      <c r="C6">
        <v>868</v>
      </c>
      <c r="D6">
        <v>1519</v>
      </c>
      <c r="E6">
        <v>1797</v>
      </c>
      <c r="F6">
        <v>1457</v>
      </c>
      <c r="G6">
        <v>1352</v>
      </c>
      <c r="H6">
        <v>1487</v>
      </c>
      <c r="R6">
        <f t="shared" si="0"/>
        <v>929</v>
      </c>
      <c r="S6">
        <f t="shared" si="1"/>
        <v>-62</v>
      </c>
      <c r="T6">
        <f t="shared" si="2"/>
        <v>-6.6639607656533845E-2</v>
      </c>
      <c r="U6">
        <f t="shared" si="3"/>
        <v>7.8719999999999999</v>
      </c>
      <c r="V6">
        <f t="shared" si="4"/>
        <v>11.112</v>
      </c>
      <c r="W6">
        <f t="shared" si="5"/>
        <v>-3.8181714921985659</v>
      </c>
    </row>
    <row r="7" spans="1:23" x14ac:dyDescent="0.2">
      <c r="B7">
        <v>6</v>
      </c>
      <c r="C7">
        <v>56</v>
      </c>
      <c r="D7">
        <v>828</v>
      </c>
      <c r="E7">
        <v>1826</v>
      </c>
      <c r="F7">
        <v>777</v>
      </c>
      <c r="G7">
        <v>845</v>
      </c>
      <c r="H7">
        <v>805</v>
      </c>
      <c r="R7">
        <f t="shared" si="0"/>
        <v>1770</v>
      </c>
      <c r="S7">
        <f t="shared" si="1"/>
        <v>-51</v>
      </c>
      <c r="T7">
        <f t="shared" si="2"/>
        <v>-2.8805589415788518E-2</v>
      </c>
      <c r="U7">
        <f t="shared" si="3"/>
        <v>-4.2960000000000003</v>
      </c>
      <c r="V7">
        <f t="shared" si="4"/>
        <v>-5.2560000000000002</v>
      </c>
      <c r="W7">
        <f t="shared" si="5"/>
        <v>-1.6504400939785056</v>
      </c>
    </row>
    <row r="8" spans="1:23" x14ac:dyDescent="0.2">
      <c r="B8">
        <v>7</v>
      </c>
      <c r="C8">
        <v>134</v>
      </c>
      <c r="D8">
        <v>414</v>
      </c>
      <c r="E8">
        <v>1538</v>
      </c>
      <c r="F8">
        <v>332</v>
      </c>
      <c r="G8">
        <v>669</v>
      </c>
      <c r="H8">
        <v>383</v>
      </c>
      <c r="R8">
        <f t="shared" si="0"/>
        <v>1404</v>
      </c>
      <c r="S8">
        <f t="shared" si="1"/>
        <v>-82</v>
      </c>
      <c r="T8">
        <f t="shared" si="2"/>
        <v>-5.8338286205539915E-2</v>
      </c>
      <c r="U8">
        <f t="shared" si="3"/>
        <v>-8.52</v>
      </c>
      <c r="V8">
        <f t="shared" si="4"/>
        <v>-15.384</v>
      </c>
      <c r="W8">
        <f t="shared" si="5"/>
        <v>-3.3425404069268061</v>
      </c>
    </row>
    <row r="9" spans="1:23" x14ac:dyDescent="0.2">
      <c r="B9">
        <v>8</v>
      </c>
      <c r="C9">
        <v>473</v>
      </c>
      <c r="D9">
        <v>1280</v>
      </c>
      <c r="E9">
        <v>1496</v>
      </c>
      <c r="F9">
        <v>1264</v>
      </c>
      <c r="G9">
        <v>927</v>
      </c>
      <c r="H9">
        <v>1274</v>
      </c>
      <c r="R9">
        <f t="shared" si="0"/>
        <v>1023</v>
      </c>
      <c r="S9">
        <f t="shared" si="1"/>
        <v>-16</v>
      </c>
      <c r="T9">
        <f t="shared" si="2"/>
        <v>-1.5638998593600493E-2</v>
      </c>
      <c r="U9">
        <f t="shared" si="3"/>
        <v>-2.3279999999999998</v>
      </c>
      <c r="V9">
        <f t="shared" si="4"/>
        <v>6</v>
      </c>
      <c r="W9">
        <f t="shared" si="5"/>
        <v>-0.89604937208486424</v>
      </c>
    </row>
    <row r="10" spans="1:23" x14ac:dyDescent="0.2">
      <c r="B10">
        <v>9</v>
      </c>
      <c r="C10">
        <v>21</v>
      </c>
      <c r="D10">
        <v>629</v>
      </c>
      <c r="E10">
        <v>1673</v>
      </c>
      <c r="F10">
        <v>562</v>
      </c>
      <c r="G10">
        <v>436</v>
      </c>
      <c r="H10">
        <v>612</v>
      </c>
      <c r="R10">
        <f t="shared" si="0"/>
        <v>1652</v>
      </c>
      <c r="S10">
        <f t="shared" si="1"/>
        <v>-67</v>
      </c>
      <c r="T10">
        <f t="shared" si="2"/>
        <v>-4.0534685808956597E-2</v>
      </c>
      <c r="U10">
        <f t="shared" si="3"/>
        <v>-14.112</v>
      </c>
      <c r="V10">
        <f t="shared" si="4"/>
        <v>-9.8879999999999999</v>
      </c>
      <c r="W10">
        <f t="shared" si="5"/>
        <v>-2.3224683824471648</v>
      </c>
    </row>
    <row r="11" spans="1:23" x14ac:dyDescent="0.2">
      <c r="B11">
        <v>10</v>
      </c>
      <c r="C11">
        <v>379</v>
      </c>
      <c r="D11">
        <v>1111</v>
      </c>
      <c r="E11">
        <v>1737</v>
      </c>
      <c r="F11">
        <v>1060</v>
      </c>
      <c r="G11">
        <v>1158</v>
      </c>
      <c r="H11">
        <v>1082</v>
      </c>
      <c r="R11">
        <f t="shared" si="0"/>
        <v>1358</v>
      </c>
      <c r="S11">
        <f t="shared" si="1"/>
        <v>-51</v>
      </c>
      <c r="T11">
        <f t="shared" si="2"/>
        <v>-3.7537587298721836E-2</v>
      </c>
      <c r="U11">
        <f t="shared" si="3"/>
        <v>3.2160000000000002</v>
      </c>
      <c r="V11">
        <f t="shared" si="4"/>
        <v>1.3920000000000001</v>
      </c>
      <c r="W11">
        <f t="shared" si="5"/>
        <v>-2.1507471419790396</v>
      </c>
    </row>
    <row r="12" spans="1:23" x14ac:dyDescent="0.2">
      <c r="B12">
        <v>11</v>
      </c>
      <c r="C12">
        <v>256</v>
      </c>
      <c r="D12">
        <v>752</v>
      </c>
      <c r="E12">
        <v>1989</v>
      </c>
      <c r="F12">
        <v>700</v>
      </c>
      <c r="G12">
        <v>776</v>
      </c>
      <c r="H12">
        <v>736</v>
      </c>
      <c r="R12">
        <f t="shared" si="0"/>
        <v>1733</v>
      </c>
      <c r="S12">
        <f t="shared" si="1"/>
        <v>-52</v>
      </c>
      <c r="T12">
        <f t="shared" si="2"/>
        <v>-2.9996770007694181E-2</v>
      </c>
      <c r="U12">
        <f t="shared" si="3"/>
        <v>-5.952</v>
      </c>
      <c r="V12">
        <f t="shared" si="4"/>
        <v>-6.9119999999999999</v>
      </c>
      <c r="W12">
        <f t="shared" si="5"/>
        <v>-1.7186897721806322</v>
      </c>
    </row>
    <row r="13" spans="1:23" x14ac:dyDescent="0.2">
      <c r="B13">
        <v>12</v>
      </c>
      <c r="C13">
        <v>246</v>
      </c>
      <c r="D13">
        <v>600</v>
      </c>
      <c r="E13">
        <v>1460</v>
      </c>
      <c r="F13">
        <v>548</v>
      </c>
      <c r="G13">
        <v>664</v>
      </c>
      <c r="H13">
        <v>581</v>
      </c>
      <c r="R13">
        <f t="shared" si="0"/>
        <v>1214</v>
      </c>
      <c r="S13">
        <f t="shared" si="1"/>
        <v>-52</v>
      </c>
      <c r="T13">
        <f t="shared" si="2"/>
        <v>-4.2807440843886699E-2</v>
      </c>
      <c r="U13">
        <f t="shared" si="3"/>
        <v>-8.64</v>
      </c>
      <c r="V13">
        <f t="shared" si="4"/>
        <v>-10.632</v>
      </c>
      <c r="W13">
        <f t="shared" si="5"/>
        <v>-2.4526877638073734</v>
      </c>
    </row>
    <row r="14" spans="1:23" x14ac:dyDescent="0.2">
      <c r="B14">
        <v>13</v>
      </c>
      <c r="C14">
        <v>140</v>
      </c>
      <c r="D14">
        <v>792</v>
      </c>
      <c r="E14">
        <v>1609</v>
      </c>
      <c r="F14">
        <v>750</v>
      </c>
      <c r="G14">
        <v>816</v>
      </c>
      <c r="H14">
        <v>773</v>
      </c>
      <c r="R14">
        <f t="shared" si="0"/>
        <v>1469</v>
      </c>
      <c r="S14">
        <f t="shared" si="1"/>
        <v>-42</v>
      </c>
      <c r="T14">
        <f t="shared" si="2"/>
        <v>-2.8583091540683427E-2</v>
      </c>
      <c r="U14">
        <f t="shared" si="3"/>
        <v>-4.992</v>
      </c>
      <c r="V14">
        <f t="shared" si="4"/>
        <v>-6.024</v>
      </c>
      <c r="W14">
        <f t="shared" si="5"/>
        <v>-1.6376918940164111</v>
      </c>
    </row>
    <row r="15" spans="1:23" x14ac:dyDescent="0.2">
      <c r="B15">
        <v>14</v>
      </c>
      <c r="C15">
        <v>386</v>
      </c>
      <c r="D15">
        <v>1153</v>
      </c>
      <c r="E15">
        <v>1568</v>
      </c>
      <c r="F15">
        <v>1144</v>
      </c>
      <c r="G15">
        <v>821</v>
      </c>
      <c r="H15">
        <v>1151</v>
      </c>
      <c r="R15">
        <f t="shared" si="0"/>
        <v>1182</v>
      </c>
      <c r="S15">
        <f t="shared" si="1"/>
        <v>-9</v>
      </c>
      <c r="T15">
        <f t="shared" si="2"/>
        <v>-7.614066055264059E-3</v>
      </c>
      <c r="U15">
        <f t="shared" si="3"/>
        <v>-4.8719999999999999</v>
      </c>
      <c r="V15">
        <f t="shared" si="4"/>
        <v>3.048</v>
      </c>
      <c r="W15">
        <f t="shared" si="5"/>
        <v>-0.43625421838862832</v>
      </c>
    </row>
    <row r="16" spans="1:23" x14ac:dyDescent="0.2">
      <c r="B16">
        <v>15</v>
      </c>
      <c r="C16">
        <v>158</v>
      </c>
      <c r="D16">
        <v>1051</v>
      </c>
      <c r="E16">
        <v>1474</v>
      </c>
      <c r="F16">
        <v>1047</v>
      </c>
      <c r="G16">
        <v>626</v>
      </c>
      <c r="H16">
        <v>1049</v>
      </c>
      <c r="R16">
        <f t="shared" si="0"/>
        <v>1316</v>
      </c>
      <c r="S16">
        <f t="shared" si="1"/>
        <v>-4</v>
      </c>
      <c r="T16">
        <f t="shared" si="2"/>
        <v>-3.0395043175357787E-3</v>
      </c>
      <c r="U16">
        <f t="shared" si="3"/>
        <v>-9.5519999999999996</v>
      </c>
      <c r="V16">
        <f t="shared" si="4"/>
        <v>0.6</v>
      </c>
      <c r="W16">
        <f t="shared" si="5"/>
        <v>-0.1741509163055778</v>
      </c>
    </row>
    <row r="17" spans="1:25" x14ac:dyDescent="0.2">
      <c r="G17" t="s">
        <v>28</v>
      </c>
      <c r="I17" t="s">
        <v>27</v>
      </c>
    </row>
    <row r="18" spans="1:25" x14ac:dyDescent="0.2">
      <c r="A18" s="1" t="s">
        <v>13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26</v>
      </c>
      <c r="J18" t="s">
        <v>25</v>
      </c>
      <c r="K18" t="s">
        <v>29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6</v>
      </c>
      <c r="S18" t="s">
        <v>7</v>
      </c>
      <c r="T18" s="1" t="s">
        <v>8</v>
      </c>
      <c r="U18" s="1" t="s">
        <v>10</v>
      </c>
      <c r="V18" s="1" t="s">
        <v>11</v>
      </c>
      <c r="W18" s="1" t="s">
        <v>9</v>
      </c>
      <c r="X18" t="s">
        <v>23</v>
      </c>
      <c r="Y18" s="1" t="s">
        <v>30</v>
      </c>
    </row>
    <row r="19" spans="1:25" x14ac:dyDescent="0.2">
      <c r="A19" t="s">
        <v>22</v>
      </c>
      <c r="B19">
        <v>1</v>
      </c>
      <c r="C19">
        <v>279</v>
      </c>
      <c r="D19">
        <v>1528</v>
      </c>
      <c r="E19">
        <v>303</v>
      </c>
      <c r="F19">
        <v>3938</v>
      </c>
      <c r="G19">
        <v>218</v>
      </c>
      <c r="H19">
        <v>1824</v>
      </c>
      <c r="L19">
        <f>D19</f>
        <v>1528</v>
      </c>
      <c r="M19">
        <f>4096-C19</f>
        <v>3817</v>
      </c>
      <c r="N19">
        <f>F19</f>
        <v>3938</v>
      </c>
      <c r="O19">
        <f>4096-E19</f>
        <v>3793</v>
      </c>
      <c r="P19">
        <f>H19</f>
        <v>1824</v>
      </c>
      <c r="Q19">
        <f>4096-G19</f>
        <v>3878</v>
      </c>
      <c r="R19">
        <f>N19-L19</f>
        <v>2410</v>
      </c>
      <c r="S19">
        <f>O19-M19</f>
        <v>-24</v>
      </c>
      <c r="T19" s="2">
        <f t="shared" ref="T19:T42" si="6">ATAN2(R19,S19)</f>
        <v>-9.9581770425042331E-3</v>
      </c>
      <c r="U19" s="2">
        <f>(G19-2048)*0.01</f>
        <v>-18.3</v>
      </c>
      <c r="V19" s="2">
        <f>(2048-H19)*0.01</f>
        <v>2.2400000000000002</v>
      </c>
      <c r="W19" s="2">
        <f t="shared" ref="W19:W42" si="7">T19*180/3.14159</f>
        <v>-0.57056199811266339</v>
      </c>
    </row>
    <row r="20" spans="1:25" x14ac:dyDescent="0.2">
      <c r="B20">
        <v>2</v>
      </c>
      <c r="C20">
        <v>1540</v>
      </c>
      <c r="D20">
        <v>652</v>
      </c>
      <c r="E20">
        <v>1559</v>
      </c>
      <c r="F20">
        <v>3985</v>
      </c>
      <c r="G20">
        <v>1342</v>
      </c>
      <c r="H20">
        <v>761</v>
      </c>
      <c r="L20">
        <f t="shared" ref="L20:L42" si="8">D20</f>
        <v>652</v>
      </c>
      <c r="M20">
        <f t="shared" ref="M20:M42" si="9">4096-C20</f>
        <v>2556</v>
      </c>
      <c r="N20">
        <f t="shared" ref="N20:N42" si="10">F20</f>
        <v>3985</v>
      </c>
      <c r="O20">
        <f t="shared" ref="O20:O42" si="11">4096-E20</f>
        <v>2537</v>
      </c>
      <c r="P20">
        <f t="shared" ref="P20:P42" si="12">H20</f>
        <v>761</v>
      </c>
      <c r="Q20">
        <f t="shared" ref="Q20:Q42" si="13">4096-G20</f>
        <v>2754</v>
      </c>
      <c r="R20">
        <f t="shared" ref="R20:R42" si="14">N20-L20</f>
        <v>3333</v>
      </c>
      <c r="S20">
        <f t="shared" ref="S20:S42" si="15">O20-M20</f>
        <v>-19</v>
      </c>
      <c r="T20" s="2">
        <f t="shared" si="6"/>
        <v>-5.7005083086866543E-3</v>
      </c>
      <c r="U20" s="2">
        <f t="shared" ref="U20:U42" si="16">(G20-2048)*0.01</f>
        <v>-7.0600000000000005</v>
      </c>
      <c r="V20" s="2">
        <f t="shared" ref="V20:V42" si="17">(2048-H20)*0.01</f>
        <v>12.870000000000001</v>
      </c>
      <c r="W20" s="2">
        <f t="shared" si="7"/>
        <v>-0.32661534304718243</v>
      </c>
    </row>
    <row r="21" spans="1:25" x14ac:dyDescent="0.2">
      <c r="B21">
        <v>3</v>
      </c>
      <c r="C21">
        <v>2536</v>
      </c>
      <c r="D21">
        <v>31</v>
      </c>
      <c r="E21">
        <v>2543</v>
      </c>
      <c r="F21">
        <v>3987</v>
      </c>
      <c r="G21">
        <v>2207</v>
      </c>
      <c r="H21">
        <v>2285</v>
      </c>
      <c r="L21">
        <f t="shared" si="8"/>
        <v>31</v>
      </c>
      <c r="M21">
        <f t="shared" si="9"/>
        <v>1560</v>
      </c>
      <c r="N21">
        <f t="shared" si="10"/>
        <v>3987</v>
      </c>
      <c r="O21">
        <f t="shared" si="11"/>
        <v>1553</v>
      </c>
      <c r="P21">
        <f t="shared" si="12"/>
        <v>2285</v>
      </c>
      <c r="Q21">
        <f t="shared" si="13"/>
        <v>1889</v>
      </c>
      <c r="R21">
        <f t="shared" si="14"/>
        <v>3956</v>
      </c>
      <c r="S21">
        <f t="shared" si="15"/>
        <v>-7</v>
      </c>
      <c r="T21" s="2">
        <f t="shared" si="6"/>
        <v>-1.7694622584275899E-3</v>
      </c>
      <c r="U21" s="2">
        <f t="shared" si="16"/>
        <v>1.59</v>
      </c>
      <c r="V21" s="2">
        <f t="shared" si="17"/>
        <v>-2.37</v>
      </c>
      <c r="W21" s="2">
        <f t="shared" si="7"/>
        <v>-0.10138280504997985</v>
      </c>
    </row>
    <row r="22" spans="1:25" x14ac:dyDescent="0.2">
      <c r="B22">
        <v>4</v>
      </c>
      <c r="C22">
        <v>3184</v>
      </c>
      <c r="D22">
        <v>21</v>
      </c>
      <c r="E22">
        <v>3187</v>
      </c>
      <c r="F22">
        <v>3987</v>
      </c>
      <c r="G22">
        <v>2785</v>
      </c>
      <c r="H22">
        <v>1271</v>
      </c>
      <c r="L22">
        <f t="shared" si="8"/>
        <v>21</v>
      </c>
      <c r="M22">
        <f t="shared" si="9"/>
        <v>912</v>
      </c>
      <c r="N22">
        <f t="shared" si="10"/>
        <v>3987</v>
      </c>
      <c r="O22">
        <f t="shared" si="11"/>
        <v>909</v>
      </c>
      <c r="P22">
        <f t="shared" si="12"/>
        <v>1271</v>
      </c>
      <c r="Q22">
        <f t="shared" si="13"/>
        <v>1311</v>
      </c>
      <c r="R22">
        <f t="shared" si="14"/>
        <v>3966</v>
      </c>
      <c r="S22">
        <f t="shared" si="15"/>
        <v>-3</v>
      </c>
      <c r="T22" s="2">
        <f t="shared" si="6"/>
        <v>-7.5642950776963643E-4</v>
      </c>
      <c r="U22" s="2">
        <f t="shared" si="16"/>
        <v>7.37</v>
      </c>
      <c r="V22" s="2">
        <f t="shared" si="17"/>
        <v>7.7700000000000005</v>
      </c>
      <c r="W22" s="2">
        <f t="shared" si="7"/>
        <v>-4.3340254902305704E-2</v>
      </c>
    </row>
    <row r="23" spans="1:25" x14ac:dyDescent="0.2">
      <c r="B23">
        <v>5</v>
      </c>
      <c r="C23">
        <v>3349</v>
      </c>
      <c r="D23">
        <v>28</v>
      </c>
      <c r="E23">
        <v>3356</v>
      </c>
      <c r="F23">
        <v>3976</v>
      </c>
      <c r="G23">
        <v>2950</v>
      </c>
      <c r="H23">
        <v>1421</v>
      </c>
      <c r="I23">
        <v>2953</v>
      </c>
      <c r="J23">
        <v>3494</v>
      </c>
      <c r="K23">
        <v>1</v>
      </c>
      <c r="L23">
        <f>D23</f>
        <v>28</v>
      </c>
      <c r="M23">
        <f t="shared" si="9"/>
        <v>747</v>
      </c>
      <c r="N23">
        <f t="shared" si="10"/>
        <v>3976</v>
      </c>
      <c r="O23">
        <f t="shared" si="11"/>
        <v>740</v>
      </c>
      <c r="P23">
        <f t="shared" si="12"/>
        <v>1421</v>
      </c>
      <c r="Q23">
        <f t="shared" si="13"/>
        <v>1146</v>
      </c>
      <c r="R23">
        <f t="shared" si="14"/>
        <v>3948</v>
      </c>
      <c r="S23">
        <f t="shared" si="15"/>
        <v>-7</v>
      </c>
      <c r="T23" s="2">
        <f t="shared" si="6"/>
        <v>-1.7730477874118703E-3</v>
      </c>
      <c r="U23" s="2">
        <f t="shared" si="16"/>
        <v>9.02</v>
      </c>
      <c r="V23" s="2">
        <f t="shared" si="17"/>
        <v>6.2700000000000005</v>
      </c>
      <c r="W23" s="2">
        <f t="shared" si="7"/>
        <v>-0.10158824090162519</v>
      </c>
      <c r="Y23">
        <f>SQRT((I23-G23)^2+(J23-H23)^2)</f>
        <v>2073.002170765868</v>
      </c>
    </row>
    <row r="24" spans="1:25" x14ac:dyDescent="0.2">
      <c r="B24">
        <v>6</v>
      </c>
      <c r="C24">
        <v>3538</v>
      </c>
      <c r="D24">
        <v>17</v>
      </c>
      <c r="E24">
        <v>3542</v>
      </c>
      <c r="F24">
        <v>3980</v>
      </c>
      <c r="G24">
        <v>3073</v>
      </c>
      <c r="H24">
        <v>1551</v>
      </c>
      <c r="L24">
        <f t="shared" si="8"/>
        <v>17</v>
      </c>
      <c r="M24">
        <f t="shared" si="9"/>
        <v>558</v>
      </c>
      <c r="N24">
        <f t="shared" si="10"/>
        <v>3980</v>
      </c>
      <c r="O24">
        <f t="shared" si="11"/>
        <v>554</v>
      </c>
      <c r="P24">
        <f t="shared" si="12"/>
        <v>1551</v>
      </c>
      <c r="Q24">
        <f t="shared" si="13"/>
        <v>1023</v>
      </c>
      <c r="R24">
        <f t="shared" si="14"/>
        <v>3963</v>
      </c>
      <c r="S24">
        <f t="shared" si="15"/>
        <v>-4</v>
      </c>
      <c r="T24" s="2">
        <f t="shared" si="6"/>
        <v>-1.0093360185854932E-3</v>
      </c>
      <c r="U24" s="2">
        <f t="shared" si="16"/>
        <v>10.25</v>
      </c>
      <c r="V24" s="2">
        <f t="shared" si="17"/>
        <v>4.97</v>
      </c>
      <c r="W24" s="2">
        <f t="shared" si="7"/>
        <v>-5.7830742823025534E-2</v>
      </c>
    </row>
    <row r="25" spans="1:25" x14ac:dyDescent="0.2">
      <c r="B25">
        <v>7</v>
      </c>
      <c r="C25">
        <v>3733</v>
      </c>
      <c r="D25">
        <v>658</v>
      </c>
      <c r="E25">
        <v>3722</v>
      </c>
      <c r="F25">
        <v>3546</v>
      </c>
      <c r="G25">
        <v>3256</v>
      </c>
      <c r="H25">
        <v>3023</v>
      </c>
      <c r="L25">
        <f t="shared" si="8"/>
        <v>658</v>
      </c>
      <c r="M25">
        <f t="shared" si="9"/>
        <v>363</v>
      </c>
      <c r="N25">
        <f t="shared" si="10"/>
        <v>3546</v>
      </c>
      <c r="O25">
        <f t="shared" si="11"/>
        <v>374</v>
      </c>
      <c r="P25">
        <f t="shared" si="12"/>
        <v>3023</v>
      </c>
      <c r="Q25">
        <f t="shared" si="13"/>
        <v>840</v>
      </c>
      <c r="R25">
        <f t="shared" si="14"/>
        <v>2888</v>
      </c>
      <c r="S25">
        <f t="shared" si="15"/>
        <v>11</v>
      </c>
      <c r="T25" s="2">
        <f t="shared" si="6"/>
        <v>3.8088458471228189E-3</v>
      </c>
      <c r="U25" s="2">
        <f t="shared" si="16"/>
        <v>12.08</v>
      </c>
      <c r="V25" s="2">
        <f t="shared" si="17"/>
        <v>-9.75</v>
      </c>
      <c r="W25" s="2">
        <f t="shared" si="7"/>
        <v>0.21823097618788811</v>
      </c>
    </row>
    <row r="26" spans="1:25" x14ac:dyDescent="0.2">
      <c r="B26">
        <v>8</v>
      </c>
      <c r="C26">
        <v>3812</v>
      </c>
      <c r="D26">
        <v>920</v>
      </c>
      <c r="E26">
        <v>3812</v>
      </c>
      <c r="F26">
        <v>3525</v>
      </c>
      <c r="G26">
        <v>3346</v>
      </c>
      <c r="H26">
        <v>1281</v>
      </c>
      <c r="L26">
        <f t="shared" si="8"/>
        <v>920</v>
      </c>
      <c r="M26">
        <f t="shared" si="9"/>
        <v>284</v>
      </c>
      <c r="N26">
        <f t="shared" si="10"/>
        <v>3525</v>
      </c>
      <c r="O26">
        <f t="shared" si="11"/>
        <v>284</v>
      </c>
      <c r="P26">
        <f t="shared" si="12"/>
        <v>1281</v>
      </c>
      <c r="Q26">
        <f t="shared" si="13"/>
        <v>750</v>
      </c>
      <c r="R26">
        <f t="shared" si="14"/>
        <v>2605</v>
      </c>
      <c r="S26">
        <f t="shared" si="15"/>
        <v>0</v>
      </c>
      <c r="T26" s="2">
        <f t="shared" si="6"/>
        <v>0</v>
      </c>
      <c r="U26" s="2">
        <f t="shared" si="16"/>
        <v>12.98</v>
      </c>
      <c r="V26" s="2">
        <f t="shared" si="17"/>
        <v>7.67</v>
      </c>
      <c r="W26" s="2">
        <f t="shared" si="7"/>
        <v>0</v>
      </c>
    </row>
    <row r="27" spans="1:25" x14ac:dyDescent="0.2">
      <c r="B27">
        <v>9</v>
      </c>
      <c r="C27">
        <v>2646</v>
      </c>
      <c r="D27">
        <v>547</v>
      </c>
      <c r="E27">
        <v>2655</v>
      </c>
      <c r="F27">
        <v>3154</v>
      </c>
      <c r="G27">
        <v>2313</v>
      </c>
      <c r="H27">
        <v>620</v>
      </c>
      <c r="I27">
        <v>2301</v>
      </c>
      <c r="J27">
        <v>2695</v>
      </c>
      <c r="K27">
        <v>1</v>
      </c>
      <c r="L27">
        <f t="shared" si="8"/>
        <v>547</v>
      </c>
      <c r="M27">
        <f t="shared" si="9"/>
        <v>1450</v>
      </c>
      <c r="N27">
        <f t="shared" si="10"/>
        <v>3154</v>
      </c>
      <c r="O27">
        <f t="shared" si="11"/>
        <v>1441</v>
      </c>
      <c r="P27">
        <f t="shared" si="12"/>
        <v>620</v>
      </c>
      <c r="Q27">
        <f t="shared" si="13"/>
        <v>1783</v>
      </c>
      <c r="R27">
        <f t="shared" si="14"/>
        <v>2607</v>
      </c>
      <c r="S27">
        <f t="shared" si="15"/>
        <v>-9</v>
      </c>
      <c r="T27" s="2">
        <f t="shared" si="6"/>
        <v>-3.452230244070049E-3</v>
      </c>
      <c r="U27" s="2">
        <f t="shared" si="16"/>
        <v>2.65</v>
      </c>
      <c r="V27" s="2">
        <f t="shared" si="17"/>
        <v>14.280000000000001</v>
      </c>
      <c r="W27" s="2">
        <f t="shared" si="7"/>
        <v>-0.1977983899657845</v>
      </c>
      <c r="Y27">
        <f>SQRT((I27-G27)^2+(J27-H27)^2)</f>
        <v>2075.0346985050637</v>
      </c>
    </row>
    <row r="28" spans="1:25" x14ac:dyDescent="0.2">
      <c r="B28">
        <v>10</v>
      </c>
      <c r="C28">
        <v>2741</v>
      </c>
      <c r="D28">
        <v>1121</v>
      </c>
      <c r="E28">
        <v>2741</v>
      </c>
      <c r="F28">
        <v>3372</v>
      </c>
      <c r="G28">
        <v>2409</v>
      </c>
      <c r="H28">
        <v>3304</v>
      </c>
      <c r="L28">
        <f t="shared" si="8"/>
        <v>1121</v>
      </c>
      <c r="M28">
        <f t="shared" si="9"/>
        <v>1355</v>
      </c>
      <c r="N28">
        <f t="shared" si="10"/>
        <v>3372</v>
      </c>
      <c r="O28">
        <f t="shared" si="11"/>
        <v>1355</v>
      </c>
      <c r="P28">
        <f t="shared" si="12"/>
        <v>3304</v>
      </c>
      <c r="Q28">
        <f t="shared" si="13"/>
        <v>1687</v>
      </c>
      <c r="R28">
        <f t="shared" si="14"/>
        <v>2251</v>
      </c>
      <c r="S28">
        <f t="shared" si="15"/>
        <v>0</v>
      </c>
      <c r="T28" s="2">
        <f t="shared" si="6"/>
        <v>0</v>
      </c>
      <c r="U28" s="2">
        <f t="shared" si="16"/>
        <v>3.61</v>
      </c>
      <c r="V28" s="2">
        <f t="shared" si="17"/>
        <v>-12.56</v>
      </c>
      <c r="W28" s="2">
        <f t="shared" si="7"/>
        <v>0</v>
      </c>
    </row>
    <row r="29" spans="1:25" x14ac:dyDescent="0.2">
      <c r="B29">
        <v>11</v>
      </c>
      <c r="C29">
        <v>2494</v>
      </c>
      <c r="D29">
        <v>210</v>
      </c>
      <c r="E29">
        <v>2502</v>
      </c>
      <c r="F29">
        <v>3981</v>
      </c>
      <c r="G29">
        <v>2167</v>
      </c>
      <c r="H29">
        <v>2581</v>
      </c>
      <c r="L29">
        <f t="shared" si="8"/>
        <v>210</v>
      </c>
      <c r="M29">
        <f t="shared" si="9"/>
        <v>1602</v>
      </c>
      <c r="N29">
        <f t="shared" si="10"/>
        <v>3981</v>
      </c>
      <c r="O29">
        <f t="shared" si="11"/>
        <v>1594</v>
      </c>
      <c r="P29">
        <f t="shared" si="12"/>
        <v>2581</v>
      </c>
      <c r="Q29">
        <f t="shared" si="13"/>
        <v>1929</v>
      </c>
      <c r="R29">
        <f t="shared" si="14"/>
        <v>3771</v>
      </c>
      <c r="S29">
        <f t="shared" si="15"/>
        <v>-8</v>
      </c>
      <c r="T29" s="2">
        <f t="shared" si="6"/>
        <v>-2.1214500128690834E-3</v>
      </c>
      <c r="U29" s="2">
        <f t="shared" si="16"/>
        <v>1.19</v>
      </c>
      <c r="V29" s="2">
        <f t="shared" si="17"/>
        <v>-5.33</v>
      </c>
      <c r="W29" s="2">
        <f t="shared" si="7"/>
        <v>-0.12155023485446383</v>
      </c>
    </row>
    <row r="30" spans="1:25" x14ac:dyDescent="0.2">
      <c r="B30">
        <v>12</v>
      </c>
      <c r="C30">
        <v>2995</v>
      </c>
      <c r="D30">
        <v>140</v>
      </c>
      <c r="E30">
        <v>2996</v>
      </c>
      <c r="F30">
        <v>3974</v>
      </c>
      <c r="G30">
        <v>2596</v>
      </c>
      <c r="H30">
        <v>2223</v>
      </c>
      <c r="L30">
        <f t="shared" si="8"/>
        <v>140</v>
      </c>
      <c r="M30">
        <f t="shared" si="9"/>
        <v>1101</v>
      </c>
      <c r="N30">
        <f t="shared" si="10"/>
        <v>3974</v>
      </c>
      <c r="O30">
        <f t="shared" si="11"/>
        <v>1100</v>
      </c>
      <c r="P30">
        <f t="shared" si="12"/>
        <v>2223</v>
      </c>
      <c r="Q30">
        <f t="shared" si="13"/>
        <v>1500</v>
      </c>
      <c r="R30">
        <f t="shared" si="14"/>
        <v>3834</v>
      </c>
      <c r="S30">
        <f t="shared" si="15"/>
        <v>-1</v>
      </c>
      <c r="T30" s="2">
        <f t="shared" si="6"/>
        <v>-2.6082419857161683E-4</v>
      </c>
      <c r="U30" s="2">
        <f t="shared" si="16"/>
        <v>5.48</v>
      </c>
      <c r="V30" s="2">
        <f t="shared" si="17"/>
        <v>-1.75</v>
      </c>
      <c r="W30" s="2">
        <f t="shared" si="7"/>
        <v>-1.4944138395809457E-2</v>
      </c>
    </row>
    <row r="31" spans="1:25" x14ac:dyDescent="0.2">
      <c r="A31" t="s">
        <v>31</v>
      </c>
      <c r="B31">
        <v>13</v>
      </c>
      <c r="C31">
        <v>2717</v>
      </c>
      <c r="D31">
        <v>328</v>
      </c>
      <c r="E31">
        <v>2731</v>
      </c>
      <c r="F31">
        <v>3850</v>
      </c>
      <c r="G31">
        <v>2385</v>
      </c>
      <c r="H31">
        <v>747</v>
      </c>
      <c r="I31">
        <v>2394</v>
      </c>
      <c r="J31">
        <v>2822</v>
      </c>
      <c r="K31">
        <v>1</v>
      </c>
      <c r="L31">
        <f t="shared" si="8"/>
        <v>328</v>
      </c>
      <c r="M31">
        <f t="shared" si="9"/>
        <v>1379</v>
      </c>
      <c r="N31">
        <f t="shared" si="10"/>
        <v>3850</v>
      </c>
      <c r="O31">
        <f t="shared" si="11"/>
        <v>1365</v>
      </c>
      <c r="P31">
        <f t="shared" si="12"/>
        <v>747</v>
      </c>
      <c r="Q31">
        <f t="shared" si="13"/>
        <v>1711</v>
      </c>
      <c r="R31">
        <f t="shared" si="14"/>
        <v>3522</v>
      </c>
      <c r="S31">
        <f t="shared" si="15"/>
        <v>-14</v>
      </c>
      <c r="T31" s="2">
        <f t="shared" si="6"/>
        <v>-3.9749932606253143E-3</v>
      </c>
      <c r="U31" s="2">
        <f t="shared" si="16"/>
        <v>3.37</v>
      </c>
      <c r="V31" s="2">
        <f t="shared" si="17"/>
        <v>13.01</v>
      </c>
      <c r="W31" s="2">
        <f t="shared" si="7"/>
        <v>-0.22775052979941895</v>
      </c>
      <c r="Y31">
        <f>SQRT((I31-G31)^2+(J31-H31)^2)</f>
        <v>2075.0195179804937</v>
      </c>
    </row>
    <row r="32" spans="1:25" x14ac:dyDescent="0.2">
      <c r="B32">
        <v>14</v>
      </c>
      <c r="C32">
        <v>3721</v>
      </c>
      <c r="D32">
        <v>113</v>
      </c>
      <c r="E32">
        <v>3710</v>
      </c>
      <c r="F32">
        <v>3821</v>
      </c>
      <c r="G32">
        <v>3247</v>
      </c>
      <c r="H32">
        <v>2268</v>
      </c>
      <c r="I32">
        <v>3255</v>
      </c>
      <c r="J32">
        <v>215</v>
      </c>
      <c r="K32" s="8">
        <v>-1</v>
      </c>
      <c r="L32">
        <f t="shared" si="8"/>
        <v>113</v>
      </c>
      <c r="M32">
        <f t="shared" si="9"/>
        <v>375</v>
      </c>
      <c r="N32">
        <f t="shared" si="10"/>
        <v>3821</v>
      </c>
      <c r="O32">
        <f t="shared" si="11"/>
        <v>386</v>
      </c>
      <c r="P32">
        <f t="shared" si="12"/>
        <v>2268</v>
      </c>
      <c r="Q32">
        <f t="shared" si="13"/>
        <v>849</v>
      </c>
      <c r="R32">
        <f t="shared" si="14"/>
        <v>3708</v>
      </c>
      <c r="S32">
        <f t="shared" si="15"/>
        <v>11</v>
      </c>
      <c r="T32" s="2">
        <f t="shared" si="6"/>
        <v>2.9665500894758578E-3</v>
      </c>
      <c r="U32" s="2">
        <f t="shared" si="16"/>
        <v>11.99</v>
      </c>
      <c r="V32" s="2">
        <f t="shared" si="17"/>
        <v>-2.2000000000000002</v>
      </c>
      <c r="W32" s="2">
        <f t="shared" si="7"/>
        <v>0.16997094340943741</v>
      </c>
      <c r="Y32">
        <f>SQRT((I32-G32)^2+(J32-H32)^2)</f>
        <v>2053.0155868867632</v>
      </c>
    </row>
    <row r="33" spans="1:25" x14ac:dyDescent="0.2">
      <c r="B33">
        <v>15</v>
      </c>
      <c r="C33">
        <v>4354</v>
      </c>
      <c r="D33">
        <v>1165</v>
      </c>
      <c r="E33">
        <v>4357</v>
      </c>
      <c r="F33">
        <v>3888</v>
      </c>
      <c r="G33">
        <v>3821</v>
      </c>
      <c r="H33">
        <v>1255</v>
      </c>
      <c r="L33">
        <f t="shared" si="8"/>
        <v>1165</v>
      </c>
      <c r="M33">
        <f t="shared" si="9"/>
        <v>-258</v>
      </c>
      <c r="N33">
        <f t="shared" si="10"/>
        <v>3888</v>
      </c>
      <c r="O33">
        <f t="shared" si="11"/>
        <v>-261</v>
      </c>
      <c r="P33">
        <f t="shared" si="12"/>
        <v>1255</v>
      </c>
      <c r="Q33">
        <f t="shared" si="13"/>
        <v>275</v>
      </c>
      <c r="R33">
        <f t="shared" si="14"/>
        <v>2723</v>
      </c>
      <c r="S33">
        <f t="shared" si="15"/>
        <v>-3</v>
      </c>
      <c r="T33" s="2">
        <f t="shared" si="6"/>
        <v>-1.1017255917005592E-3</v>
      </c>
      <c r="U33" s="2">
        <f t="shared" si="16"/>
        <v>17.73</v>
      </c>
      <c r="V33" s="2">
        <f t="shared" si="17"/>
        <v>7.9300000000000006</v>
      </c>
      <c r="W33" s="2">
        <f t="shared" si="7"/>
        <v>-6.3124279904793648E-2</v>
      </c>
    </row>
    <row r="34" spans="1:25" x14ac:dyDescent="0.2">
      <c r="B34">
        <v>16</v>
      </c>
      <c r="C34">
        <v>3820</v>
      </c>
      <c r="D34">
        <v>388</v>
      </c>
      <c r="E34">
        <v>3834</v>
      </c>
      <c r="F34">
        <v>3792</v>
      </c>
      <c r="G34">
        <v>3357</v>
      </c>
      <c r="H34">
        <v>606</v>
      </c>
      <c r="L34">
        <f t="shared" si="8"/>
        <v>388</v>
      </c>
      <c r="M34">
        <f t="shared" si="9"/>
        <v>276</v>
      </c>
      <c r="N34">
        <f t="shared" si="10"/>
        <v>3792</v>
      </c>
      <c r="O34">
        <f t="shared" si="11"/>
        <v>262</v>
      </c>
      <c r="P34">
        <f t="shared" si="12"/>
        <v>606</v>
      </c>
      <c r="Q34">
        <f t="shared" si="13"/>
        <v>739</v>
      </c>
      <c r="R34">
        <f t="shared" si="14"/>
        <v>3404</v>
      </c>
      <c r="S34">
        <f t="shared" si="15"/>
        <v>-14</v>
      </c>
      <c r="T34" s="2">
        <f t="shared" si="6"/>
        <v>-4.1127852712196768E-3</v>
      </c>
      <c r="U34" s="2">
        <f t="shared" si="16"/>
        <v>13.09</v>
      </c>
      <c r="V34" s="2">
        <f t="shared" si="17"/>
        <v>14.42</v>
      </c>
      <c r="W34" s="2">
        <f t="shared" si="7"/>
        <v>-0.23564543712564079</v>
      </c>
    </row>
    <row r="35" spans="1:25" x14ac:dyDescent="0.2">
      <c r="A35" t="s">
        <v>21</v>
      </c>
      <c r="B35">
        <v>17</v>
      </c>
      <c r="C35">
        <v>2516</v>
      </c>
      <c r="D35">
        <v>134</v>
      </c>
      <c r="E35">
        <v>2534</v>
      </c>
      <c r="F35">
        <v>3639</v>
      </c>
      <c r="G35">
        <v>2184</v>
      </c>
      <c r="H35">
        <v>485</v>
      </c>
      <c r="L35">
        <f t="shared" si="8"/>
        <v>134</v>
      </c>
      <c r="M35">
        <f t="shared" si="9"/>
        <v>1580</v>
      </c>
      <c r="N35">
        <f t="shared" si="10"/>
        <v>3639</v>
      </c>
      <c r="O35">
        <f t="shared" si="11"/>
        <v>1562</v>
      </c>
      <c r="P35">
        <f t="shared" si="12"/>
        <v>485</v>
      </c>
      <c r="Q35">
        <f t="shared" si="13"/>
        <v>1912</v>
      </c>
      <c r="R35">
        <f t="shared" si="14"/>
        <v>3505</v>
      </c>
      <c r="S35">
        <f t="shared" si="15"/>
        <v>-18</v>
      </c>
      <c r="T35" s="2">
        <f t="shared" si="6"/>
        <v>-5.1354755381077793E-3</v>
      </c>
      <c r="U35" s="2">
        <f t="shared" si="16"/>
        <v>1.36</v>
      </c>
      <c r="V35" s="2">
        <f t="shared" si="17"/>
        <v>15.63</v>
      </c>
      <c r="W35" s="2">
        <f t="shared" si="7"/>
        <v>-0.29424132266126396</v>
      </c>
    </row>
    <row r="36" spans="1:25" x14ac:dyDescent="0.2">
      <c r="B36">
        <v>18</v>
      </c>
      <c r="C36">
        <v>818</v>
      </c>
      <c r="D36">
        <v>1123</v>
      </c>
      <c r="E36">
        <v>836</v>
      </c>
      <c r="F36">
        <v>3990</v>
      </c>
      <c r="G36">
        <v>689</v>
      </c>
      <c r="H36">
        <v>1296</v>
      </c>
      <c r="I36">
        <v>702</v>
      </c>
      <c r="J36">
        <v>3371</v>
      </c>
      <c r="K36">
        <v>1</v>
      </c>
      <c r="L36">
        <f t="shared" si="8"/>
        <v>1123</v>
      </c>
      <c r="M36">
        <f t="shared" si="9"/>
        <v>3278</v>
      </c>
      <c r="N36">
        <f t="shared" si="10"/>
        <v>3990</v>
      </c>
      <c r="O36">
        <f t="shared" si="11"/>
        <v>3260</v>
      </c>
      <c r="P36">
        <f t="shared" si="12"/>
        <v>1296</v>
      </c>
      <c r="Q36">
        <f t="shared" si="13"/>
        <v>3407</v>
      </c>
      <c r="R36">
        <f t="shared" si="14"/>
        <v>2867</v>
      </c>
      <c r="S36">
        <f t="shared" si="15"/>
        <v>-18</v>
      </c>
      <c r="T36" s="2">
        <f t="shared" si="6"/>
        <v>-6.2782572376333737E-3</v>
      </c>
      <c r="U36" s="2">
        <f t="shared" si="16"/>
        <v>-13.59</v>
      </c>
      <c r="V36" s="2">
        <f t="shared" si="17"/>
        <v>7.5200000000000005</v>
      </c>
      <c r="W36" s="2">
        <f t="shared" si="7"/>
        <v>-0.3597179462546059</v>
      </c>
      <c r="Y36">
        <f>SQRT((I36-G36)^2+(J36-H36)^2)</f>
        <v>2075.0407224919709</v>
      </c>
    </row>
    <row r="37" spans="1:25" x14ac:dyDescent="0.2">
      <c r="B37">
        <v>19</v>
      </c>
      <c r="C37">
        <v>155</v>
      </c>
      <c r="D37">
        <v>37</v>
      </c>
      <c r="E37">
        <v>202</v>
      </c>
      <c r="F37">
        <v>3972</v>
      </c>
      <c r="G37">
        <v>116</v>
      </c>
      <c r="H37">
        <v>2309</v>
      </c>
      <c r="L37">
        <f t="shared" si="8"/>
        <v>37</v>
      </c>
      <c r="M37">
        <f t="shared" si="9"/>
        <v>3941</v>
      </c>
      <c r="N37">
        <f t="shared" si="10"/>
        <v>3972</v>
      </c>
      <c r="O37">
        <f t="shared" si="11"/>
        <v>3894</v>
      </c>
      <c r="P37">
        <f t="shared" si="12"/>
        <v>2309</v>
      </c>
      <c r="Q37">
        <f t="shared" si="13"/>
        <v>3980</v>
      </c>
      <c r="R37">
        <f t="shared" si="14"/>
        <v>3935</v>
      </c>
      <c r="S37">
        <f t="shared" si="15"/>
        <v>-47</v>
      </c>
      <c r="T37" s="2">
        <f t="shared" si="6"/>
        <v>-1.1943523548646105E-2</v>
      </c>
      <c r="U37" s="2">
        <f t="shared" si="16"/>
        <v>-19.32</v>
      </c>
      <c r="V37" s="2">
        <f t="shared" si="17"/>
        <v>-2.61</v>
      </c>
      <c r="W37" s="2">
        <f t="shared" si="7"/>
        <v>-0.684314069867901</v>
      </c>
    </row>
    <row r="38" spans="1:25" x14ac:dyDescent="0.2">
      <c r="B38">
        <v>20</v>
      </c>
      <c r="C38">
        <v>284</v>
      </c>
      <c r="D38">
        <v>482</v>
      </c>
      <c r="E38">
        <v>298</v>
      </c>
      <c r="F38">
        <v>3083</v>
      </c>
      <c r="G38">
        <v>220</v>
      </c>
      <c r="H38">
        <v>647</v>
      </c>
      <c r="L38">
        <f t="shared" si="8"/>
        <v>482</v>
      </c>
      <c r="M38">
        <f t="shared" si="9"/>
        <v>3812</v>
      </c>
      <c r="N38">
        <f t="shared" si="10"/>
        <v>3083</v>
      </c>
      <c r="O38">
        <f t="shared" si="11"/>
        <v>3798</v>
      </c>
      <c r="P38">
        <f t="shared" si="12"/>
        <v>647</v>
      </c>
      <c r="Q38">
        <f t="shared" si="13"/>
        <v>3876</v>
      </c>
      <c r="R38">
        <f t="shared" si="14"/>
        <v>2601</v>
      </c>
      <c r="S38">
        <f t="shared" si="15"/>
        <v>-14</v>
      </c>
      <c r="T38" s="2">
        <f t="shared" si="6"/>
        <v>-5.3824931951755323E-3</v>
      </c>
      <c r="U38" s="2">
        <f t="shared" si="16"/>
        <v>-18.28</v>
      </c>
      <c r="V38" s="2">
        <f t="shared" si="17"/>
        <v>14.01</v>
      </c>
      <c r="W38" s="2">
        <f t="shared" si="7"/>
        <v>-0.30839440383105238</v>
      </c>
    </row>
    <row r="39" spans="1:25" x14ac:dyDescent="0.2">
      <c r="B39">
        <v>21</v>
      </c>
      <c r="C39">
        <v>1105</v>
      </c>
      <c r="D39">
        <v>156</v>
      </c>
      <c r="E39">
        <v>1126</v>
      </c>
      <c r="F39">
        <v>3982</v>
      </c>
      <c r="G39">
        <v>981</v>
      </c>
      <c r="H39">
        <v>1576</v>
      </c>
      <c r="L39">
        <f t="shared" si="8"/>
        <v>156</v>
      </c>
      <c r="M39">
        <f t="shared" si="9"/>
        <v>2991</v>
      </c>
      <c r="N39">
        <f t="shared" si="10"/>
        <v>3982</v>
      </c>
      <c r="O39">
        <f t="shared" si="11"/>
        <v>2970</v>
      </c>
      <c r="P39">
        <f t="shared" si="12"/>
        <v>1576</v>
      </c>
      <c r="Q39">
        <f t="shared" si="13"/>
        <v>3115</v>
      </c>
      <c r="R39">
        <f t="shared" si="14"/>
        <v>3826</v>
      </c>
      <c r="S39">
        <f t="shared" si="15"/>
        <v>-21</v>
      </c>
      <c r="T39" s="2">
        <f t="shared" si="6"/>
        <v>-5.4887059901522067E-3</v>
      </c>
      <c r="U39" s="2">
        <f t="shared" si="16"/>
        <v>-10.67</v>
      </c>
      <c r="V39" s="2">
        <f t="shared" si="17"/>
        <v>4.72</v>
      </c>
      <c r="W39" s="2">
        <f t="shared" si="7"/>
        <v>-0.31447995385374838</v>
      </c>
    </row>
    <row r="40" spans="1:25" x14ac:dyDescent="0.2">
      <c r="B40">
        <v>22</v>
      </c>
      <c r="C40">
        <v>341</v>
      </c>
      <c r="D40">
        <v>98</v>
      </c>
      <c r="E40">
        <v>388</v>
      </c>
      <c r="F40">
        <v>3696</v>
      </c>
      <c r="G40">
        <v>317</v>
      </c>
      <c r="H40">
        <v>3330</v>
      </c>
      <c r="L40">
        <f t="shared" si="8"/>
        <v>98</v>
      </c>
      <c r="M40">
        <f t="shared" si="9"/>
        <v>3755</v>
      </c>
      <c r="N40">
        <f t="shared" si="10"/>
        <v>3696</v>
      </c>
      <c r="O40">
        <f t="shared" si="11"/>
        <v>3708</v>
      </c>
      <c r="P40">
        <f t="shared" si="12"/>
        <v>3330</v>
      </c>
      <c r="Q40">
        <f t="shared" si="13"/>
        <v>3779</v>
      </c>
      <c r="R40">
        <f t="shared" si="14"/>
        <v>3598</v>
      </c>
      <c r="S40">
        <f t="shared" si="15"/>
        <v>-47</v>
      </c>
      <c r="T40" s="2">
        <f t="shared" si="6"/>
        <v>-1.3062069749719945E-2</v>
      </c>
      <c r="U40" s="2">
        <f t="shared" si="16"/>
        <v>-17.309999999999999</v>
      </c>
      <c r="V40" s="2">
        <f t="shared" si="17"/>
        <v>-12.82</v>
      </c>
      <c r="W40" s="2">
        <f t="shared" si="7"/>
        <v>-0.74840210051266709</v>
      </c>
    </row>
    <row r="41" spans="1:25" x14ac:dyDescent="0.2">
      <c r="B41">
        <v>23</v>
      </c>
      <c r="C41">
        <v>116</v>
      </c>
      <c r="D41">
        <v>113</v>
      </c>
      <c r="E41">
        <v>159</v>
      </c>
      <c r="F41">
        <v>3982</v>
      </c>
      <c r="G41">
        <v>77</v>
      </c>
      <c r="H41">
        <v>2607</v>
      </c>
      <c r="L41">
        <f t="shared" si="8"/>
        <v>113</v>
      </c>
      <c r="M41">
        <f t="shared" si="9"/>
        <v>3980</v>
      </c>
      <c r="N41">
        <f t="shared" si="10"/>
        <v>3982</v>
      </c>
      <c r="O41">
        <f t="shared" si="11"/>
        <v>3937</v>
      </c>
      <c r="P41">
        <f t="shared" si="12"/>
        <v>2607</v>
      </c>
      <c r="Q41">
        <f t="shared" si="13"/>
        <v>4019</v>
      </c>
      <c r="R41">
        <f t="shared" si="14"/>
        <v>3869</v>
      </c>
      <c r="S41">
        <f t="shared" si="15"/>
        <v>-43</v>
      </c>
      <c r="T41" s="2">
        <f t="shared" si="6"/>
        <v>-1.1113525373230071E-2</v>
      </c>
      <c r="U41" s="2">
        <f t="shared" si="16"/>
        <v>-19.71</v>
      </c>
      <c r="V41" s="2">
        <f t="shared" si="17"/>
        <v>-5.59</v>
      </c>
      <c r="W41" s="2">
        <f t="shared" si="7"/>
        <v>-0.63675863724464776</v>
      </c>
    </row>
    <row r="42" spans="1:25" x14ac:dyDescent="0.2">
      <c r="B42">
        <v>24</v>
      </c>
      <c r="C42">
        <v>983</v>
      </c>
      <c r="D42">
        <v>48</v>
      </c>
      <c r="E42">
        <v>1005</v>
      </c>
      <c r="F42">
        <v>3968</v>
      </c>
      <c r="G42">
        <v>859</v>
      </c>
      <c r="H42">
        <v>1446</v>
      </c>
      <c r="L42">
        <f t="shared" si="8"/>
        <v>48</v>
      </c>
      <c r="M42">
        <f t="shared" si="9"/>
        <v>3113</v>
      </c>
      <c r="N42">
        <f t="shared" si="10"/>
        <v>3968</v>
      </c>
      <c r="O42">
        <f t="shared" si="11"/>
        <v>3091</v>
      </c>
      <c r="P42">
        <f t="shared" si="12"/>
        <v>1446</v>
      </c>
      <c r="Q42">
        <f t="shared" si="13"/>
        <v>3237</v>
      </c>
      <c r="R42">
        <f t="shared" si="14"/>
        <v>3920</v>
      </c>
      <c r="S42">
        <f t="shared" si="15"/>
        <v>-22</v>
      </c>
      <c r="T42" s="2">
        <f t="shared" si="6"/>
        <v>-5.6121859755657883E-3</v>
      </c>
      <c r="U42" s="2">
        <f t="shared" si="16"/>
        <v>-11.89</v>
      </c>
      <c r="V42" s="2">
        <f t="shared" si="17"/>
        <v>6.0200000000000005</v>
      </c>
      <c r="W42" s="2">
        <f t="shared" si="7"/>
        <v>-0.32155484184818572</v>
      </c>
    </row>
    <row r="43" spans="1:25" x14ac:dyDescent="0.2">
      <c r="A43" s="3" t="s">
        <v>20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K43" t="s">
        <v>34</v>
      </c>
      <c r="L43" t="s">
        <v>14</v>
      </c>
      <c r="M43" t="s">
        <v>15</v>
      </c>
      <c r="N43" t="s">
        <v>16</v>
      </c>
      <c r="O43" t="s">
        <v>17</v>
      </c>
      <c r="P43" t="s">
        <v>18</v>
      </c>
      <c r="Q43" t="s">
        <v>19</v>
      </c>
      <c r="R43" t="s">
        <v>6</v>
      </c>
      <c r="S43" t="s">
        <v>7</v>
      </c>
      <c r="T43" t="s">
        <v>8</v>
      </c>
      <c r="U43" t="s">
        <v>24</v>
      </c>
      <c r="V43" t="s">
        <v>11</v>
      </c>
      <c r="W43" t="s">
        <v>9</v>
      </c>
      <c r="X43" t="s">
        <v>23</v>
      </c>
      <c r="Y43" t="s">
        <v>30</v>
      </c>
    </row>
    <row r="44" spans="1:25" x14ac:dyDescent="0.2">
      <c r="B44" s="1">
        <v>101</v>
      </c>
      <c r="C44">
        <v>273.5</v>
      </c>
      <c r="D44">
        <v>662</v>
      </c>
      <c r="E44">
        <v>294</v>
      </c>
      <c r="F44">
        <v>2842</v>
      </c>
      <c r="G44" s="5">
        <v>216</v>
      </c>
      <c r="H44" s="5">
        <v>1824</v>
      </c>
      <c r="I44" s="5"/>
      <c r="J44" s="5"/>
      <c r="K44" s="5"/>
      <c r="L44">
        <f>D44-2000</f>
        <v>-1338</v>
      </c>
      <c r="M44">
        <f>2036-C44</f>
        <v>1762.5</v>
      </c>
      <c r="N44">
        <f>F44-2000</f>
        <v>842</v>
      </c>
      <c r="O44">
        <f>2036-E44</f>
        <v>1742</v>
      </c>
      <c r="P44">
        <f>H44-2000</f>
        <v>-176</v>
      </c>
      <c r="Q44">
        <f>2036-G44</f>
        <v>1820</v>
      </c>
      <c r="R44">
        <f t="shared" ref="R44" si="18">N44-L44</f>
        <v>2180</v>
      </c>
      <c r="S44">
        <f t="shared" ref="S44" si="19">O44-M44</f>
        <v>-20.5</v>
      </c>
      <c r="T44" s="2">
        <f t="shared" ref="T44:T54" si="20">ATAN2(R44,S44)</f>
        <v>-9.4033925537596492E-3</v>
      </c>
      <c r="U44" s="2">
        <f>(H44-2000)*0.01</f>
        <v>-1.76</v>
      </c>
      <c r="V44" s="2">
        <f>(2000-G44)*0.01</f>
        <v>17.84</v>
      </c>
      <c r="W44" s="2">
        <f t="shared" ref="W44:W54" si="21">T44*180/3.14159</f>
        <v>-0.53877516151908333</v>
      </c>
      <c r="X44" s="4">
        <f>4*180/3.14159/R44</f>
        <v>0.10512995946568399</v>
      </c>
    </row>
    <row r="45" spans="1:25" x14ac:dyDescent="0.2">
      <c r="B45" s="1">
        <v>102</v>
      </c>
      <c r="C45">
        <v>1539</v>
      </c>
      <c r="D45">
        <v>760</v>
      </c>
      <c r="E45">
        <v>1551.4</v>
      </c>
      <c r="F45">
        <v>3185</v>
      </c>
      <c r="G45" s="5">
        <v>1341</v>
      </c>
      <c r="H45" s="5">
        <v>760</v>
      </c>
      <c r="I45" s="5">
        <v>1353</v>
      </c>
      <c r="J45" s="5">
        <v>2837</v>
      </c>
      <c r="K45" s="5">
        <v>1</v>
      </c>
      <c r="L45">
        <f>D45-2000</f>
        <v>-1240</v>
      </c>
      <c r="M45">
        <f t="shared" ref="M45:M65" si="22">2036-C45</f>
        <v>497</v>
      </c>
      <c r="N45">
        <f>F45-2000</f>
        <v>1185</v>
      </c>
      <c r="O45">
        <f t="shared" ref="O45:O65" si="23">2036-E45</f>
        <v>484.59999999999991</v>
      </c>
      <c r="P45">
        <f>H45-2000</f>
        <v>-1240</v>
      </c>
      <c r="Q45">
        <f t="shared" ref="Q45:Q65" si="24">2036-G45</f>
        <v>695</v>
      </c>
      <c r="R45">
        <f t="shared" ref="R45:R65" si="25">N45-L45</f>
        <v>2425</v>
      </c>
      <c r="S45">
        <f t="shared" ref="S45:S65" si="26">O45-M45</f>
        <v>-12.400000000000091</v>
      </c>
      <c r="T45" s="2">
        <f t="shared" si="20"/>
        <v>-5.1133574960503907E-3</v>
      </c>
      <c r="U45" s="2">
        <f>(H45-2000)*0.01</f>
        <v>-12.4</v>
      </c>
      <c r="V45" s="2">
        <f>(2000-G45)*0.01</f>
        <v>6.59</v>
      </c>
      <c r="W45" s="2">
        <f t="shared" si="21"/>
        <v>-0.2929740511298643</v>
      </c>
      <c r="X45" s="4">
        <f t="shared" ref="X45:X65" si="27">4*180/3.14159/R45</f>
        <v>9.4508582117604573E-2</v>
      </c>
      <c r="Y45">
        <f>SQRT((I45-G45)^2+(J45-H45)^2)</f>
        <v>2077.0346650934839</v>
      </c>
    </row>
    <row r="46" spans="1:25" x14ac:dyDescent="0.2">
      <c r="B46" s="1">
        <v>103</v>
      </c>
      <c r="C46">
        <v>2538.5</v>
      </c>
      <c r="D46">
        <v>1200</v>
      </c>
      <c r="E46">
        <v>2543.5</v>
      </c>
      <c r="F46">
        <v>3345</v>
      </c>
      <c r="G46" s="5">
        <v>2205</v>
      </c>
      <c r="H46" s="5">
        <v>2284</v>
      </c>
      <c r="I46" s="5">
        <v>2204</v>
      </c>
      <c r="J46" s="5">
        <v>224</v>
      </c>
      <c r="K46" s="8">
        <v>-1</v>
      </c>
      <c r="L46">
        <f>D46-2000</f>
        <v>-800</v>
      </c>
      <c r="M46">
        <f t="shared" si="22"/>
        <v>-502.5</v>
      </c>
      <c r="N46">
        <f>F46-2000</f>
        <v>1345</v>
      </c>
      <c r="O46">
        <f t="shared" si="23"/>
        <v>-507.5</v>
      </c>
      <c r="P46">
        <f>H46-2000</f>
        <v>284</v>
      </c>
      <c r="Q46">
        <f t="shared" si="24"/>
        <v>-169</v>
      </c>
      <c r="R46">
        <f t="shared" si="25"/>
        <v>2145</v>
      </c>
      <c r="S46">
        <f t="shared" si="26"/>
        <v>-5</v>
      </c>
      <c r="T46" s="2">
        <f t="shared" si="20"/>
        <v>-2.3309981091265324E-3</v>
      </c>
      <c r="U46" s="2">
        <f>(H46-2000)*0.01</f>
        <v>2.84</v>
      </c>
      <c r="V46" s="2">
        <f>(2000-G46)*0.01</f>
        <v>-2.0499999999999998</v>
      </c>
      <c r="W46" s="2">
        <f t="shared" si="21"/>
        <v>-0.13355646651624681</v>
      </c>
      <c r="X46" s="4">
        <f t="shared" si="27"/>
        <v>0.10684536672969282</v>
      </c>
      <c r="Y46">
        <f>SQRT((I46-G46)^2+(J46-H46)^2)</f>
        <v>2060.0002427184322</v>
      </c>
    </row>
    <row r="47" spans="1:25" x14ac:dyDescent="0.2">
      <c r="B47" s="1">
        <v>104</v>
      </c>
      <c r="C47">
        <v>3179</v>
      </c>
      <c r="D47">
        <v>1269</v>
      </c>
      <c r="E47">
        <v>3186</v>
      </c>
      <c r="F47">
        <v>3993</v>
      </c>
      <c r="G47" s="5">
        <v>2780</v>
      </c>
      <c r="H47" s="5">
        <v>1269</v>
      </c>
      <c r="I47" s="5">
        <v>2785</v>
      </c>
      <c r="J47" s="5">
        <v>3342</v>
      </c>
      <c r="K47" s="5">
        <v>1</v>
      </c>
      <c r="L47">
        <f>D47-2000</f>
        <v>-731</v>
      </c>
      <c r="M47">
        <f t="shared" si="22"/>
        <v>-1143</v>
      </c>
      <c r="N47">
        <f>F47-2000</f>
        <v>1993</v>
      </c>
      <c r="O47">
        <f t="shared" si="23"/>
        <v>-1150</v>
      </c>
      <c r="P47">
        <f>H47-2000</f>
        <v>-731</v>
      </c>
      <c r="Q47">
        <f t="shared" si="24"/>
        <v>-744</v>
      </c>
      <c r="R47">
        <f t="shared" si="25"/>
        <v>2724</v>
      </c>
      <c r="S47">
        <f t="shared" si="26"/>
        <v>-7</v>
      </c>
      <c r="T47" s="2">
        <f t="shared" si="20"/>
        <v>-2.569744710580581E-3</v>
      </c>
      <c r="U47" s="2">
        <f>(H47-2000)*0.01</f>
        <v>-7.3100000000000005</v>
      </c>
      <c r="V47" s="2">
        <f>(2000-G47)*0.01</f>
        <v>-7.8</v>
      </c>
      <c r="W47" s="2">
        <f t="shared" si="21"/>
        <v>-0.14723565070696831</v>
      </c>
      <c r="X47" s="4">
        <f t="shared" si="27"/>
        <v>8.4134842744196442E-2</v>
      </c>
      <c r="Y47">
        <f>SQRT((I47-G47)^2+(J47-H47)^2)</f>
        <v>2073.0060298995754</v>
      </c>
    </row>
    <row r="48" spans="1:25" x14ac:dyDescent="0.2">
      <c r="B48" s="1">
        <v>106</v>
      </c>
      <c r="C48">
        <v>3539</v>
      </c>
      <c r="D48">
        <v>36</v>
      </c>
      <c r="E48">
        <v>3539</v>
      </c>
      <c r="F48">
        <v>3067</v>
      </c>
      <c r="G48" s="5">
        <v>3071</v>
      </c>
      <c r="H48" s="5">
        <v>1551</v>
      </c>
      <c r="I48" s="5"/>
      <c r="J48" s="5"/>
      <c r="K48" s="5"/>
      <c r="L48">
        <f>D48-2000</f>
        <v>-1964</v>
      </c>
      <c r="M48">
        <f t="shared" si="22"/>
        <v>-1503</v>
      </c>
      <c r="N48">
        <f>F48-2000</f>
        <v>1067</v>
      </c>
      <c r="O48">
        <f t="shared" si="23"/>
        <v>-1503</v>
      </c>
      <c r="P48">
        <f>H48-2000</f>
        <v>-449</v>
      </c>
      <c r="Q48">
        <f t="shared" si="24"/>
        <v>-1035</v>
      </c>
      <c r="R48">
        <f t="shared" si="25"/>
        <v>3031</v>
      </c>
      <c r="S48">
        <f t="shared" si="26"/>
        <v>0</v>
      </c>
      <c r="T48" s="2">
        <f t="shared" si="20"/>
        <v>0</v>
      </c>
      <c r="U48" s="2">
        <f>(H48-2000)*0.01</f>
        <v>-4.49</v>
      </c>
      <c r="V48" s="2">
        <f>(2000-G48)*0.01</f>
        <v>-10.71</v>
      </c>
      <c r="W48" s="2">
        <f t="shared" si="21"/>
        <v>0</v>
      </c>
      <c r="X48" s="4">
        <f t="shared" si="27"/>
        <v>7.5613101826193047E-2</v>
      </c>
    </row>
    <row r="49" spans="2:25" x14ac:dyDescent="0.2">
      <c r="B49" s="1">
        <v>128</v>
      </c>
      <c r="C49">
        <v>3930.5</v>
      </c>
      <c r="D49">
        <v>660</v>
      </c>
      <c r="E49">
        <v>3913</v>
      </c>
      <c r="F49">
        <v>3289</v>
      </c>
      <c r="G49" s="5">
        <v>3447</v>
      </c>
      <c r="H49" s="5">
        <v>3289</v>
      </c>
      <c r="I49" s="5"/>
      <c r="J49" s="5"/>
      <c r="K49" s="5"/>
      <c r="L49">
        <f>D49-2000</f>
        <v>-1340</v>
      </c>
      <c r="M49">
        <f t="shared" si="22"/>
        <v>-1894.5</v>
      </c>
      <c r="N49">
        <f>F49-2000</f>
        <v>1289</v>
      </c>
      <c r="O49">
        <f t="shared" si="23"/>
        <v>-1877</v>
      </c>
      <c r="P49">
        <f>H49-2000</f>
        <v>1289</v>
      </c>
      <c r="Q49">
        <f t="shared" si="24"/>
        <v>-1411</v>
      </c>
      <c r="R49">
        <f t="shared" si="25"/>
        <v>2629</v>
      </c>
      <c r="S49">
        <f t="shared" si="26"/>
        <v>17.5</v>
      </c>
      <c r="T49" s="2">
        <f t="shared" ref="T49:T50" si="28">ATAN2(R49,S49)</f>
        <v>6.6564250802332624E-3</v>
      </c>
      <c r="U49" s="2">
        <f>(H49-2000)*0.01</f>
        <v>12.89</v>
      </c>
      <c r="V49" s="2">
        <f>(2000-G49)*0.01</f>
        <v>-14.47</v>
      </c>
      <c r="W49" s="2">
        <f t="shared" ref="W49:W50" si="29">T49*180/3.14159</f>
        <v>0.38138538588485044</v>
      </c>
      <c r="X49" s="4">
        <f t="shared" si="27"/>
        <v>8.7175090009582012E-2</v>
      </c>
    </row>
    <row r="50" spans="2:25" x14ac:dyDescent="0.2">
      <c r="B50" s="1">
        <v>122</v>
      </c>
      <c r="C50">
        <v>341.8</v>
      </c>
      <c r="D50">
        <v>20</v>
      </c>
      <c r="E50">
        <v>382.5</v>
      </c>
      <c r="F50">
        <v>3331</v>
      </c>
      <c r="G50" s="5">
        <v>318</v>
      </c>
      <c r="H50" s="5">
        <v>3331</v>
      </c>
      <c r="I50" s="5"/>
      <c r="J50" s="5"/>
      <c r="K50" s="5"/>
      <c r="L50">
        <f t="shared" ref="L50" si="30">D50-2000</f>
        <v>-1980</v>
      </c>
      <c r="M50">
        <f t="shared" si="22"/>
        <v>1694.2</v>
      </c>
      <c r="N50">
        <f t="shared" ref="N50" si="31">F50-2000</f>
        <v>1331</v>
      </c>
      <c r="O50">
        <f t="shared" si="23"/>
        <v>1653.5</v>
      </c>
      <c r="P50">
        <f t="shared" ref="P50" si="32">H50-2000</f>
        <v>1331</v>
      </c>
      <c r="Q50">
        <f t="shared" si="24"/>
        <v>1718</v>
      </c>
      <c r="R50">
        <f t="shared" ref="R50" si="33">N50-L50</f>
        <v>3311</v>
      </c>
      <c r="S50">
        <f t="shared" ref="S50" si="34">O50-M50</f>
        <v>-40.700000000000045</v>
      </c>
      <c r="T50" s="2">
        <f t="shared" si="28"/>
        <v>-1.2291739726430623E-2</v>
      </c>
      <c r="U50" s="2">
        <f t="shared" ref="U50" si="35">(H50-2000)*0.01</f>
        <v>13.31</v>
      </c>
      <c r="V50" s="2">
        <f t="shared" ref="V50" si="36">(2000-G50)*0.01</f>
        <v>16.82</v>
      </c>
      <c r="W50" s="2">
        <f t="shared" si="29"/>
        <v>-0.70426540406530203</v>
      </c>
      <c r="X50" s="4">
        <f t="shared" ref="X50" si="37">4*180/3.14159/R50</f>
        <v>6.9218759177043523E-2</v>
      </c>
    </row>
    <row r="51" spans="2:25" x14ac:dyDescent="0.2">
      <c r="B51" s="7">
        <v>114</v>
      </c>
      <c r="C51">
        <v>3720</v>
      </c>
      <c r="D51">
        <v>45</v>
      </c>
      <c r="E51">
        <v>3710</v>
      </c>
      <c r="F51">
        <v>3981</v>
      </c>
      <c r="G51" s="5">
        <v>3247</v>
      </c>
      <c r="H51" s="5">
        <v>2271</v>
      </c>
      <c r="I51" s="5"/>
      <c r="J51" s="5"/>
      <c r="K51" s="5"/>
      <c r="L51">
        <f>D51-2000</f>
        <v>-1955</v>
      </c>
      <c r="M51">
        <f t="shared" si="22"/>
        <v>-1684</v>
      </c>
      <c r="N51">
        <f>F51-2000</f>
        <v>1981</v>
      </c>
      <c r="O51">
        <f t="shared" si="23"/>
        <v>-1674</v>
      </c>
      <c r="P51">
        <f>H51-2000</f>
        <v>271</v>
      </c>
      <c r="Q51">
        <f t="shared" si="24"/>
        <v>-1211</v>
      </c>
      <c r="R51">
        <f t="shared" si="25"/>
        <v>3936</v>
      </c>
      <c r="S51">
        <f t="shared" si="26"/>
        <v>10</v>
      </c>
      <c r="T51" s="2">
        <f t="shared" si="20"/>
        <v>2.5406449399733326E-3</v>
      </c>
      <c r="U51" s="2">
        <f>(H51-2000)*0.01</f>
        <v>2.71</v>
      </c>
      <c r="V51" s="2">
        <f>(2000-G51)*0.01</f>
        <v>-12.47</v>
      </c>
      <c r="W51" s="2">
        <f t="shared" si="21"/>
        <v>0.14556835525806991</v>
      </c>
      <c r="X51" s="4">
        <f t="shared" si="27"/>
        <v>5.8227467386989612E-2</v>
      </c>
    </row>
    <row r="52" spans="2:25" x14ac:dyDescent="0.2">
      <c r="B52">
        <v>117</v>
      </c>
      <c r="C52">
        <v>2515</v>
      </c>
      <c r="D52">
        <v>485</v>
      </c>
      <c r="E52">
        <v>2532</v>
      </c>
      <c r="F52">
        <v>3969</v>
      </c>
      <c r="G52" s="5">
        <v>2183</v>
      </c>
      <c r="H52" s="5">
        <v>485</v>
      </c>
      <c r="I52" s="5">
        <v>2192</v>
      </c>
      <c r="J52" s="5">
        <v>2563</v>
      </c>
      <c r="K52" s="5">
        <v>1</v>
      </c>
      <c r="L52">
        <f>D52-2000</f>
        <v>-1515</v>
      </c>
      <c r="M52">
        <f t="shared" si="22"/>
        <v>-479</v>
      </c>
      <c r="N52">
        <f>F52-2000</f>
        <v>1969</v>
      </c>
      <c r="O52">
        <f t="shared" si="23"/>
        <v>-496</v>
      </c>
      <c r="P52">
        <f>H52-2000</f>
        <v>-1515</v>
      </c>
      <c r="Q52">
        <f t="shared" si="24"/>
        <v>-147</v>
      </c>
      <c r="R52">
        <f t="shared" si="25"/>
        <v>3484</v>
      </c>
      <c r="S52">
        <f t="shared" si="26"/>
        <v>-17</v>
      </c>
      <c r="T52" s="2">
        <f t="shared" si="20"/>
        <v>-4.8794101848845936E-3</v>
      </c>
      <c r="U52" s="2">
        <f>(H52-2000)*0.01</f>
        <v>-15.15</v>
      </c>
      <c r="V52" s="2">
        <f>(2000-G52)*0.01</f>
        <v>-1.83</v>
      </c>
      <c r="W52" s="2">
        <f t="shared" si="21"/>
        <v>-0.27956984624958281</v>
      </c>
      <c r="X52" s="4">
        <f t="shared" si="27"/>
        <v>6.5781662352236259E-2</v>
      </c>
      <c r="Y52">
        <f>SQRT((I52-G52)^2+(J52-H52)^2)</f>
        <v>2078.0194898027303</v>
      </c>
    </row>
    <row r="53" spans="2:25" x14ac:dyDescent="0.2">
      <c r="B53">
        <v>119</v>
      </c>
      <c r="C53">
        <v>156</v>
      </c>
      <c r="D53">
        <v>21</v>
      </c>
      <c r="E53">
        <v>199</v>
      </c>
      <c r="F53">
        <v>3985</v>
      </c>
      <c r="G53" s="5">
        <v>116</v>
      </c>
      <c r="H53" s="5">
        <v>2309</v>
      </c>
      <c r="I53" s="5"/>
      <c r="J53" s="5"/>
      <c r="K53" s="5"/>
      <c r="L53">
        <f>D53-2000</f>
        <v>-1979</v>
      </c>
      <c r="M53">
        <f t="shared" si="22"/>
        <v>1880</v>
      </c>
      <c r="N53">
        <f>F53-2000</f>
        <v>1985</v>
      </c>
      <c r="O53">
        <f t="shared" si="23"/>
        <v>1837</v>
      </c>
      <c r="P53">
        <f>H53-2000</f>
        <v>309</v>
      </c>
      <c r="Q53">
        <f t="shared" si="24"/>
        <v>1920</v>
      </c>
      <c r="R53">
        <f t="shared" si="25"/>
        <v>3964</v>
      </c>
      <c r="S53">
        <f t="shared" si="26"/>
        <v>-43</v>
      </c>
      <c r="T53" s="2">
        <f t="shared" si="20"/>
        <v>-1.0847203204016696E-2</v>
      </c>
      <c r="U53" s="2">
        <f>(H53-2000)*0.01</f>
        <v>3.09</v>
      </c>
      <c r="V53" s="2">
        <f>(2000-G53)*0.01</f>
        <v>18.84</v>
      </c>
      <c r="W53" s="2">
        <f t="shared" si="21"/>
        <v>-0.62149948806910038</v>
      </c>
      <c r="X53" s="4">
        <f t="shared" si="27"/>
        <v>5.7816173470028029E-2</v>
      </c>
    </row>
    <row r="54" spans="2:25" x14ac:dyDescent="0.2">
      <c r="B54">
        <v>125</v>
      </c>
      <c r="C54">
        <v>2639</v>
      </c>
      <c r="D54">
        <v>72</v>
      </c>
      <c r="E54">
        <v>2644</v>
      </c>
      <c r="F54">
        <v>3998</v>
      </c>
      <c r="G54" s="5">
        <v>2309</v>
      </c>
      <c r="H54" s="5">
        <v>2721</v>
      </c>
      <c r="I54" s="5"/>
      <c r="J54" s="5"/>
      <c r="K54" s="5"/>
      <c r="L54">
        <f>D54-2000</f>
        <v>-1928</v>
      </c>
      <c r="M54">
        <f t="shared" si="22"/>
        <v>-603</v>
      </c>
      <c r="N54">
        <f>F54-2000</f>
        <v>1998</v>
      </c>
      <c r="O54">
        <f t="shared" si="23"/>
        <v>-608</v>
      </c>
      <c r="P54">
        <f>H54-2000</f>
        <v>721</v>
      </c>
      <c r="Q54">
        <f t="shared" si="24"/>
        <v>-273</v>
      </c>
      <c r="R54">
        <f t="shared" si="25"/>
        <v>3926</v>
      </c>
      <c r="S54">
        <f t="shared" si="26"/>
        <v>-5</v>
      </c>
      <c r="T54" s="2">
        <f t="shared" si="20"/>
        <v>-1.2735601876567638E-3</v>
      </c>
      <c r="U54" s="2">
        <f>(H54-2000)*0.01</f>
        <v>7.21</v>
      </c>
      <c r="V54" s="2">
        <f>(2000-G54)*0.01</f>
        <v>-3.09</v>
      </c>
      <c r="W54" s="2">
        <f t="shared" si="21"/>
        <v>-7.2969685343478141E-2</v>
      </c>
      <c r="X54" s="4">
        <f t="shared" si="27"/>
        <v>5.8375779835759325E-2</v>
      </c>
    </row>
    <row r="55" spans="2:25" x14ac:dyDescent="0.2">
      <c r="B55">
        <v>126</v>
      </c>
      <c r="C55">
        <v>4371</v>
      </c>
      <c r="D55">
        <v>733</v>
      </c>
      <c r="E55">
        <v>4355</v>
      </c>
      <c r="F55">
        <v>3984</v>
      </c>
      <c r="G55" s="5">
        <v>3829</v>
      </c>
      <c r="H55" s="5">
        <v>2629</v>
      </c>
      <c r="I55" s="5"/>
      <c r="J55" s="5"/>
      <c r="K55" s="5"/>
      <c r="L55">
        <f>D55-2000</f>
        <v>-1267</v>
      </c>
      <c r="M55">
        <f t="shared" si="22"/>
        <v>-2335</v>
      </c>
      <c r="N55">
        <f>F55-2000</f>
        <v>1984</v>
      </c>
      <c r="O55">
        <f t="shared" si="23"/>
        <v>-2319</v>
      </c>
      <c r="P55">
        <f>H55-2000</f>
        <v>629</v>
      </c>
      <c r="Q55">
        <f t="shared" si="24"/>
        <v>-1793</v>
      </c>
      <c r="R55">
        <f t="shared" si="25"/>
        <v>3251</v>
      </c>
      <c r="S55">
        <f t="shared" si="26"/>
        <v>16</v>
      </c>
      <c r="T55" s="2">
        <f t="shared" ref="T55" si="38">ATAN2(R55,S55)</f>
        <v>4.9215228603689092E-3</v>
      </c>
      <c r="U55" s="2">
        <f>(H55-2000)*0.01</f>
        <v>6.29</v>
      </c>
      <c r="V55" s="2">
        <f>(2000-G55)*0.01</f>
        <v>-18.29</v>
      </c>
      <c r="W55" s="2">
        <f t="shared" ref="W55" si="39">T55*180/3.14159</f>
        <v>0.28198272685691123</v>
      </c>
      <c r="X55" s="4">
        <f t="shared" si="27"/>
        <v>7.0496250887478032E-2</v>
      </c>
    </row>
    <row r="56" spans="2:25" x14ac:dyDescent="0.2">
      <c r="B56">
        <v>127</v>
      </c>
      <c r="C56">
        <v>3608</v>
      </c>
      <c r="D56">
        <v>23</v>
      </c>
      <c r="E56">
        <v>3600</v>
      </c>
      <c r="F56">
        <v>3990</v>
      </c>
      <c r="G56" s="5">
        <v>3141</v>
      </c>
      <c r="H56" s="5">
        <v>2194</v>
      </c>
      <c r="I56" s="5"/>
      <c r="J56" s="5"/>
      <c r="K56" s="5"/>
      <c r="L56">
        <f>D56-2000</f>
        <v>-1977</v>
      </c>
      <c r="M56">
        <f t="shared" si="22"/>
        <v>-1572</v>
      </c>
      <c r="N56">
        <f>F56-2000</f>
        <v>1990</v>
      </c>
      <c r="O56">
        <f t="shared" si="23"/>
        <v>-1564</v>
      </c>
      <c r="P56">
        <f>H56-2000</f>
        <v>194</v>
      </c>
      <c r="Q56">
        <f t="shared" si="24"/>
        <v>-1105</v>
      </c>
      <c r="R56">
        <f t="shared" si="25"/>
        <v>3967</v>
      </c>
      <c r="S56">
        <f t="shared" si="26"/>
        <v>8</v>
      </c>
      <c r="T56" s="2">
        <f t="shared" ref="T56" si="40">ATAN2(R56,S56)</f>
        <v>2.0166345236091727E-3</v>
      </c>
      <c r="U56" s="2">
        <f>(H56-2000)*0.01</f>
        <v>1.94</v>
      </c>
      <c r="V56" s="2">
        <f>(2000-G56)*0.01</f>
        <v>-11.41</v>
      </c>
      <c r="W56" s="2">
        <f t="shared" ref="W56" si="41">T56*180/3.14159</f>
        <v>0.11554474461965156</v>
      </c>
      <c r="X56" s="4">
        <f t="shared" si="27"/>
        <v>5.7772450626466118E-2</v>
      </c>
    </row>
    <row r="57" spans="2:25" x14ac:dyDescent="0.2">
      <c r="B57">
        <v>115</v>
      </c>
      <c r="C57">
        <v>4352</v>
      </c>
      <c r="D57">
        <v>1254</v>
      </c>
      <c r="E57">
        <v>4358</v>
      </c>
      <c r="F57">
        <v>3988</v>
      </c>
      <c r="G57" s="6">
        <v>3822</v>
      </c>
      <c r="H57" s="6">
        <v>1254</v>
      </c>
      <c r="I57" s="6"/>
      <c r="J57" s="6"/>
      <c r="K57" s="6"/>
      <c r="L57">
        <f>D57-2000</f>
        <v>-746</v>
      </c>
      <c r="M57">
        <f t="shared" si="22"/>
        <v>-2316</v>
      </c>
      <c r="N57">
        <f>F57-2000</f>
        <v>1988</v>
      </c>
      <c r="O57">
        <f t="shared" si="23"/>
        <v>-2322</v>
      </c>
      <c r="P57">
        <f>H57-2000</f>
        <v>-746</v>
      </c>
      <c r="Q57">
        <f t="shared" si="24"/>
        <v>-1786</v>
      </c>
      <c r="R57">
        <f t="shared" si="25"/>
        <v>2734</v>
      </c>
      <c r="S57">
        <f t="shared" si="26"/>
        <v>-6</v>
      </c>
      <c r="T57" s="2">
        <f t="shared" ref="T57" si="42">ATAN2(R57,S57)</f>
        <v>-2.1945831629869746E-3</v>
      </c>
      <c r="U57" s="2">
        <f>(H57-2000)*0.01</f>
        <v>-7.46</v>
      </c>
      <c r="V57" s="2">
        <f>(2000-G57)*0.01</f>
        <v>-18.22</v>
      </c>
      <c r="W57" s="2">
        <f t="shared" ref="W57" si="43">T57*180/3.14159</f>
        <v>-0.1257404592380468</v>
      </c>
      <c r="X57" s="4">
        <f t="shared" si="27"/>
        <v>8.3827107401313494E-2</v>
      </c>
    </row>
    <row r="58" spans="2:25" x14ac:dyDescent="0.2">
      <c r="B58" s="1">
        <v>120</v>
      </c>
      <c r="C58">
        <v>282.5</v>
      </c>
      <c r="D58">
        <v>647</v>
      </c>
      <c r="E58">
        <v>299</v>
      </c>
      <c r="F58">
        <v>3427</v>
      </c>
      <c r="G58" s="6">
        <v>218.5</v>
      </c>
      <c r="H58" s="6">
        <v>647</v>
      </c>
      <c r="I58" s="6"/>
      <c r="J58" s="6"/>
      <c r="K58" s="6"/>
      <c r="L58">
        <f>D58-2000</f>
        <v>-1353</v>
      </c>
      <c r="M58">
        <f t="shared" si="22"/>
        <v>1753.5</v>
      </c>
      <c r="N58">
        <f>F58-2000</f>
        <v>1427</v>
      </c>
      <c r="O58">
        <f t="shared" si="23"/>
        <v>1737</v>
      </c>
      <c r="P58">
        <f>H58-2000</f>
        <v>-1353</v>
      </c>
      <c r="Q58">
        <f t="shared" si="24"/>
        <v>1817.5</v>
      </c>
      <c r="R58">
        <f t="shared" si="25"/>
        <v>2780</v>
      </c>
      <c r="S58">
        <f t="shared" si="26"/>
        <v>-16.5</v>
      </c>
      <c r="T58" s="2">
        <f t="shared" ref="T58" si="44">ATAN2(R58,S58)</f>
        <v>-5.9351821059059479E-3</v>
      </c>
      <c r="U58" s="2">
        <f>(H58-2000)*0.01</f>
        <v>-13.530000000000001</v>
      </c>
      <c r="V58" s="2">
        <f>(2000-G58)*0.01</f>
        <v>17.815000000000001</v>
      </c>
      <c r="W58" s="2">
        <f t="shared" ref="W58" si="45">T58*180/3.14159</f>
        <v>-0.34006117254736318</v>
      </c>
      <c r="X58" s="4">
        <f t="shared" si="27"/>
        <v>8.2440040156543562E-2</v>
      </c>
    </row>
    <row r="59" spans="2:25" x14ac:dyDescent="0.2">
      <c r="B59">
        <v>116</v>
      </c>
      <c r="C59">
        <v>3820</v>
      </c>
      <c r="D59">
        <v>605</v>
      </c>
      <c r="E59">
        <v>3829</v>
      </c>
      <c r="F59">
        <v>2971</v>
      </c>
      <c r="G59" s="6">
        <v>3357</v>
      </c>
      <c r="H59" s="6">
        <v>605</v>
      </c>
      <c r="I59" s="6"/>
      <c r="J59" s="6"/>
      <c r="K59" s="6"/>
      <c r="L59">
        <f>D59-2000</f>
        <v>-1395</v>
      </c>
      <c r="M59">
        <f t="shared" si="22"/>
        <v>-1784</v>
      </c>
      <c r="N59">
        <f>F59-2000</f>
        <v>971</v>
      </c>
      <c r="O59">
        <f t="shared" si="23"/>
        <v>-1793</v>
      </c>
      <c r="P59">
        <f>H59-2000</f>
        <v>-1395</v>
      </c>
      <c r="Q59">
        <f t="shared" si="24"/>
        <v>-1321</v>
      </c>
      <c r="R59">
        <f t="shared" si="25"/>
        <v>2366</v>
      </c>
      <c r="S59">
        <f t="shared" si="26"/>
        <v>-9</v>
      </c>
      <c r="T59" s="2">
        <f t="shared" ref="T59:T65" si="46">ATAN2(R59,S59)</f>
        <v>-3.8038700725593999E-3</v>
      </c>
      <c r="U59" s="2">
        <f>(H59-2000)*0.01</f>
        <v>-13.950000000000001</v>
      </c>
      <c r="V59" s="2">
        <f>(2000-G59)*0.01</f>
        <v>-13.57</v>
      </c>
      <c r="W59" s="2">
        <f t="shared" ref="W59:W65" si="47">T59*180/3.14159</f>
        <v>-0.21794588506478949</v>
      </c>
      <c r="X59" s="4">
        <f t="shared" si="27"/>
        <v>9.6865305002194035E-2</v>
      </c>
    </row>
    <row r="60" spans="2:25" x14ac:dyDescent="0.2">
      <c r="B60">
        <v>121</v>
      </c>
      <c r="C60">
        <v>1103</v>
      </c>
      <c r="D60">
        <v>21</v>
      </c>
      <c r="E60">
        <v>1126</v>
      </c>
      <c r="F60">
        <v>3982</v>
      </c>
      <c r="G60" s="6">
        <v>980</v>
      </c>
      <c r="H60" s="6">
        <v>1576</v>
      </c>
      <c r="I60" s="6">
        <v>995</v>
      </c>
      <c r="J60" s="6">
        <v>3650</v>
      </c>
      <c r="K60" s="6">
        <v>1</v>
      </c>
      <c r="L60">
        <f>D60-2000</f>
        <v>-1979</v>
      </c>
      <c r="M60">
        <f t="shared" si="22"/>
        <v>933</v>
      </c>
      <c r="N60">
        <f>F60-2000</f>
        <v>1982</v>
      </c>
      <c r="O60">
        <f t="shared" si="23"/>
        <v>910</v>
      </c>
      <c r="P60">
        <f>H60-2000</f>
        <v>-424</v>
      </c>
      <c r="Q60">
        <f t="shared" si="24"/>
        <v>1056</v>
      </c>
      <c r="R60">
        <f t="shared" si="25"/>
        <v>3961</v>
      </c>
      <c r="S60">
        <f t="shared" si="26"/>
        <v>-23</v>
      </c>
      <c r="T60" s="2">
        <f t="shared" si="46"/>
        <v>-5.8065492325115866E-3</v>
      </c>
      <c r="U60" s="2">
        <f>(H60-2000)*0.01</f>
        <v>-4.24</v>
      </c>
      <c r="V60" s="2">
        <f>(2000-G60)*0.01</f>
        <v>10.200000000000001</v>
      </c>
      <c r="W60" s="2">
        <f t="shared" si="47"/>
        <v>-0.33269104556994566</v>
      </c>
      <c r="X60" s="4">
        <f t="shared" si="27"/>
        <v>5.7859962543597855E-2</v>
      </c>
      <c r="Y60">
        <f>SQRT((I60-G60)^2+(J60-H60)^2)</f>
        <v>2074.0542422993667</v>
      </c>
    </row>
    <row r="61" spans="2:25" x14ac:dyDescent="0.2">
      <c r="B61">
        <v>110</v>
      </c>
      <c r="C61">
        <v>2739</v>
      </c>
      <c r="D61">
        <v>1100</v>
      </c>
      <c r="E61">
        <v>2739</v>
      </c>
      <c r="F61">
        <v>3303</v>
      </c>
      <c r="G61" s="6">
        <v>2407</v>
      </c>
      <c r="H61" s="6">
        <v>3303</v>
      </c>
      <c r="I61" s="6"/>
      <c r="J61" s="6"/>
      <c r="K61" s="6"/>
      <c r="L61">
        <f>D61-2000</f>
        <v>-900</v>
      </c>
      <c r="M61">
        <f t="shared" si="22"/>
        <v>-703</v>
      </c>
      <c r="N61">
        <f>F61-2000</f>
        <v>1303</v>
      </c>
      <c r="O61">
        <f t="shared" si="23"/>
        <v>-703</v>
      </c>
      <c r="P61">
        <f>H61-2000</f>
        <v>1303</v>
      </c>
      <c r="Q61">
        <f t="shared" si="24"/>
        <v>-371</v>
      </c>
      <c r="R61">
        <f t="shared" si="25"/>
        <v>2203</v>
      </c>
      <c r="S61">
        <f t="shared" si="26"/>
        <v>0</v>
      </c>
      <c r="T61" s="2">
        <f t="shared" si="46"/>
        <v>0</v>
      </c>
      <c r="U61" s="2">
        <f>(H61-2000)*0.01</f>
        <v>13.030000000000001</v>
      </c>
      <c r="V61" s="2">
        <f>(2000-G61)*0.01</f>
        <v>-4.07</v>
      </c>
      <c r="W61" s="2">
        <f t="shared" si="47"/>
        <v>0</v>
      </c>
      <c r="X61" s="4">
        <f t="shared" si="27"/>
        <v>0.10403237023839813</v>
      </c>
    </row>
    <row r="62" spans="2:25" x14ac:dyDescent="0.2">
      <c r="B62">
        <v>129</v>
      </c>
      <c r="C62">
        <v>2254</v>
      </c>
      <c r="D62">
        <v>124</v>
      </c>
      <c r="E62">
        <v>2264</v>
      </c>
      <c r="F62">
        <v>3934</v>
      </c>
      <c r="G62" s="6">
        <v>2257</v>
      </c>
      <c r="H62" s="6">
        <v>1863</v>
      </c>
      <c r="I62">
        <v>2264</v>
      </c>
      <c r="J62">
        <v>3934</v>
      </c>
      <c r="K62">
        <v>1</v>
      </c>
      <c r="L62">
        <f>D62-2000</f>
        <v>-1876</v>
      </c>
      <c r="M62">
        <f t="shared" si="22"/>
        <v>-218</v>
      </c>
      <c r="N62">
        <f>F62-2000</f>
        <v>1934</v>
      </c>
      <c r="O62">
        <f t="shared" si="23"/>
        <v>-228</v>
      </c>
      <c r="P62">
        <f>H62-2000</f>
        <v>-137</v>
      </c>
      <c r="Q62">
        <f t="shared" si="24"/>
        <v>-221</v>
      </c>
      <c r="R62">
        <f t="shared" si="25"/>
        <v>3810</v>
      </c>
      <c r="S62">
        <f t="shared" si="26"/>
        <v>-10</v>
      </c>
      <c r="T62" s="2">
        <f t="shared" si="46"/>
        <v>-2.6246658889989565E-3</v>
      </c>
      <c r="U62" s="2">
        <f>(H62-2000)*0.01</f>
        <v>-1.37</v>
      </c>
      <c r="V62" s="2">
        <f>(2000-G62)*0.01</f>
        <v>-2.57</v>
      </c>
      <c r="W62" s="2">
        <f t="shared" si="47"/>
        <v>-0.15038240509417594</v>
      </c>
      <c r="X62" s="4">
        <f t="shared" si="27"/>
        <v>6.0153100166716822E-2</v>
      </c>
      <c r="Y62">
        <f>SQRT((I62-G62)^2+(J62-H62)^2)</f>
        <v>2071.0118300000122</v>
      </c>
    </row>
    <row r="63" spans="2:25" x14ac:dyDescent="0.2">
      <c r="B63">
        <v>130</v>
      </c>
      <c r="C63">
        <v>1943</v>
      </c>
      <c r="D63">
        <v>155</v>
      </c>
      <c r="E63">
        <v>1954.5</v>
      </c>
      <c r="F63">
        <v>3974</v>
      </c>
      <c r="G63" s="6">
        <v>1947</v>
      </c>
      <c r="H63" s="6">
        <v>2216</v>
      </c>
      <c r="I63">
        <v>1943</v>
      </c>
      <c r="J63">
        <v>155</v>
      </c>
      <c r="K63" s="8">
        <v>-1</v>
      </c>
      <c r="L63">
        <f>D63-2000</f>
        <v>-1845</v>
      </c>
      <c r="M63">
        <f t="shared" si="22"/>
        <v>93</v>
      </c>
      <c r="N63">
        <f>F63-2000</f>
        <v>1974</v>
      </c>
      <c r="O63">
        <f t="shared" si="23"/>
        <v>81.5</v>
      </c>
      <c r="P63">
        <f>H63-2000</f>
        <v>216</v>
      </c>
      <c r="Q63">
        <f t="shared" si="24"/>
        <v>89</v>
      </c>
      <c r="R63">
        <f t="shared" si="25"/>
        <v>3819</v>
      </c>
      <c r="S63">
        <f t="shared" si="26"/>
        <v>-11.5</v>
      </c>
      <c r="T63" s="2">
        <f t="shared" si="46"/>
        <v>-3.0112503903469024E-3</v>
      </c>
      <c r="U63" s="2">
        <f>(H63-2000)*0.01</f>
        <v>2.16</v>
      </c>
      <c r="V63" s="2">
        <f>(2000-G63)*0.01</f>
        <v>0.53</v>
      </c>
      <c r="W63" s="2">
        <f t="shared" si="47"/>
        <v>-0.17253208415561624</v>
      </c>
      <c r="X63" s="4">
        <f t="shared" si="27"/>
        <v>6.001134109326816E-2</v>
      </c>
      <c r="Y63">
        <f>SQRT((I63-G63)^2+(J63-H63)^2)</f>
        <v>2061.0038816072133</v>
      </c>
    </row>
    <row r="64" spans="2:25" x14ac:dyDescent="0.2">
      <c r="B64">
        <v>131</v>
      </c>
      <c r="C64">
        <v>1879.5</v>
      </c>
      <c r="D64">
        <v>1623</v>
      </c>
      <c r="E64">
        <v>1890</v>
      </c>
      <c r="F64">
        <v>3695</v>
      </c>
      <c r="G64" s="6">
        <v>1879.5</v>
      </c>
      <c r="H64" s="6">
        <v>1623</v>
      </c>
      <c r="I64" s="6">
        <v>1890</v>
      </c>
      <c r="J64" s="6">
        <v>3695</v>
      </c>
      <c r="K64" s="6">
        <v>1</v>
      </c>
      <c r="L64">
        <f>D64-2000</f>
        <v>-377</v>
      </c>
      <c r="M64">
        <f t="shared" si="22"/>
        <v>156.5</v>
      </c>
      <c r="N64">
        <f>F64-2000</f>
        <v>1695</v>
      </c>
      <c r="O64">
        <f t="shared" si="23"/>
        <v>146</v>
      </c>
      <c r="P64">
        <f>H64-2000</f>
        <v>-377</v>
      </c>
      <c r="Q64">
        <f t="shared" si="24"/>
        <v>156.5</v>
      </c>
      <c r="R64">
        <f t="shared" si="25"/>
        <v>2072</v>
      </c>
      <c r="S64">
        <f t="shared" si="26"/>
        <v>-10.5</v>
      </c>
      <c r="T64" s="2">
        <f t="shared" si="46"/>
        <v>-5.0675241894503819E-3</v>
      </c>
      <c r="U64" s="2">
        <f>(H64-2000)*0.01</f>
        <v>-3.77</v>
      </c>
      <c r="V64" s="2">
        <f>(2000-G64)*0.01</f>
        <v>1.2050000000000001</v>
      </c>
      <c r="W64" s="2">
        <f t="shared" si="47"/>
        <v>-0.290347993882419</v>
      </c>
      <c r="X64" s="4">
        <f t="shared" si="27"/>
        <v>0.11060970638764049</v>
      </c>
      <c r="Y64">
        <f>SQRT((I64-G64)^2+(J64-H64)^2)</f>
        <v>2072.0266045589278</v>
      </c>
    </row>
    <row r="65" spans="1:25" x14ac:dyDescent="0.2">
      <c r="A65" t="s">
        <v>32</v>
      </c>
      <c r="B65">
        <v>132</v>
      </c>
      <c r="C65">
        <v>1342</v>
      </c>
      <c r="D65">
        <v>758</v>
      </c>
      <c r="E65">
        <v>1353</v>
      </c>
      <c r="F65">
        <v>2834</v>
      </c>
      <c r="G65" s="6">
        <v>1342</v>
      </c>
      <c r="H65" s="6">
        <v>758</v>
      </c>
      <c r="I65" s="6">
        <v>1353</v>
      </c>
      <c r="J65" s="6">
        <v>2834</v>
      </c>
      <c r="K65" s="6">
        <v>1</v>
      </c>
      <c r="L65">
        <f>D65-2000</f>
        <v>-1242</v>
      </c>
      <c r="M65">
        <f t="shared" si="22"/>
        <v>694</v>
      </c>
      <c r="N65">
        <f>F65-2000</f>
        <v>834</v>
      </c>
      <c r="O65">
        <f t="shared" si="23"/>
        <v>683</v>
      </c>
      <c r="P65">
        <f>H65-2000</f>
        <v>-1242</v>
      </c>
      <c r="Q65">
        <f t="shared" si="24"/>
        <v>694</v>
      </c>
      <c r="R65">
        <f t="shared" si="25"/>
        <v>2076</v>
      </c>
      <c r="S65">
        <f t="shared" si="26"/>
        <v>-11</v>
      </c>
      <c r="T65" s="2">
        <f t="shared" si="46"/>
        <v>-5.2986016654538006E-3</v>
      </c>
      <c r="U65" s="2">
        <f>(H65-2000)*0.01</f>
        <v>-12.42</v>
      </c>
      <c r="V65" s="2">
        <f>(2000-G65)*0.01</f>
        <v>6.58</v>
      </c>
      <c r="W65" s="2">
        <f t="shared" si="47"/>
        <v>-0.30358776918111025</v>
      </c>
      <c r="X65" s="4">
        <f t="shared" si="27"/>
        <v>0.11039658556608435</v>
      </c>
      <c r="Y65">
        <f>SQRT((I65-G65)^2+(J65-H65)^2)</f>
        <v>2076.0291423773415</v>
      </c>
    </row>
    <row r="68" spans="1:25" x14ac:dyDescent="0.2">
      <c r="A68" s="8" t="s">
        <v>33</v>
      </c>
    </row>
    <row r="69" spans="1:25" x14ac:dyDescent="0.2">
      <c r="A69" s="3" t="s">
        <v>20</v>
      </c>
      <c r="C69" t="s">
        <v>0</v>
      </c>
      <c r="D69" t="s">
        <v>1</v>
      </c>
      <c r="E69" t="s">
        <v>2</v>
      </c>
      <c r="F69" t="s">
        <v>3</v>
      </c>
      <c r="G69" t="s">
        <v>4</v>
      </c>
      <c r="H69" t="s">
        <v>5</v>
      </c>
      <c r="K69" t="s">
        <v>34</v>
      </c>
      <c r="L69" t="s">
        <v>14</v>
      </c>
      <c r="M69" t="s">
        <v>15</v>
      </c>
      <c r="N69" t="s">
        <v>16</v>
      </c>
      <c r="O69" t="s">
        <v>17</v>
      </c>
      <c r="P69" t="s">
        <v>18</v>
      </c>
      <c r="Q69" t="s">
        <v>19</v>
      </c>
      <c r="R69" t="s">
        <v>6</v>
      </c>
      <c r="S69" t="s">
        <v>7</v>
      </c>
      <c r="T69" t="s">
        <v>8</v>
      </c>
      <c r="U69" t="s">
        <v>24</v>
      </c>
      <c r="V69" t="s">
        <v>11</v>
      </c>
      <c r="W69" t="s">
        <v>9</v>
      </c>
      <c r="X69" t="s">
        <v>23</v>
      </c>
      <c r="Y69" t="s">
        <v>30</v>
      </c>
    </row>
    <row r="70" spans="1:25" x14ac:dyDescent="0.2">
      <c r="B70" s="1">
        <v>102</v>
      </c>
      <c r="C70">
        <v>1539</v>
      </c>
      <c r="D70">
        <v>760</v>
      </c>
      <c r="E70">
        <v>1551.4</v>
      </c>
      <c r="F70">
        <v>3185</v>
      </c>
      <c r="G70" s="5">
        <v>1341</v>
      </c>
      <c r="H70" s="5">
        <v>760</v>
      </c>
      <c r="I70" s="5">
        <v>1353</v>
      </c>
      <c r="J70" s="5">
        <v>2837</v>
      </c>
      <c r="K70" s="5">
        <v>1</v>
      </c>
      <c r="L70">
        <f>D70-2000</f>
        <v>-1240</v>
      </c>
      <c r="M70">
        <f t="shared" ref="M70:M77" si="48">2036-C70</f>
        <v>497</v>
      </c>
      <c r="N70">
        <f>F70-2000</f>
        <v>1185</v>
      </c>
      <c r="O70">
        <f t="shared" ref="O70:O77" si="49">2036-E70</f>
        <v>484.59999999999991</v>
      </c>
      <c r="P70">
        <f>H70-2000</f>
        <v>-1240</v>
      </c>
      <c r="Q70">
        <f t="shared" ref="Q70:Q77" si="50">2036-G70</f>
        <v>695</v>
      </c>
      <c r="R70">
        <f t="shared" ref="R70:R77" si="51">N70-L70</f>
        <v>2425</v>
      </c>
      <c r="S70">
        <f t="shared" ref="S70:S77" si="52">O70-M70</f>
        <v>-12.400000000000091</v>
      </c>
      <c r="T70" s="2">
        <f t="shared" ref="T70:T77" si="53">ATAN2(R70,S70)</f>
        <v>-5.1133574960503907E-3</v>
      </c>
      <c r="U70" s="2">
        <f>(H70-2000)*0.01</f>
        <v>-12.4</v>
      </c>
      <c r="V70" s="2">
        <f>(2000-G70)*0.01</f>
        <v>6.59</v>
      </c>
      <c r="W70" s="2">
        <f t="shared" ref="W70:W77" si="54">T70*180/3.14159</f>
        <v>-0.2929740511298643</v>
      </c>
      <c r="X70" s="4">
        <f t="shared" ref="X70:X77" si="55">4*180/3.14159/R70</f>
        <v>9.4508582117604573E-2</v>
      </c>
      <c r="Y70">
        <f>SQRT((I70-G70)^2+(J70-H70)^2)</f>
        <v>2077.0346650934839</v>
      </c>
    </row>
    <row r="71" spans="1:25" x14ac:dyDescent="0.2">
      <c r="B71" s="1">
        <v>104</v>
      </c>
      <c r="C71">
        <v>3179</v>
      </c>
      <c r="D71">
        <v>1269</v>
      </c>
      <c r="E71">
        <v>3186</v>
      </c>
      <c r="F71">
        <v>3993</v>
      </c>
      <c r="G71" s="5">
        <v>2780</v>
      </c>
      <c r="H71" s="5">
        <v>1269</v>
      </c>
      <c r="I71" s="5">
        <v>2785</v>
      </c>
      <c r="J71" s="5">
        <v>3342</v>
      </c>
      <c r="K71" s="5">
        <v>1</v>
      </c>
      <c r="L71">
        <f>D71-2000</f>
        <v>-731</v>
      </c>
      <c r="M71">
        <f t="shared" si="48"/>
        <v>-1143</v>
      </c>
      <c r="N71">
        <f>F71-2000</f>
        <v>1993</v>
      </c>
      <c r="O71">
        <f t="shared" si="49"/>
        <v>-1150</v>
      </c>
      <c r="P71">
        <f>H71-2000</f>
        <v>-731</v>
      </c>
      <c r="Q71">
        <f t="shared" si="50"/>
        <v>-744</v>
      </c>
      <c r="R71">
        <f t="shared" si="51"/>
        <v>2724</v>
      </c>
      <c r="S71">
        <f t="shared" si="52"/>
        <v>-7</v>
      </c>
      <c r="T71" s="2">
        <f t="shared" si="53"/>
        <v>-2.569744710580581E-3</v>
      </c>
      <c r="U71" s="2">
        <f>(H71-2000)*0.01</f>
        <v>-7.3100000000000005</v>
      </c>
      <c r="V71" s="2">
        <f>(2000-G71)*0.01</f>
        <v>-7.8</v>
      </c>
      <c r="W71" s="2">
        <f t="shared" si="54"/>
        <v>-0.14723565070696831</v>
      </c>
      <c r="X71" s="4">
        <f t="shared" si="55"/>
        <v>8.4134842744196442E-2</v>
      </c>
      <c r="Y71">
        <f>SQRT((I71-G71)^2+(J71-H71)^2)</f>
        <v>2073.0060298995754</v>
      </c>
    </row>
    <row r="72" spans="1:25" x14ac:dyDescent="0.2">
      <c r="B72">
        <v>117</v>
      </c>
      <c r="C72">
        <v>2515</v>
      </c>
      <c r="D72">
        <v>485</v>
      </c>
      <c r="E72">
        <v>2532</v>
      </c>
      <c r="F72">
        <v>3969</v>
      </c>
      <c r="G72" s="5">
        <v>2183</v>
      </c>
      <c r="H72" s="5">
        <v>485</v>
      </c>
      <c r="I72" s="5">
        <v>2192</v>
      </c>
      <c r="J72" s="5">
        <v>2563</v>
      </c>
      <c r="K72" s="5">
        <v>1</v>
      </c>
      <c r="L72">
        <f>D72-2000</f>
        <v>-1515</v>
      </c>
      <c r="M72">
        <f t="shared" si="48"/>
        <v>-479</v>
      </c>
      <c r="N72">
        <f>F72-2000</f>
        <v>1969</v>
      </c>
      <c r="O72">
        <f t="shared" si="49"/>
        <v>-496</v>
      </c>
      <c r="P72">
        <f>H72-2000</f>
        <v>-1515</v>
      </c>
      <c r="Q72">
        <f t="shared" si="50"/>
        <v>-147</v>
      </c>
      <c r="R72">
        <f t="shared" si="51"/>
        <v>3484</v>
      </c>
      <c r="S72">
        <f t="shared" si="52"/>
        <v>-17</v>
      </c>
      <c r="T72" s="2">
        <f t="shared" si="53"/>
        <v>-4.8794101848845936E-3</v>
      </c>
      <c r="U72" s="2">
        <f>(H72-2000)*0.01</f>
        <v>-15.15</v>
      </c>
      <c r="V72" s="2">
        <f>(2000-G72)*0.01</f>
        <v>-1.83</v>
      </c>
      <c r="W72" s="2">
        <f t="shared" si="54"/>
        <v>-0.27956984624958281</v>
      </c>
      <c r="X72" s="4">
        <f t="shared" si="55"/>
        <v>6.5781662352236259E-2</v>
      </c>
      <c r="Y72">
        <f>SQRT((I72-G72)^2+(J72-H72)^2)</f>
        <v>2078.0194898027303</v>
      </c>
    </row>
    <row r="73" spans="1:25" x14ac:dyDescent="0.2">
      <c r="B73">
        <v>115</v>
      </c>
      <c r="C73">
        <v>4352</v>
      </c>
      <c r="D73">
        <v>1254</v>
      </c>
      <c r="E73">
        <v>4358</v>
      </c>
      <c r="F73">
        <v>3988</v>
      </c>
      <c r="G73" s="6">
        <v>3822</v>
      </c>
      <c r="H73" s="6">
        <v>1254</v>
      </c>
      <c r="I73" s="6"/>
      <c r="J73" s="6"/>
      <c r="K73" s="6"/>
      <c r="L73">
        <f>D73-2000</f>
        <v>-746</v>
      </c>
      <c r="M73">
        <f t="shared" si="48"/>
        <v>-2316</v>
      </c>
      <c r="N73">
        <f>F73-2000</f>
        <v>1988</v>
      </c>
      <c r="O73">
        <f t="shared" si="49"/>
        <v>-2322</v>
      </c>
      <c r="P73">
        <f>H73-2000</f>
        <v>-746</v>
      </c>
      <c r="Q73">
        <f t="shared" si="50"/>
        <v>-1786</v>
      </c>
      <c r="R73">
        <f t="shared" si="51"/>
        <v>2734</v>
      </c>
      <c r="S73">
        <f t="shared" si="52"/>
        <v>-6</v>
      </c>
      <c r="T73" s="2">
        <f t="shared" si="53"/>
        <v>-2.1945831629869746E-3</v>
      </c>
      <c r="U73" s="2">
        <f>(H73-2000)*0.01</f>
        <v>-7.46</v>
      </c>
      <c r="V73" s="2">
        <f>(2000-G73)*0.01</f>
        <v>-18.22</v>
      </c>
      <c r="W73" s="2">
        <f t="shared" si="54"/>
        <v>-0.1257404592380468</v>
      </c>
      <c r="X73" s="4">
        <f t="shared" si="55"/>
        <v>8.3827107401313494E-2</v>
      </c>
    </row>
    <row r="74" spans="1:25" x14ac:dyDescent="0.2">
      <c r="B74" s="1">
        <v>120</v>
      </c>
      <c r="C74">
        <v>282.5</v>
      </c>
      <c r="D74">
        <v>647</v>
      </c>
      <c r="E74">
        <v>299</v>
      </c>
      <c r="F74">
        <v>3427</v>
      </c>
      <c r="G74" s="6">
        <v>218.5</v>
      </c>
      <c r="H74" s="6">
        <v>647</v>
      </c>
      <c r="I74" s="6"/>
      <c r="J74" s="6"/>
      <c r="K74" s="6"/>
      <c r="L74">
        <f>D74-2000</f>
        <v>-1353</v>
      </c>
      <c r="M74">
        <f t="shared" si="48"/>
        <v>1753.5</v>
      </c>
      <c r="N74">
        <f>F74-2000</f>
        <v>1427</v>
      </c>
      <c r="O74">
        <f t="shared" si="49"/>
        <v>1737</v>
      </c>
      <c r="P74">
        <f>H74-2000</f>
        <v>-1353</v>
      </c>
      <c r="Q74">
        <f t="shared" si="50"/>
        <v>1817.5</v>
      </c>
      <c r="R74">
        <f t="shared" si="51"/>
        <v>2780</v>
      </c>
      <c r="S74">
        <f t="shared" si="52"/>
        <v>-16.5</v>
      </c>
      <c r="T74" s="2">
        <f t="shared" si="53"/>
        <v>-5.9351821059059479E-3</v>
      </c>
      <c r="U74" s="2">
        <f>(H74-2000)*0.01</f>
        <v>-13.530000000000001</v>
      </c>
      <c r="V74" s="2">
        <f>(2000-G74)*0.01</f>
        <v>17.815000000000001</v>
      </c>
      <c r="W74" s="2">
        <f t="shared" si="54"/>
        <v>-0.34006117254736318</v>
      </c>
      <c r="X74" s="4">
        <f t="shared" si="55"/>
        <v>8.2440040156543562E-2</v>
      </c>
    </row>
    <row r="75" spans="1:25" x14ac:dyDescent="0.2">
      <c r="B75">
        <v>116</v>
      </c>
      <c r="C75">
        <v>3820</v>
      </c>
      <c r="D75">
        <v>605</v>
      </c>
      <c r="E75">
        <v>3829</v>
      </c>
      <c r="F75">
        <v>2971</v>
      </c>
      <c r="G75" s="6">
        <v>3357</v>
      </c>
      <c r="H75" s="6">
        <v>605</v>
      </c>
      <c r="I75" s="6"/>
      <c r="J75" s="6"/>
      <c r="K75" s="6"/>
      <c r="L75">
        <f>D75-2000</f>
        <v>-1395</v>
      </c>
      <c r="M75">
        <f t="shared" si="48"/>
        <v>-1784</v>
      </c>
      <c r="N75">
        <f>F75-2000</f>
        <v>971</v>
      </c>
      <c r="O75">
        <f t="shared" si="49"/>
        <v>-1793</v>
      </c>
      <c r="P75">
        <f>H75-2000</f>
        <v>-1395</v>
      </c>
      <c r="Q75">
        <f t="shared" si="50"/>
        <v>-1321</v>
      </c>
      <c r="R75">
        <f t="shared" si="51"/>
        <v>2366</v>
      </c>
      <c r="S75">
        <f t="shared" si="52"/>
        <v>-9</v>
      </c>
      <c r="T75" s="2">
        <f t="shared" si="53"/>
        <v>-3.8038700725593999E-3</v>
      </c>
      <c r="U75" s="2">
        <f>(H75-2000)*0.01</f>
        <v>-13.950000000000001</v>
      </c>
      <c r="V75" s="2">
        <f>(2000-G75)*0.01</f>
        <v>-13.57</v>
      </c>
      <c r="W75" s="2">
        <f t="shared" si="54"/>
        <v>-0.21794588506478949</v>
      </c>
      <c r="X75" s="4">
        <f t="shared" si="55"/>
        <v>9.6865305002194035E-2</v>
      </c>
    </row>
    <row r="76" spans="1:25" x14ac:dyDescent="0.2">
      <c r="B76">
        <v>131</v>
      </c>
      <c r="C76">
        <v>1879.5</v>
      </c>
      <c r="D76">
        <v>1623</v>
      </c>
      <c r="E76">
        <v>1890</v>
      </c>
      <c r="F76">
        <v>3695</v>
      </c>
      <c r="G76" s="6">
        <v>1879.5</v>
      </c>
      <c r="H76" s="6">
        <v>1623</v>
      </c>
      <c r="I76" s="6">
        <v>1890</v>
      </c>
      <c r="J76" s="6">
        <v>3695</v>
      </c>
      <c r="K76" s="6">
        <v>1</v>
      </c>
      <c r="L76">
        <f>D76-2000</f>
        <v>-377</v>
      </c>
      <c r="M76">
        <f t="shared" si="48"/>
        <v>156.5</v>
      </c>
      <c r="N76">
        <f>F76-2000</f>
        <v>1695</v>
      </c>
      <c r="O76">
        <f t="shared" si="49"/>
        <v>146</v>
      </c>
      <c r="P76">
        <f>H76-2000</f>
        <v>-377</v>
      </c>
      <c r="Q76">
        <f t="shared" si="50"/>
        <v>156.5</v>
      </c>
      <c r="R76">
        <f t="shared" si="51"/>
        <v>2072</v>
      </c>
      <c r="S76">
        <f t="shared" si="52"/>
        <v>-10.5</v>
      </c>
      <c r="T76" s="2">
        <f t="shared" si="53"/>
        <v>-5.0675241894503819E-3</v>
      </c>
      <c r="U76" s="2">
        <f>(H76-2000)*0.01</f>
        <v>-3.77</v>
      </c>
      <c r="V76" s="2">
        <f>(2000-G76)*0.01</f>
        <v>1.2050000000000001</v>
      </c>
      <c r="W76" s="2">
        <f t="shared" si="54"/>
        <v>-0.290347993882419</v>
      </c>
      <c r="X76" s="4">
        <f t="shared" si="55"/>
        <v>0.11060970638764049</v>
      </c>
      <c r="Y76">
        <f>SQRT((I76-G76)^2+(J76-H76)^2)</f>
        <v>2072.0266045589278</v>
      </c>
    </row>
    <row r="77" spans="1:25" x14ac:dyDescent="0.2">
      <c r="A77" t="s">
        <v>32</v>
      </c>
      <c r="B77">
        <v>132</v>
      </c>
      <c r="C77">
        <v>1342</v>
      </c>
      <c r="D77">
        <v>758</v>
      </c>
      <c r="E77">
        <v>1353</v>
      </c>
      <c r="F77">
        <v>2834</v>
      </c>
      <c r="G77" s="6">
        <v>1342</v>
      </c>
      <c r="H77" s="6">
        <v>758</v>
      </c>
      <c r="I77" s="6">
        <v>1353</v>
      </c>
      <c r="J77" s="6">
        <v>2834</v>
      </c>
      <c r="K77" s="6">
        <v>1</v>
      </c>
      <c r="L77">
        <f>D77-2000</f>
        <v>-1242</v>
      </c>
      <c r="M77">
        <f t="shared" si="48"/>
        <v>694</v>
      </c>
      <c r="N77">
        <f>F77-2000</f>
        <v>834</v>
      </c>
      <c r="O77">
        <f t="shared" si="49"/>
        <v>683</v>
      </c>
      <c r="P77">
        <f>H77-2000</f>
        <v>-1242</v>
      </c>
      <c r="Q77">
        <f t="shared" si="50"/>
        <v>694</v>
      </c>
      <c r="R77">
        <f t="shared" si="51"/>
        <v>2076</v>
      </c>
      <c r="S77">
        <f t="shared" si="52"/>
        <v>-11</v>
      </c>
      <c r="T77" s="2">
        <f t="shared" si="53"/>
        <v>-5.2986016654538006E-3</v>
      </c>
      <c r="U77" s="2">
        <f>(H77-2000)*0.01</f>
        <v>-12.42</v>
      </c>
      <c r="V77" s="2">
        <f>(2000-G77)*0.01</f>
        <v>6.58</v>
      </c>
      <c r="W77" s="2">
        <f t="shared" si="54"/>
        <v>-0.30358776918111025</v>
      </c>
      <c r="X77" s="4">
        <f t="shared" si="55"/>
        <v>0.11039658556608435</v>
      </c>
      <c r="Y77">
        <f>SQRT((I77-G77)^2+(J77-H77)^2)</f>
        <v>2076.0291423773415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2021-02-15T20:20:58Z</dcterms:created>
  <dcterms:modified xsi:type="dcterms:W3CDTF">2021-03-09T19:15:58Z</dcterms:modified>
</cp:coreProperties>
</file>