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loe/Desktop/"/>
    </mc:Choice>
  </mc:AlternateContent>
  <xr:revisionPtr revIDLastSave="0" documentId="8_{303688DC-A858-8A4A-89B6-B53E077FD0A5}" xr6:coauthVersionLast="47" xr6:coauthVersionMax="47" xr10:uidLastSave="{00000000-0000-0000-0000-000000000000}"/>
  <bookViews>
    <workbookView xWindow="1420" yWindow="520" windowWidth="25420" windowHeight="16460" xr2:uid="{51A7A005-56BF-1841-B1BD-A1E5843BF7CE}"/>
  </bookViews>
  <sheets>
    <sheet name="BL" sheetId="4" r:id="rId1"/>
    <sheet name="DATA" sheetId="2" r:id="rId2"/>
  </sheets>
  <definedNames>
    <definedName name="_xlnm.Print_Area" localSheetId="0">BL!$A$1:$F$24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4" l="1"/>
  <c r="A14" i="4"/>
  <c r="F15" i="4"/>
  <c r="B28" i="2"/>
  <c r="B26" i="2"/>
  <c r="B27" i="2"/>
  <c r="F17" i="4"/>
  <c r="B9" i="4" l="1"/>
  <c r="B21" i="2"/>
  <c r="B22" i="2"/>
  <c r="B23" i="2"/>
  <c r="B24" i="2"/>
  <c r="B25" i="2"/>
  <c r="F14" i="4"/>
  <c r="C3" i="2" l="1"/>
  <c r="C5" i="2"/>
  <c r="C12" i="2"/>
  <c r="C14" i="2"/>
  <c r="C16" i="2"/>
  <c r="B3" i="2"/>
  <c r="B4" i="2"/>
  <c r="C4" i="2" s="1"/>
  <c r="B5" i="2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B13" i="2"/>
  <c r="C13" i="2" s="1"/>
  <c r="B14" i="2"/>
  <c r="B15" i="2"/>
  <c r="C15" i="2" s="1"/>
  <c r="B16" i="2"/>
  <c r="B17" i="2"/>
  <c r="C17" i="2" s="1"/>
  <c r="B18" i="2"/>
  <c r="C18" i="2" s="1"/>
  <c r="B19" i="2"/>
  <c r="C19" i="2" s="1"/>
  <c r="B20" i="2"/>
  <c r="C20" i="2" s="1"/>
  <c r="B2" i="2"/>
  <c r="C2" i="2" s="1"/>
  <c r="F16" i="4" l="1"/>
  <c r="F18" i="4"/>
  <c r="F19" i="4"/>
  <c r="F20" i="4"/>
  <c r="F21" i="4"/>
  <c r="F22" i="4"/>
  <c r="F23" i="4"/>
  <c r="A20" i="4"/>
  <c r="A21" i="4"/>
  <c r="A22" i="4"/>
  <c r="A23" i="4"/>
  <c r="A16" i="4"/>
  <c r="A17" i="4"/>
  <c r="A18" i="4"/>
  <c r="A19" i="4"/>
  <c r="B10" i="4"/>
  <c r="E24" i="4"/>
  <c r="D24" i="4" l="1"/>
  <c r="F24" i="4"/>
</calcChain>
</file>

<file path=xl/sharedStrings.xml><?xml version="1.0" encoding="utf-8"?>
<sst xmlns="http://schemas.openxmlformats.org/spreadsheetml/2006/main" count="138" uniqueCount="80">
  <si>
    <t>DDM</t>
  </si>
  <si>
    <t>Produit</t>
  </si>
  <si>
    <t>Quantité cartons</t>
  </si>
  <si>
    <t>Quantité palettes</t>
  </si>
  <si>
    <t>BON DE LIVRAISON</t>
  </si>
  <si>
    <t>Produits issus de l'Agriculture Biologique certifié par FR-BIO-01</t>
  </si>
  <si>
    <r>
      <rPr>
        <b/>
        <sz val="12"/>
        <color theme="1"/>
        <rFont val="Calibri"/>
        <family val="2"/>
        <scheme val="minor"/>
      </rPr>
      <t>SOFRIPA</t>
    </r>
    <r>
      <rPr>
        <sz val="12"/>
        <color theme="1"/>
        <rFont val="Calibri"/>
        <family val="2"/>
        <scheme val="minor"/>
      </rPr>
      <t xml:space="preserve">
ZAC du Haut de Wissous II, 
Rue Hélène Boucher, 91320 Wissous</t>
    </r>
  </si>
  <si>
    <r>
      <rPr>
        <b/>
        <sz val="12"/>
        <color theme="1"/>
        <rFont val="Calibri"/>
        <family val="2"/>
        <scheme val="minor"/>
      </rPr>
      <t>Tél :</t>
    </r>
    <r>
      <rPr>
        <sz val="12"/>
        <color theme="1"/>
        <rFont val="Calibri"/>
        <family val="2"/>
        <scheme val="minor"/>
      </rPr>
      <t xml:space="preserve"> 0967504647</t>
    </r>
  </si>
  <si>
    <r>
      <rPr>
        <b/>
        <sz val="12"/>
        <color theme="1"/>
        <rFont val="Calibri"/>
        <family val="2"/>
        <scheme val="minor"/>
      </rPr>
      <t>Site :</t>
    </r>
    <r>
      <rPr>
        <sz val="12"/>
        <color theme="1"/>
        <rFont val="Calibri"/>
        <family val="2"/>
        <scheme val="minor"/>
      </rPr>
      <t xml:space="preserve"> https://www.symbiose-kefir.fr</t>
    </r>
  </si>
  <si>
    <t>Poids palettes (kg)</t>
  </si>
  <si>
    <t xml:space="preserve">FERMENT STATION
Carré Ivry Bâtiment D2 
47 rue Ernest Renan
94200 Ivry-sur-Seine - FRANCE </t>
  </si>
  <si>
    <t>Référence</t>
  </si>
  <si>
    <t>Contenant</t>
  </si>
  <si>
    <t>Packaging</t>
  </si>
  <si>
    <t>Code-barre</t>
  </si>
  <si>
    <t>Kéfir de fruits Original</t>
  </si>
  <si>
    <t>(3383) Bouteille 75cl EAU GAZEUSE - 0.75L</t>
  </si>
  <si>
    <t>Carton de 6</t>
  </si>
  <si>
    <t>3770014427052</t>
  </si>
  <si>
    <t>(12) Bouteille - 0.33L</t>
  </si>
  <si>
    <t>Carton de 12</t>
  </si>
  <si>
    <t>3770014427007</t>
  </si>
  <si>
    <t>Kéfir Gingembre</t>
  </si>
  <si>
    <t>(3382) Bouteille 75cl SAFT - 0.75L</t>
  </si>
  <si>
    <t>Pack de 4</t>
  </si>
  <si>
    <t>23770014427049</t>
  </si>
  <si>
    <t>3770014427045</t>
  </si>
  <si>
    <t>3770014427014</t>
  </si>
  <si>
    <t>Kéfir Mangue Passion</t>
  </si>
  <si>
    <t>23770014427193</t>
  </si>
  <si>
    <t>3770014427038</t>
  </si>
  <si>
    <t>3770014427199</t>
  </si>
  <si>
    <t>Kéfir menthe citron vert</t>
  </si>
  <si>
    <t>23770014427063</t>
  </si>
  <si>
    <t>3770014427076</t>
  </si>
  <si>
    <t>3770014427069</t>
  </si>
  <si>
    <t>Infusion probiotique menthe poivrée</t>
  </si>
  <si>
    <t>3770014427182</t>
  </si>
  <si>
    <t>Kéfir Pamplemousse</t>
  </si>
  <si>
    <t>23770014427254</t>
  </si>
  <si>
    <t>3770014427250</t>
  </si>
  <si>
    <t>3770014427267</t>
  </si>
  <si>
    <t>Infusion probiotique Anis</t>
  </si>
  <si>
    <t>3770014427175</t>
  </si>
  <si>
    <t>IGEBA Pêche</t>
  </si>
  <si>
    <t>3770014427274</t>
  </si>
  <si>
    <t>Infusion probiotique Mélisse</t>
  </si>
  <si>
    <t>3770014427168</t>
  </si>
  <si>
    <t>Infusion probiotique Zest d'agrumes</t>
  </si>
  <si>
    <t>3770014427304</t>
  </si>
  <si>
    <t>Format</t>
  </si>
  <si>
    <t>Désignation</t>
  </si>
  <si>
    <t>Poids</t>
  </si>
  <si>
    <t xml:space="preserve">DATE DE CREATION : </t>
  </si>
  <si>
    <t xml:space="preserve">DATE DE RAMMASSE : </t>
  </si>
  <si>
    <t>DESTINATAIRE :</t>
  </si>
  <si>
    <t>INTER - INFUSION PROBIOTIQUE MELISSE  33 CL* (X12)</t>
  </si>
  <si>
    <t>INTER - INFUSION PROBIOTIQUE MENTHE POIVREE 33 CL*</t>
  </si>
  <si>
    <t>INTER - KEFIR MANGUE PASSION 33 CL* (X12)</t>
  </si>
  <si>
    <t>INTER - KEFIR MENTHE CITRON VERT 33 CL* (X12)</t>
  </si>
  <si>
    <t>INTER - KEFIR PAMPLEMOUSSE  33 CL* (X12)</t>
  </si>
  <si>
    <t>Probiotic water Lemonbalm</t>
  </si>
  <si>
    <t>Probiotic water Peppermint</t>
  </si>
  <si>
    <t>Water kefir Grapefruit</t>
  </si>
  <si>
    <t>Water kefir Mango Passion</t>
  </si>
  <si>
    <t>Water kefir Mint Lime</t>
  </si>
  <si>
    <t>3770014427243</t>
  </si>
  <si>
    <t>3770014427021</t>
  </si>
  <si>
    <t>3770014427236</t>
  </si>
  <si>
    <t>3770014427229</t>
  </si>
  <si>
    <t>3770014427342</t>
  </si>
  <si>
    <t>NIKO - Kéfir de fruits Menthe citron vert</t>
  </si>
  <si>
    <t>NIKO - KEFIR MENTHE CITRON VERT  33 CL* (X12)</t>
  </si>
  <si>
    <t>NIKO - KEFIR MANGUE  33 CL* (X12)</t>
  </si>
  <si>
    <t>NIKO - KEFIR GINGEMBRE 33 CL* (X12)</t>
  </si>
  <si>
    <t>NIKO - Kéfir de fruits Mangue Passion</t>
  </si>
  <si>
    <t>NIKO - Kéfir de fruits Gingembre</t>
  </si>
  <si>
    <t>KÉFIR GINGEMBRE - 6X75CL</t>
  </si>
  <si>
    <t>KÉFIR GINGEMBRE - 4X75CL</t>
  </si>
  <si>
    <t>KÉFIR GINGEMBRE - 12X33CL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</si>
</sst>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 (Corps)"/>
    </font>
    <font>
      <b/>
      <sz val="11"/>
      <color indexed="9"/>
      <name val="Calibri"/>
      <family val="2"/>
    </font>
    <font>
      <sz val="12"/>
      <color rgb="FF000000"/>
      <name val="Aptos Narrow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bgColor indexed="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1" fontId="0" fillId="3" borderId="0" xfId="0" applyNumberFormat="1" applyFill="1"/>
    <xf numFmtId="1" fontId="0" fillId="2" borderId="0" xfId="0" applyNumberFormat="1" applyFill="1"/>
    <xf numFmtId="14" fontId="0" fillId="2" borderId="0" xfId="0" applyNumberFormat="1" applyFill="1"/>
    <xf numFmtId="0" fontId="0" fillId="2" borderId="0" xfId="0" applyFill="1" applyAlignment="1">
      <alignment vertical="center" wrapText="1"/>
    </xf>
    <xf numFmtId="0" fontId="3" fillId="2" borderId="0" xfId="0" applyFont="1" applyFill="1"/>
    <xf numFmtId="0" fontId="0" fillId="2" borderId="4" xfId="0" applyFill="1" applyBorder="1"/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14" fontId="0" fillId="2" borderId="5" xfId="0" applyNumberFormat="1" applyFill="1" applyBorder="1" applyAlignment="1">
      <alignment horizontal="left"/>
    </xf>
    <xf numFmtId="1" fontId="0" fillId="2" borderId="0" xfId="0" applyNumberFormat="1" applyFill="1" applyAlignment="1">
      <alignment horizontal="center" vertical="center"/>
    </xf>
    <xf numFmtId="0" fontId="4" fillId="5" borderId="0" xfId="0" applyFont="1" applyFill="1"/>
    <xf numFmtId="1" fontId="0" fillId="0" borderId="0" xfId="0" applyNumberFormat="1"/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165652</xdr:colOff>
      <xdr:row>1</xdr:row>
      <xdr:rowOff>58761</xdr:rowOff>
    </xdr:from>
    <xdr:to>
      <xdr:col>0</xdr:col>
      <xdr:colOff>1035326</xdr:colOff>
      <xdr:row>1</xdr:row>
      <xdr:rowOff>662610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9F6E020-C347-27FA-B018-FE5DB05D4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2" y="265826"/>
          <a:ext cx="869674" cy="60384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508000</xdr:colOff>
          <xdr:row>4</xdr:row>
          <xdr:rowOff>114300</xdr:rowOff>
        </xdr:from>
        <xdr:to>
          <xdr:col>4</xdr:col>
          <xdr:colOff>838200</xdr:colOff>
          <xdr:row>6</xdr:row>
          <xdr:rowOff>88900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Aptos Narrow" charset="0"/>
                </a:rPr>
                <a:t>Générer un PDF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A7CF-903D-AD40-A336-D140C7B9E7BB}">
  <sheetPr codeName="Feuil1">
    <pageSetUpPr fitToPage="1"/>
  </sheetPr>
  <dimension ref="A2:BC24"/>
  <sheetViews>
    <sheetView tabSelected="1" view="pageLayout" zoomScale="75" zoomScaleNormal="92" zoomScalePageLayoutView="75" workbookViewId="0">
      <selection activeCell="A17" sqref="A17:F17"/>
    </sheetView>
  </sheetViews>
  <sheetFormatPr baseColWidth="10" defaultRowHeight="16" x14ac:dyDescent="0.2"/>
  <cols>
    <col min="1" max="1" width="20.1640625" style="1" bestFit="1" customWidth="1"/>
    <col min="2" max="2" width="45.33203125" style="1" customWidth="1"/>
    <col min="3" max="3" width="11.83203125" style="1" customWidth="1"/>
    <col min="4" max="4" width="15.6640625" style="1" customWidth="1"/>
    <col min="5" max="5" width="15.83203125" style="1" customWidth="1"/>
    <col min="6" max="6" width="16.5" style="1" customWidth="1"/>
    <col min="7" max="55" width="10.83203125" style="1"/>
  </cols>
  <sheetData>
    <row r="2" spans="1:6" ht="68" x14ac:dyDescent="0.2">
      <c r="B2" s="7" t="s">
        <v>10</v>
      </c>
    </row>
    <row r="3" spans="1:6" x14ac:dyDescent="0.2">
      <c r="B3" s="1" t="s">
        <v>7</v>
      </c>
    </row>
    <row r="4" spans="1:6" x14ac:dyDescent="0.2">
      <c r="B4" s="1" t="s">
        <v>8</v>
      </c>
    </row>
    <row r="6" spans="1:6" x14ac:dyDescent="0.2">
      <c r="B6" s="8" t="s">
        <v>5</v>
      </c>
    </row>
    <row r="7" spans="1:6" ht="16" customHeight="1" x14ac:dyDescent="0.2"/>
    <row r="8" spans="1:6" ht="26" customHeight="1" x14ac:dyDescent="0.2">
      <c r="A8" s="17" t="s">
        <v>4</v>
      </c>
      <c r="B8" s="18"/>
    </row>
    <row r="9" spans="1:6" x14ac:dyDescent="0.2">
      <c r="A9" s="9" t="s">
        <v>53</v>
      </c>
      <c r="B9" s="13">
        <f ca="1">TODAY()-1</f>
        <v>45907</v>
      </c>
    </row>
    <row r="10" spans="1:6" x14ac:dyDescent="0.2">
      <c r="A10" s="9" t="s">
        <v>54</v>
      </c>
      <c r="B10" s="13">
        <f ca="1">B9+1</f>
        <v>45908</v>
      </c>
    </row>
    <row r="11" spans="1:6" ht="51" customHeight="1" x14ac:dyDescent="0.2">
      <c r="A11" s="10" t="s">
        <v>55</v>
      </c>
      <c r="B11" s="11" t="s">
        <v>6</v>
      </c>
    </row>
    <row r="12" spans="1:6" ht="25" customHeight="1" x14ac:dyDescent="0.2"/>
    <row r="13" spans="1:6" x14ac:dyDescent="0.2">
      <c r="A13" s="12" t="s">
        <v>11</v>
      </c>
      <c r="B13" s="12" t="s">
        <v>1</v>
      </c>
      <c r="C13" s="12" t="s">
        <v>0</v>
      </c>
      <c r="D13" s="12" t="s">
        <v>2</v>
      </c>
      <c r="E13" s="12" t="s">
        <v>3</v>
      </c>
      <c r="F13" s="12" t="s">
        <v>9</v>
      </c>
    </row>
    <row r="14" spans="1:6" x14ac:dyDescent="0.2">
      <c r="A14" s="14" t="str">
        <f>RIGHT(_xlfn.XLOOKUP(B14,DATA!C:C,DATA!F:F),6)</f>
        <v>427045</v>
      </c>
      <c r="B14" s="1" t="s">
        <v>77</v>
      </c>
      <c r="C14" s="6">
        <v>46249</v>
      </c>
      <c r="D14" s="1">
        <v>126</v>
      </c>
      <c r="E14" s="1">
        <v>2</v>
      </c>
      <c r="F14" s="5">
        <f>_xlfn.XLOOKUP(B14,DATA!C:C,DATA!G:G)*BL!D14</f>
        <v>910.98</v>
      </c>
    </row>
    <row r="15" spans="1:6" x14ac:dyDescent="0.2">
      <c r="A15" s="14" t="str">
        <f>RIGHT(_xlfn.XLOOKUP(B15,DATA!C:C,DATA!F:F),6)</f>
        <v>427049</v>
      </c>
      <c r="B15" s="1" t="s">
        <v>78</v>
      </c>
      <c r="C15" s="6">
        <v>46249</v>
      </c>
      <c r="D15" s="1">
        <v>544</v>
      </c>
      <c r="E15" s="1">
        <v>5</v>
      </c>
      <c r="F15" s="5">
        <f>_xlfn.XLOOKUP(B15,DATA!C:C,DATA!G:G)*BL!D15</f>
        <v>2545.92</v>
      </c>
    </row>
    <row r="16" spans="1:6" x14ac:dyDescent="0.2">
      <c r="A16" s="14" t="str">
        <f>RIGHT(_xlfn.XLOOKUP(B16,DATA!C:C,DATA!F:F),6)</f>
        <v>427014</v>
      </c>
      <c r="B16" s="1" t="s">
        <v>79</v>
      </c>
      <c r="C16" s="6">
        <v>46249</v>
      </c>
      <c r="D16" s="1">
        <v>628</v>
      </c>
      <c r="E16" s="1">
        <v>4</v>
      </c>
      <c r="F16" s="5">
        <f>_xlfn.XLOOKUP(B16,DATA!C:C,DATA!G:G)*BL!D16</f>
        <v>4747.6799999999994</v>
      </c>
    </row>
    <row r="17" spans="1:6" x14ac:dyDescent="0.2">
      <c r="A17" s="14" t="str">
        <f>RIGHT(_xlfn.XLOOKUP(B17,DATA!C:C,DATA!F:F),6)</f>
        <v/>
      </c>
      <c r="C17" s="6"/>
      <c r="F17" s="5">
        <f>_xlfn.XLOOKUP(B17,DATA!C:C,DATA!G:G)*BL!D17</f>
        <v>0</v>
      </c>
    </row>
    <row r="18" spans="1:6" x14ac:dyDescent="0.2">
      <c r="A18" s="14" t="str">
        <f>RIGHT(_xlfn.XLOOKUP(B18,DATA!C:C,DATA!F:F),6)</f>
        <v/>
      </c>
      <c r="C18" s="6"/>
      <c r="F18" s="5">
        <f>_xlfn.XLOOKUP(B18,DATA!C:C,DATA!G:G)*BL!D18</f>
        <v>0</v>
      </c>
    </row>
    <row r="19" spans="1:6" x14ac:dyDescent="0.2">
      <c r="A19" s="14" t="str">
        <f>RIGHT(_xlfn.XLOOKUP(B19,DATA!C:C,DATA!F:F),6)</f>
        <v/>
      </c>
      <c r="C19" s="6"/>
      <c r="F19" s="5">
        <f>_xlfn.XLOOKUP(B19,DATA!C:C,DATA!G:G)*BL!D19</f>
        <v>0</v>
      </c>
    </row>
    <row r="20" spans="1:6" x14ac:dyDescent="0.2">
      <c r="A20" s="14" t="str">
        <f>RIGHT(_xlfn.XLOOKUP(B20,DATA!C:C,DATA!F:F),6)</f>
        <v/>
      </c>
      <c r="C20" s="6"/>
      <c r="F20" s="5">
        <f>_xlfn.XLOOKUP(B20,DATA!C:C,DATA!G:G)*BL!D20</f>
        <v>0</v>
      </c>
    </row>
    <row r="21" spans="1:6" x14ac:dyDescent="0.2">
      <c r="A21" s="14" t="str">
        <f>RIGHT(_xlfn.XLOOKUP(B21,DATA!C:C,DATA!F:F),6)</f>
        <v/>
      </c>
      <c r="C21" s="6"/>
      <c r="F21" s="5">
        <f>_xlfn.XLOOKUP(B21,DATA!C:C,DATA!G:G)*BL!D21</f>
        <v>0</v>
      </c>
    </row>
    <row r="22" spans="1:6" x14ac:dyDescent="0.2">
      <c r="A22" s="14" t="str">
        <f>RIGHT(_xlfn.XLOOKUP(B22,DATA!C:C,DATA!F:F),6)</f>
        <v/>
      </c>
      <c r="C22" s="6"/>
      <c r="F22" s="5">
        <f>_xlfn.XLOOKUP(B22,DATA!C:C,DATA!G:G)*BL!D22</f>
        <v>0</v>
      </c>
    </row>
    <row r="23" spans="1:6" x14ac:dyDescent="0.2">
      <c r="A23" s="14" t="str">
        <f>RIGHT(_xlfn.XLOOKUP(B23,DATA!C:C,DATA!F:F),6)</f>
        <v/>
      </c>
      <c r="F23" s="5">
        <f>_xlfn.XLOOKUP(B23,DATA!C:C,DATA!G:G)*BL!D23</f>
        <v>0</v>
      </c>
    </row>
    <row r="24" spans="1:6" x14ac:dyDescent="0.2">
      <c r="A24" s="3"/>
      <c r="B24" s="3"/>
      <c r="C24" s="3"/>
      <c r="D24" s="4">
        <f>SUM(D14:D21)</f>
        <v>1298</v>
      </c>
      <c r="E24" s="4">
        <f>SUM(E14:E22)</f>
        <v>11</v>
      </c>
      <c r="F24" s="4">
        <f>SUM(F14:F21)</f>
        <v>8204.58</v>
      </c>
    </row>
  </sheetData>
  <mergeCells count="1">
    <mergeCell ref="A8:B8"/>
  </mergeCells>
  <pageMargins left="0.7" right="0.7" top="0.75" bottom="0.75" header="0.3" footer="0.3"/>
  <pageSetup paperSize="9" scale="98" orientation="landscape" horizontalDpi="0" verticalDpi="0" copies="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Button 3">
              <controlPr defaultSize="0" print="0" autoFill="0" autoPict="0" macro="[0]!ExporterEtEnvoyerPDF_Mac_Simple">
                <anchor moveWithCells="1" sizeWithCells="1">
                  <from>
                    <xdr:col>3</xdr:col>
                    <xdr:colOff>508000</xdr:colOff>
                    <xdr:row>4</xdr:row>
                    <xdr:rowOff>114300</xdr:rowOff>
                  </from>
                  <to>
                    <xdr:col>4</xdr:col>
                    <xdr:colOff>838200</xdr:colOff>
                    <xdr:row>6</xdr:row>
                    <xdr:rowOff>88900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1EE2E4-6E08-A746-9C8B-F0352EB7A777}">
          <x14:formula1>
            <xm:f>DATA!$A$1:$A$14</xm:f>
          </x14:formula1>
          <xm:sqref>B24</xm:sqref>
        </x14:dataValidation>
        <x14:dataValidation type="list" allowBlank="1" showInputMessage="1" showErrorMessage="1" xr:uid="{DF2B761D-4CFA-A24E-AA32-AD761DA38864}">
          <x14:formula1>
            <xm:f>DATA!$A$1:$A$18</xm:f>
          </x14:formula1>
          <xm:sqref>B24</xm:sqref>
        </x14:dataValidation>
        <x14:dataValidation type="list" allowBlank="1" showInputMessage="1" showErrorMessage="1" xr:uid="{C089CC67-542F-7C4B-BE7C-2B902F60D58D}">
          <x14:formula1>
            <xm:f>DATA!$C$2:$C$37</xm:f>
          </x14:formula1>
          <xm:sqref>B14:B23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5154-471C-B24C-8EE9-11CB39AA836C}">
  <sheetPr codeName="Feuil2"/>
  <dimension ref="A1:G28"/>
  <sheetViews>
    <sheetView showGridLines="0" topLeftCell="A6" workbookViewId="0">
      <selection activeCell="A29" sqref="A29"/>
    </sheetView>
  </sheetViews>
  <sheetFormatPr baseColWidth="10" defaultRowHeight="16" x14ac:dyDescent="0.2"/>
  <cols>
    <col min="1" max="1" width="34.33203125" bestFit="1" customWidth="1"/>
    <col min="2" max="2" width="7.33203125" bestFit="1" customWidth="1"/>
    <col min="3" max="3" width="46.5" bestFit="1" customWidth="1"/>
    <col min="4" max="4" width="37.33203125" bestFit="1" customWidth="1"/>
    <col min="5" max="5" width="11.5" bestFit="1" customWidth="1"/>
    <col min="6" max="6" width="17.83203125" bestFit="1" customWidth="1"/>
    <col min="11" max="11" width="24.1640625" bestFit="1" customWidth="1"/>
    <col min="12" max="12" width="18.5" bestFit="1" customWidth="1"/>
    <col min="13" max="13" width="11.5" bestFit="1" customWidth="1"/>
    <col min="14" max="14" width="14.1640625" bestFit="1" customWidth="1"/>
  </cols>
  <sheetData>
    <row r="1" spans="1:7" x14ac:dyDescent="0.2">
      <c r="A1" s="15" t="s">
        <v>1</v>
      </c>
      <c r="B1" s="15" t="s">
        <v>50</v>
      </c>
      <c r="C1" s="15" t="s">
        <v>51</v>
      </c>
      <c r="D1" s="15" t="s">
        <v>12</v>
      </c>
      <c r="E1" s="15" t="s">
        <v>13</v>
      </c>
      <c r="F1" s="15" t="s">
        <v>14</v>
      </c>
      <c r="G1" s="15" t="s">
        <v>52</v>
      </c>
    </row>
    <row r="2" spans="1:7" x14ac:dyDescent="0.2">
      <c r="A2" t="s">
        <v>15</v>
      </c>
      <c r="B2" t="str">
        <f>CONCATENATE(IF(ISNUMBER(SEARCH("6", E2)), "6x",IF(ISNUMBER(SEARCH("12", E2)), "12x", "4x")),IF(ISNUMBER(SEARCH("0.75", D2)), "75cl", "33cl"))</f>
        <v>6x75cl</v>
      </c>
      <c r="C2" t="str">
        <f>UPPER(CONCATENATE(A2," - ",B2))</f>
        <v>KÉFIR DE FRUITS ORIGINAL - 6X75CL</v>
      </c>
      <c r="D2" t="s">
        <v>16</v>
      </c>
      <c r="E2" t="s">
        <v>17</v>
      </c>
      <c r="F2" t="s">
        <v>18</v>
      </c>
      <c r="G2">
        <v>7.23</v>
      </c>
    </row>
    <row r="3" spans="1:7" x14ac:dyDescent="0.2">
      <c r="A3" t="s">
        <v>15</v>
      </c>
      <c r="B3" t="str">
        <f t="shared" ref="B3:B28" si="0">CONCATENATE(IF(ISNUMBER(SEARCH("6", E3)), "6x",IF(ISNUMBER(SEARCH("12", E3)), "12x", "4x")),IF(ISNUMBER(SEARCH("0.75", D3)), "75cl", "33cl"))</f>
        <v>12x33cl</v>
      </c>
      <c r="C3" t="str">
        <f t="shared" ref="C3:C20" si="1">UPPER(CONCATENATE(A3," - ",B3))</f>
        <v>KÉFIR DE FRUITS ORIGINAL - 12X33CL</v>
      </c>
      <c r="D3" t="s">
        <v>19</v>
      </c>
      <c r="E3" t="s">
        <v>20</v>
      </c>
      <c r="F3" t="s">
        <v>21</v>
      </c>
      <c r="G3">
        <v>7.56</v>
      </c>
    </row>
    <row r="4" spans="1:7" x14ac:dyDescent="0.2">
      <c r="A4" t="s">
        <v>22</v>
      </c>
      <c r="B4" t="str">
        <f t="shared" si="0"/>
        <v>4x75cl</v>
      </c>
      <c r="C4" t="str">
        <f t="shared" si="1"/>
        <v>KÉFIR GINGEMBRE - 4X75CL</v>
      </c>
      <c r="D4" t="s">
        <v>23</v>
      </c>
      <c r="E4" t="s">
        <v>24</v>
      </c>
      <c r="F4" t="s">
        <v>25</v>
      </c>
      <c r="G4">
        <v>4.68</v>
      </c>
    </row>
    <row r="5" spans="1:7" x14ac:dyDescent="0.2">
      <c r="A5" t="s">
        <v>22</v>
      </c>
      <c r="B5" t="str">
        <f t="shared" si="0"/>
        <v>6x75cl</v>
      </c>
      <c r="C5" t="str">
        <f t="shared" si="1"/>
        <v>KÉFIR GINGEMBRE - 6X75CL</v>
      </c>
      <c r="D5" t="s">
        <v>16</v>
      </c>
      <c r="E5" t="s">
        <v>17</v>
      </c>
      <c r="F5" t="s">
        <v>26</v>
      </c>
      <c r="G5">
        <v>7.23</v>
      </c>
    </row>
    <row r="6" spans="1:7" x14ac:dyDescent="0.2">
      <c r="A6" t="s">
        <v>22</v>
      </c>
      <c r="B6" t="str">
        <f t="shared" si="0"/>
        <v>12x33cl</v>
      </c>
      <c r="C6" t="str">
        <f t="shared" si="1"/>
        <v>KÉFIR GINGEMBRE - 12X33CL</v>
      </c>
      <c r="D6" t="s">
        <v>19</v>
      </c>
      <c r="E6" t="s">
        <v>20</v>
      </c>
      <c r="F6" t="s">
        <v>27</v>
      </c>
      <c r="G6">
        <v>7.56</v>
      </c>
    </row>
    <row r="7" spans="1:7" x14ac:dyDescent="0.2">
      <c r="A7" t="s">
        <v>28</v>
      </c>
      <c r="B7" t="str">
        <f t="shared" si="0"/>
        <v>4x75cl</v>
      </c>
      <c r="C7" t="str">
        <f t="shared" si="1"/>
        <v>KÉFIR MANGUE PASSION - 4X75CL</v>
      </c>
      <c r="D7" t="s">
        <v>23</v>
      </c>
      <c r="E7" t="s">
        <v>24</v>
      </c>
      <c r="F7" t="s">
        <v>29</v>
      </c>
      <c r="G7">
        <v>4.68</v>
      </c>
    </row>
    <row r="8" spans="1:7" x14ac:dyDescent="0.2">
      <c r="A8" t="s">
        <v>28</v>
      </c>
      <c r="B8" t="str">
        <f t="shared" si="0"/>
        <v>12x33cl</v>
      </c>
      <c r="C8" t="str">
        <f t="shared" si="1"/>
        <v>KÉFIR MANGUE PASSION - 12X33CL</v>
      </c>
      <c r="D8" t="s">
        <v>19</v>
      </c>
      <c r="E8" t="s">
        <v>20</v>
      </c>
      <c r="F8" t="s">
        <v>30</v>
      </c>
      <c r="G8">
        <v>7.56</v>
      </c>
    </row>
    <row r="9" spans="1:7" x14ac:dyDescent="0.2">
      <c r="A9" t="s">
        <v>28</v>
      </c>
      <c r="B9" t="str">
        <f t="shared" si="0"/>
        <v>6x75cl</v>
      </c>
      <c r="C9" t="str">
        <f t="shared" si="1"/>
        <v>KÉFIR MANGUE PASSION - 6X75CL</v>
      </c>
      <c r="D9" t="s">
        <v>16</v>
      </c>
      <c r="E9" t="s">
        <v>17</v>
      </c>
      <c r="F9" t="s">
        <v>31</v>
      </c>
      <c r="G9">
        <v>7.23</v>
      </c>
    </row>
    <row r="10" spans="1:7" x14ac:dyDescent="0.2">
      <c r="A10" t="s">
        <v>32</v>
      </c>
      <c r="B10" t="str">
        <f t="shared" si="0"/>
        <v>4x75cl</v>
      </c>
      <c r="C10" t="str">
        <f t="shared" si="1"/>
        <v>KÉFIR MENTHE CITRON VERT - 4X75CL</v>
      </c>
      <c r="D10" t="s">
        <v>23</v>
      </c>
      <c r="E10" t="s">
        <v>24</v>
      </c>
      <c r="F10" t="s">
        <v>33</v>
      </c>
      <c r="G10">
        <v>4.68</v>
      </c>
    </row>
    <row r="11" spans="1:7" x14ac:dyDescent="0.2">
      <c r="A11" t="s">
        <v>32</v>
      </c>
      <c r="B11" t="str">
        <f t="shared" si="0"/>
        <v>12x33cl</v>
      </c>
      <c r="C11" t="str">
        <f t="shared" si="1"/>
        <v>KÉFIR MENTHE CITRON VERT - 12X33CL</v>
      </c>
      <c r="D11" t="s">
        <v>19</v>
      </c>
      <c r="E11" t="s">
        <v>20</v>
      </c>
      <c r="F11" t="s">
        <v>34</v>
      </c>
      <c r="G11">
        <v>7.56</v>
      </c>
    </row>
    <row r="12" spans="1:7" x14ac:dyDescent="0.2">
      <c r="A12" t="s">
        <v>32</v>
      </c>
      <c r="B12" t="str">
        <f t="shared" si="0"/>
        <v>6x75cl</v>
      </c>
      <c r="C12" t="str">
        <f t="shared" si="1"/>
        <v>KÉFIR MENTHE CITRON VERT - 6X75CL</v>
      </c>
      <c r="D12" t="s">
        <v>16</v>
      </c>
      <c r="E12" t="s">
        <v>17</v>
      </c>
      <c r="F12" t="s">
        <v>35</v>
      </c>
      <c r="G12">
        <v>7.23</v>
      </c>
    </row>
    <row r="13" spans="1:7" x14ac:dyDescent="0.2">
      <c r="A13" t="s">
        <v>36</v>
      </c>
      <c r="B13" t="str">
        <f t="shared" si="0"/>
        <v>12x33cl</v>
      </c>
      <c r="C13" t="str">
        <f t="shared" si="1"/>
        <v>INFUSION PROBIOTIQUE MENTHE POIVRÉE - 12X33CL</v>
      </c>
      <c r="D13" t="s">
        <v>19</v>
      </c>
      <c r="E13" t="s">
        <v>20</v>
      </c>
      <c r="F13" t="s">
        <v>37</v>
      </c>
      <c r="G13">
        <v>7.56</v>
      </c>
    </row>
    <row r="14" spans="1:7" x14ac:dyDescent="0.2">
      <c r="A14" t="s">
        <v>38</v>
      </c>
      <c r="B14" t="str">
        <f t="shared" si="0"/>
        <v>4x75cl</v>
      </c>
      <c r="C14" t="str">
        <f t="shared" si="1"/>
        <v>KÉFIR PAMPLEMOUSSE - 4X75CL</v>
      </c>
      <c r="D14" t="s">
        <v>23</v>
      </c>
      <c r="E14" t="s">
        <v>24</v>
      </c>
      <c r="F14" t="s">
        <v>39</v>
      </c>
      <c r="G14">
        <v>4.68</v>
      </c>
    </row>
    <row r="15" spans="1:7" x14ac:dyDescent="0.2">
      <c r="A15" t="s">
        <v>38</v>
      </c>
      <c r="B15" t="str">
        <f t="shared" si="0"/>
        <v>6x75cl</v>
      </c>
      <c r="C15" t="str">
        <f t="shared" si="1"/>
        <v>KÉFIR PAMPLEMOUSSE - 6X75CL</v>
      </c>
      <c r="D15" t="s">
        <v>16</v>
      </c>
      <c r="E15" t="s">
        <v>17</v>
      </c>
      <c r="F15" t="s">
        <v>40</v>
      </c>
      <c r="G15">
        <v>7.23</v>
      </c>
    </row>
    <row r="16" spans="1:7" x14ac:dyDescent="0.2">
      <c r="A16" t="s">
        <v>38</v>
      </c>
      <c r="B16" t="str">
        <f t="shared" si="0"/>
        <v>12x33cl</v>
      </c>
      <c r="C16" t="str">
        <f t="shared" si="1"/>
        <v>KÉFIR PAMPLEMOUSSE - 12X33CL</v>
      </c>
      <c r="D16" t="s">
        <v>19</v>
      </c>
      <c r="E16" t="s">
        <v>20</v>
      </c>
      <c r="F16" t="s">
        <v>41</v>
      </c>
      <c r="G16">
        <v>7.56</v>
      </c>
    </row>
    <row r="17" spans="1:7" x14ac:dyDescent="0.2">
      <c r="A17" t="s">
        <v>42</v>
      </c>
      <c r="B17" t="str">
        <f t="shared" si="0"/>
        <v>12x33cl</v>
      </c>
      <c r="C17" t="str">
        <f t="shared" si="1"/>
        <v>INFUSION PROBIOTIQUE ANIS - 12X33CL</v>
      </c>
      <c r="D17" t="s">
        <v>19</v>
      </c>
      <c r="E17" t="s">
        <v>20</v>
      </c>
      <c r="F17" t="s">
        <v>43</v>
      </c>
      <c r="G17">
        <v>7.56</v>
      </c>
    </row>
    <row r="18" spans="1:7" x14ac:dyDescent="0.2">
      <c r="A18" t="s">
        <v>44</v>
      </c>
      <c r="B18" t="str">
        <f t="shared" si="0"/>
        <v>12x33cl</v>
      </c>
      <c r="C18" t="str">
        <f t="shared" si="1"/>
        <v>IGEBA PÊCHE - 12X33CL</v>
      </c>
      <c r="D18" t="s">
        <v>19</v>
      </c>
      <c r="E18" t="s">
        <v>20</v>
      </c>
      <c r="F18" t="s">
        <v>45</v>
      </c>
      <c r="G18">
        <v>7.56</v>
      </c>
    </row>
    <row r="19" spans="1:7" x14ac:dyDescent="0.2">
      <c r="A19" t="s">
        <v>46</v>
      </c>
      <c r="B19" t="str">
        <f t="shared" si="0"/>
        <v>12x33cl</v>
      </c>
      <c r="C19" t="str">
        <f t="shared" si="1"/>
        <v>INFUSION PROBIOTIQUE MÉLISSE - 12X33CL</v>
      </c>
      <c r="D19" t="s">
        <v>19</v>
      </c>
      <c r="E19" t="s">
        <v>20</v>
      </c>
      <c r="F19" t="s">
        <v>47</v>
      </c>
      <c r="G19">
        <v>7.56</v>
      </c>
    </row>
    <row r="20" spans="1:7" x14ac:dyDescent="0.2">
      <c r="A20" t="s">
        <v>48</v>
      </c>
      <c r="B20" t="str">
        <f t="shared" si="0"/>
        <v>12x33cl</v>
      </c>
      <c r="C20" t="str">
        <f t="shared" si="1"/>
        <v>INFUSION PROBIOTIQUE ZEST D'AGRUMES - 12X33CL</v>
      </c>
      <c r="D20" t="s">
        <v>19</v>
      </c>
      <c r="E20" t="s">
        <v>20</v>
      </c>
      <c r="F20" t="s">
        <v>49</v>
      </c>
      <c r="G20">
        <v>7.56</v>
      </c>
    </row>
    <row r="21" spans="1:7" x14ac:dyDescent="0.2">
      <c r="A21" t="s">
        <v>61</v>
      </c>
      <c r="B21" t="str">
        <f t="shared" si="0"/>
        <v>12x33cl</v>
      </c>
      <c r="C21" t="s">
        <v>56</v>
      </c>
      <c r="D21" t="s">
        <v>19</v>
      </c>
      <c r="E21" t="s">
        <v>20</v>
      </c>
      <c r="F21" t="s">
        <v>68</v>
      </c>
      <c r="G21">
        <v>7.56</v>
      </c>
    </row>
    <row r="22" spans="1:7" x14ac:dyDescent="0.2">
      <c r="A22" t="s">
        <v>62</v>
      </c>
      <c r="B22" t="str">
        <f t="shared" si="0"/>
        <v>12x33cl</v>
      </c>
      <c r="C22" t="s">
        <v>57</v>
      </c>
      <c r="D22" t="s">
        <v>19</v>
      </c>
      <c r="E22" t="s">
        <v>20</v>
      </c>
      <c r="F22" t="s">
        <v>69</v>
      </c>
      <c r="G22">
        <v>7.56</v>
      </c>
    </row>
    <row r="23" spans="1:7" x14ac:dyDescent="0.2">
      <c r="A23" t="s">
        <v>64</v>
      </c>
      <c r="B23" t="str">
        <f t="shared" si="0"/>
        <v>12x33cl</v>
      </c>
      <c r="C23" t="s">
        <v>58</v>
      </c>
      <c r="D23" t="s">
        <v>19</v>
      </c>
      <c r="E23" t="s">
        <v>20</v>
      </c>
      <c r="F23" t="s">
        <v>67</v>
      </c>
      <c r="G23">
        <v>7.56</v>
      </c>
    </row>
    <row r="24" spans="1:7" x14ac:dyDescent="0.2">
      <c r="A24" t="s">
        <v>65</v>
      </c>
      <c r="B24" t="str">
        <f t="shared" si="0"/>
        <v>12x33cl</v>
      </c>
      <c r="C24" t="s">
        <v>59</v>
      </c>
      <c r="D24" t="s">
        <v>19</v>
      </c>
      <c r="E24" t="s">
        <v>20</v>
      </c>
      <c r="F24" t="s">
        <v>70</v>
      </c>
      <c r="G24">
        <v>7.56</v>
      </c>
    </row>
    <row r="25" spans="1:7" x14ac:dyDescent="0.2">
      <c r="A25" t="s">
        <v>63</v>
      </c>
      <c r="B25" t="str">
        <f t="shared" si="0"/>
        <v>12x33cl</v>
      </c>
      <c r="C25" t="s">
        <v>60</v>
      </c>
      <c r="D25" t="s">
        <v>19</v>
      </c>
      <c r="E25" t="s">
        <v>20</v>
      </c>
      <c r="F25" t="s">
        <v>66</v>
      </c>
      <c r="G25">
        <v>6.7409999999999997</v>
      </c>
    </row>
    <row r="26" spans="1:7" x14ac:dyDescent="0.2">
      <c r="A26" s="2" t="s">
        <v>71</v>
      </c>
      <c r="B26" t="str">
        <f t="shared" si="0"/>
        <v>12x33cl</v>
      </c>
      <c r="C26" t="s">
        <v>72</v>
      </c>
      <c r="D26" t="s">
        <v>19</v>
      </c>
      <c r="E26" t="s">
        <v>20</v>
      </c>
      <c r="F26" s="16">
        <v>13770014427363</v>
      </c>
      <c r="G26">
        <v>6.7409999999999997</v>
      </c>
    </row>
    <row r="27" spans="1:7" x14ac:dyDescent="0.2">
      <c r="A27" s="2" t="s">
        <v>75</v>
      </c>
      <c r="B27" t="str">
        <f t="shared" si="0"/>
        <v>12x33cl</v>
      </c>
      <c r="C27" t="s">
        <v>73</v>
      </c>
      <c r="D27" t="s">
        <v>19</v>
      </c>
      <c r="E27" t="s">
        <v>20</v>
      </c>
      <c r="F27">
        <v>13770014427387</v>
      </c>
      <c r="G27">
        <v>6.7409999999999997</v>
      </c>
    </row>
    <row r="28" spans="1:7" x14ac:dyDescent="0.2">
      <c r="A28" s="2" t="s">
        <v>76</v>
      </c>
      <c r="B28" t="str">
        <f t="shared" si="0"/>
        <v>12x33cl</v>
      </c>
      <c r="C28" t="s">
        <v>74</v>
      </c>
      <c r="D28" t="s">
        <v>19</v>
      </c>
      <c r="E28" t="s">
        <v>20</v>
      </c>
      <c r="F28">
        <v>13770014427325</v>
      </c>
      <c r="G28">
        <v>6.7409999999999997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BL</vt:lpstr>
      <vt:lpstr>DATA</vt:lpstr>
      <vt:lpstr>BL!Zone_d_impression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Chloé Ethève</cp:lastModifiedBy>
  <cp:lastPrinted>2025-08-22T05:59:01Z</cp:lastPrinted>
  <dcterms:created xsi:type="dcterms:W3CDTF">2021-10-28T16:06:25Z</dcterms:created>
  <dcterms:modified xsi:type="dcterms:W3CDTF">2025-09-08T07:51:03Z</dcterms:modified>
</cp:coreProperties>
</file>