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EXZELLENZ\template\"/>
    </mc:Choice>
  </mc:AlternateContent>
  <workbookProtection lockStructure="1"/>
  <bookViews>
    <workbookView xWindow="360" yWindow="150" windowWidth="12375" windowHeight="11475" tabRatio="478"/>
  </bookViews>
  <sheets>
    <sheet name="EXZELLENZ" sheetId="2" r:id="rId1"/>
  </sheets>
  <definedNames>
    <definedName name="_xlnm._FilterDatabase" localSheetId="0" hidden="1">EXZELLENZ!$A$1:$E$91</definedName>
  </definedNames>
  <calcPr calcId="162913"/>
</workbook>
</file>

<file path=xl/calcChain.xml><?xml version="1.0" encoding="utf-8"?>
<calcChain xmlns="http://schemas.openxmlformats.org/spreadsheetml/2006/main">
  <c r="D28" i="2" l="1"/>
  <c r="D27" i="2" l="1"/>
  <c r="E32" i="2" l="1"/>
  <c r="E30" i="2" l="1"/>
  <c r="D31" i="2"/>
  <c r="D16" i="2" l="1"/>
  <c r="E16" i="2" l="1"/>
  <c r="E26" i="2"/>
  <c r="E15" i="2" l="1"/>
  <c r="E24" i="2"/>
  <c r="E23" i="2"/>
  <c r="E10" i="2"/>
  <c r="E4" i="2"/>
  <c r="D9" i="2"/>
  <c r="D20" i="2"/>
  <c r="D22" i="2"/>
  <c r="D17" i="2"/>
  <c r="D21" i="2"/>
  <c r="D36" i="2"/>
  <c r="D35" i="2"/>
  <c r="D34" i="2"/>
  <c r="D23" i="2"/>
  <c r="D39" i="2"/>
  <c r="D38" i="2"/>
  <c r="D37" i="2"/>
  <c r="D8" i="2"/>
  <c r="E7" i="2"/>
  <c r="E6" i="2"/>
  <c r="D5" i="2"/>
  <c r="D12" i="2"/>
  <c r="D13" i="2"/>
  <c r="D11" i="2"/>
</calcChain>
</file>

<file path=xl/sharedStrings.xml><?xml version="1.0" encoding="utf-8"?>
<sst xmlns="http://schemas.openxmlformats.org/spreadsheetml/2006/main" count="288" uniqueCount="159">
  <si>
    <t>RESULT</t>
  </si>
  <si>
    <t>OPERATION</t>
  </si>
  <si>
    <t>OPERATION_MODE</t>
  </si>
  <si>
    <t>DATA_WORKSHEET</t>
  </si>
  <si>
    <t>TABLE_NAME</t>
  </si>
  <si>
    <t>COLUMN_TITLE_ROW</t>
  </si>
  <si>
    <t>IGONRE_NOT_NULL_COLUMN</t>
  </si>
  <si>
    <t>Y</t>
  </si>
  <si>
    <t>CONTINUE_ON_ERROR</t>
  </si>
  <si>
    <t>N</t>
  </si>
  <si>
    <t>RESULT_COLUMN_NAME</t>
  </si>
  <si>
    <t>RESULT_SUCCESS</t>
  </si>
  <si>
    <t>PROCESSED</t>
  </si>
  <si>
    <t>RESULT_FAILURE</t>
  </si>
  <si>
    <t>ERROR</t>
  </si>
  <si>
    <t>CELL_FORMAT</t>
  </si>
  <si>
    <t>DATE_MASK</t>
  </si>
  <si>
    <t>DATE_FORMAT</t>
  </si>
  <si>
    <t>dd-MMM-yyyy</t>
  </si>
  <si>
    <t>[Title]</t>
  </si>
  <si>
    <t>COLUMN_TITLE_FORMAT</t>
  </si>
  <si>
    <t>WHERE_CLAUSE</t>
  </si>
  <si>
    <t>ORDER_CLAUSE</t>
  </si>
  <si>
    <t>Parameter Group</t>
  </si>
  <si>
    <t>Parameter</t>
  </si>
  <si>
    <t>Value</t>
  </si>
  <si>
    <t>COLUMN_MAPPING</t>
  </si>
  <si>
    <t>The name of the worksheet which contains data for processing</t>
  </si>
  <si>
    <t>Database table name</t>
  </si>
  <si>
    <t>Row position where it contains the column name of the database columns</t>
  </si>
  <si>
    <t>ERROR_HANDLING</t>
  </si>
  <si>
    <t xml:space="preserve">The name of the column which stores the processing result / action in data worksheet </t>
  </si>
  <si>
    <t>COMMIT_AND_EXIT</t>
  </si>
  <si>
    <t>If a row of data has error, the process stops at this row and success data is committed to database</t>
  </si>
  <si>
    <t>Used if OPERATION_MODE=DOWNLOAD. This is the where clause for the select statement generated for download data</t>
  </si>
  <si>
    <t>NO_COMMIT_AND_EXIT</t>
  </si>
  <si>
    <t>If a row of data has error, no data will be committed</t>
  </si>
  <si>
    <t>Used if OPERATION_MODE=DOWNLOAD. This is the order clause for the select statement generated for download data</t>
  </si>
  <si>
    <t>Used if OPERATION_MODE=TEMPLATE. This is the Excel cell format for the column title created in worksheet</t>
  </si>
  <si>
    <t>Used if OPERATION_MODE=DOWNLOAD. This is the Excel cell format for downloaded date value</t>
  </si>
  <si>
    <t>The format for date value in Excel cell if this cell is not formatted as date</t>
  </si>
  <si>
    <t>The non-nullable database table column must be present in the Excel datasheet.</t>
  </si>
  <si>
    <t>If a row of data has error, this row is skipped and success data is committed to database</t>
  </si>
  <si>
    <t>Used if OPERATION_MODE=INSERT or UPDATE. This cell will be copied to the Result column if the process for this row is success.</t>
  </si>
  <si>
    <t>Used if OPERATION_MODE=INSERT or UPDATE. This cell will be copied to the Result column if the row of data is failed to be processed.</t>
  </si>
  <si>
    <t>PENDING_UPDATE</t>
  </si>
  <si>
    <t>PENDING UPDATE</t>
  </si>
  <si>
    <t>Used if OPERATION_MODE=UPDATE. The program will pick up this row for update if this cell value is present in the Result column.</t>
  </si>
  <si>
    <t>CONNECTION_MODE</t>
  </si>
  <si>
    <t>DIRECT</t>
  </si>
  <si>
    <t>APPLICATIONS</t>
  </si>
  <si>
    <t>DBC_FILE</t>
  </si>
  <si>
    <t>Description</t>
  </si>
  <si>
    <t>$$$$$$$$$$</t>
  </si>
  <si>
    <t>CONNECTION</t>
  </si>
  <si>
    <t>APPS_RUNAS_MODE</t>
  </si>
  <si>
    <t>APPS_RUNAS_USER</t>
  </si>
  <si>
    <t>APPS_RUNAS_PASSWORD</t>
  </si>
  <si>
    <t>APPS_RUNAS_RESPONSIBILITY</t>
  </si>
  <si>
    <t>NLS_LANGUAGE</t>
  </si>
  <si>
    <t>AMERICAN</t>
  </si>
  <si>
    <t>ALBANIAN</t>
  </si>
  <si>
    <t>ARABIC</t>
  </si>
  <si>
    <t>BRAZILIAN PORTUGUESE</t>
  </si>
  <si>
    <t>BULGARIAN</t>
  </si>
  <si>
    <t>CANADIAN FRENCH</t>
  </si>
  <si>
    <t>CATALAN</t>
  </si>
  <si>
    <t>CROATIAN</t>
  </si>
  <si>
    <t>CZECH</t>
  </si>
  <si>
    <t>DANISH</t>
  </si>
  <si>
    <t>DUTCH</t>
  </si>
  <si>
    <t>EGYPTIAN</t>
  </si>
  <si>
    <t>ENGLISH</t>
  </si>
  <si>
    <t>FINNISH</t>
  </si>
  <si>
    <t>FRENCH</t>
  </si>
  <si>
    <t>GERMAN</t>
  </si>
  <si>
    <t>GREEK</t>
  </si>
  <si>
    <t>HEBREW</t>
  </si>
  <si>
    <t>HUNGARIAN</t>
  </si>
  <si>
    <t>ICELANDIC</t>
  </si>
  <si>
    <t>INDONESIAN</t>
  </si>
  <si>
    <t>ITALIAN</t>
  </si>
  <si>
    <t>JAPANESE</t>
  </si>
  <si>
    <t>KOREAN</t>
  </si>
  <si>
    <t>LATIN AMERICAN SPANISH</t>
  </si>
  <si>
    <t>LITHUANIAN</t>
  </si>
  <si>
    <t>NORWEGIAN</t>
  </si>
  <si>
    <t>POLISH</t>
  </si>
  <si>
    <t>PORTUGUESE</t>
  </si>
  <si>
    <t>ROMANIAN</t>
  </si>
  <si>
    <t>RUSSIAN</t>
  </si>
  <si>
    <t>SIMPLIFIED CHINESE</t>
  </si>
  <si>
    <t>SLOVAK</t>
  </si>
  <si>
    <t>SLOVENIAN</t>
  </si>
  <si>
    <t>SPANISH</t>
  </si>
  <si>
    <t>SWEDISH</t>
  </si>
  <si>
    <t>THAI</t>
  </si>
  <si>
    <t>TRADITIONAL CHINESE</t>
  </si>
  <si>
    <t>TURKISH</t>
  </si>
  <si>
    <t>UKRAINIAN</t>
  </si>
  <si>
    <t>USE_RUNAS_MODE</t>
  </si>
  <si>
    <t>NO_RUNAS_MODE</t>
  </si>
  <si>
    <t>USERNAME</t>
  </si>
  <si>
    <t>VERSION</t>
  </si>
  <si>
    <t>Do not change this value</t>
  </si>
  <si>
    <t>PASSWORD</t>
  </si>
  <si>
    <t>NO</t>
  </si>
  <si>
    <t>YES</t>
  </si>
  <si>
    <t>TEMPLATE</t>
  </si>
  <si>
    <t>UPDATE</t>
  </si>
  <si>
    <t>DELETE</t>
  </si>
  <si>
    <t>Full path of the EBS DBC file</t>
  </si>
  <si>
    <t>PENDING_DELETE</t>
  </si>
  <si>
    <t>PENDING DELETE</t>
  </si>
  <si>
    <t>Used if OPERATION_MODE=DELETE. The program will pick up this row to delete if this cell value is present in the Result column.</t>
  </si>
  <si>
    <t>Connect to EBS database using DBC file and specific EBS credentials</t>
  </si>
  <si>
    <t>Connect to database using direct JDBC connection with database credentials</t>
  </si>
  <si>
    <t xml:space="preserve"> </t>
  </si>
  <si>
    <t>Do not use EBS applications user name and reponsibility in the connection</t>
  </si>
  <si>
    <t>Use EBS applications user name and reponsibility in the connection</t>
  </si>
  <si>
    <t>Excel Column Name</t>
  </si>
  <si>
    <t>Database Column Name</t>
  </si>
  <si>
    <t>CUSTOM_QUERY</t>
  </si>
  <si>
    <t>This query will be used if OPERATION_MODE=DOWNLOAD.  TABLE_NAME, WHERE_CLAUSE, ORDER_BY_CLAUSE will be ignored.</t>
  </si>
  <si>
    <t>Oracle database JDBC URL</t>
  </si>
  <si>
    <t>JDBC_URL</t>
  </si>
  <si>
    <t>INSERT</t>
  </si>
  <si>
    <t>Insert flagged data to database table</t>
  </si>
  <si>
    <t>DOWNLOAD</t>
  </si>
  <si>
    <t>jdbc:oracle:thin:@[server]:[port]:[SID]</t>
  </si>
  <si>
    <t>CONFIRM_OPERATION</t>
  </si>
  <si>
    <t>Operation starts without confirmation</t>
  </si>
  <si>
    <t>CREATE_ROWID_COLUMN</t>
  </si>
  <si>
    <t>Does not create rowid column in INSERT and DOWNLOAD modes</t>
  </si>
  <si>
    <t>Create rowid column in INSERT and DOWNLOAD modes</t>
  </si>
  <si>
    <t>Confirmation is required before performing any operation</t>
  </si>
  <si>
    <t>NEW_FILE_NAME</t>
  </si>
  <si>
    <t>FILE</t>
  </si>
  <si>
    <t>SAVE_NEW_FILE</t>
  </si>
  <si>
    <t>Req'd</t>
  </si>
  <si>
    <t>CREATE_NEW_FILE</t>
  </si>
  <si>
    <t>Create a new file which contains processs result when process is complete</t>
  </si>
  <si>
    <t>Update this file with process result when process is complete</t>
  </si>
  <si>
    <t>≡ EXZELLENZ ≡</t>
  </si>
  <si>
    <t>Download table, view or query data to worksheet</t>
  </si>
  <si>
    <t>Create template worksheet for a database table, view or query</t>
  </si>
  <si>
    <t>Update flagged data rows to database table</t>
  </si>
  <si>
    <t>Delete flagged data rows from database table</t>
  </si>
  <si>
    <t>The non-nullable database table column will be ignored in the Excel datasheet.</t>
  </si>
  <si>
    <t>KEEP_PARAMETER_WORKSHEET</t>
  </si>
  <si>
    <t>The file name of the output file if SAVE_NEW_FILE is Yes. The default file name is this file prefixed with a new number</t>
  </si>
  <si>
    <t>The EXZELLENZ worksheet is kept in the result file.</t>
  </si>
  <si>
    <t>KEEP_PARAMETER_FILE</t>
  </si>
  <si>
    <t>The EXZELLENZ worksheet will be removed from the result file</t>
  </si>
  <si>
    <t>POST_PROCESS_CALL</t>
  </si>
  <si>
    <t>Stored Procedure invoked after INSERT has done</t>
  </si>
  <si>
    <t>POST_PROCESS_CALL_PARAMETER</t>
  </si>
  <si>
    <t>The column name which distinct values will be passed to Post Process call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</si>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</sst>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;;;"/>
  </numFmts>
  <fonts count="20">
    <font>
      <sz val="11"/>
      <color theme="1"/>
      <name val="Calibri"/>
      <family val="1"/>
      <charset val="136"/>
      <scheme val="minor"/>
    </font>
    <font>
      <b/>
      <sz val="10"/>
      <color indexed="8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sz val="10"/>
      <color indexed="8"/>
      <name val="Courier New"/>
      <family val="3"/>
    </font>
    <font>
      <sz val="9"/>
      <name val="新細明體"/>
      <family val="1"/>
      <charset val="136"/>
    </font>
    <font>
      <sz val="8"/>
      <color indexed="8"/>
      <name val="Courier New"/>
      <family val="3"/>
    </font>
    <font>
      <sz val="8"/>
      <name val="Courier New"/>
      <family val="3"/>
    </font>
    <font>
      <sz val="11"/>
      <color rgb="FF3F3F76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0"/>
      <color theme="9" tint="-0.249977111117893"/>
      <name val="Courier New"/>
      <family val="3"/>
    </font>
    <font>
      <b/>
      <sz val="10"/>
      <color theme="0"/>
      <name val="Courier New"/>
      <family val="3"/>
    </font>
    <font>
      <b/>
      <sz val="8"/>
      <color theme="7" tint="-0.249977111117893"/>
      <name val="Courier New"/>
      <family val="3"/>
    </font>
    <font>
      <sz val="10"/>
      <color theme="1"/>
      <name val="Courier New"/>
      <family val="3"/>
    </font>
    <font>
      <b/>
      <sz val="12"/>
      <color rgb="FF3F3F76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u/>
      <sz val="11"/>
      <color theme="10"/>
      <name val="Calibri"/>
      <family val="1"/>
      <charset val="136"/>
      <scheme val="minor"/>
    </font>
    <font>
      <b/>
      <sz val="14"/>
      <color theme="10"/>
      <name val="Arial"/>
      <family val="2"/>
    </font>
    <font>
      <b/>
      <sz val="10"/>
      <color rgb="FFC0000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0"/>
      </patternFill>
    </fill>
    <fill>
      <patternFill patternType="solid">
        <fgColor theme="4" tint="0.79998168889431442"/>
        <bgColor indexed="6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F0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8" fillId="5" borderId="1" applyNumberFormat="0" applyAlignment="0" applyProtection="0"/>
    <xf numFmtId="0" fontId="9" fillId="4" borderId="2" applyNumberFormat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Protection="1"/>
    <xf numFmtId="0" fontId="1" fillId="6" borderId="0" xfId="0" applyFont="1" applyFill="1" applyBorder="1" applyProtection="1"/>
    <xf numFmtId="0" fontId="1" fillId="7" borderId="0" xfId="0" applyFont="1" applyFill="1" applyBorder="1" applyProtection="1"/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1" fillId="8" borderId="0" xfId="0" applyFont="1" applyFill="1" applyBorder="1" applyProtection="1"/>
    <xf numFmtId="0" fontId="1" fillId="2" borderId="0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left"/>
      <protection locked="0"/>
    </xf>
    <xf numFmtId="0" fontId="3" fillId="9" borderId="0" xfId="0" applyFont="1" applyFill="1" applyBorder="1" applyAlignment="1" applyProtection="1">
      <alignment horizontal="left"/>
      <protection locked="0"/>
    </xf>
    <xf numFmtId="0" fontId="10" fillId="10" borderId="0" xfId="0" applyFont="1" applyFill="1" applyBorder="1" applyAlignment="1" applyProtection="1">
      <alignment horizontal="left"/>
      <protection locked="0"/>
    </xf>
    <xf numFmtId="0" fontId="11" fillId="11" borderId="0" xfId="0" applyFont="1" applyFill="1" applyBorder="1" applyProtection="1"/>
    <xf numFmtId="0" fontId="6" fillId="11" borderId="0" xfId="0" applyFont="1" applyFill="1" applyBorder="1" applyAlignment="1" applyProtection="1">
      <alignment horizontal="left"/>
    </xf>
    <xf numFmtId="0" fontId="12" fillId="11" borderId="0" xfId="0" applyFont="1" applyFill="1" applyBorder="1" applyProtection="1"/>
    <xf numFmtId="165" fontId="13" fillId="0" borderId="0" xfId="0" applyNumberFormat="1" applyFont="1" applyBorder="1" applyAlignment="1" applyProtection="1">
      <alignment horizontal="left"/>
      <protection locked="0"/>
    </xf>
    <xf numFmtId="164" fontId="4" fillId="0" borderId="0" xfId="0" applyNumberFormat="1" applyFont="1" applyBorder="1" applyProtection="1">
      <protection locked="0"/>
    </xf>
    <xf numFmtId="0" fontId="14" fillId="5" borderId="0" xfId="1" applyFont="1" applyBorder="1" applyProtection="1"/>
    <xf numFmtId="0" fontId="14" fillId="5" borderId="0" xfId="1" applyFont="1" applyBorder="1" applyAlignment="1" applyProtection="1">
      <alignment horizontal="left"/>
    </xf>
    <xf numFmtId="0" fontId="15" fillId="12" borderId="0" xfId="0" applyFont="1" applyFill="1" applyBorder="1" applyProtection="1"/>
    <xf numFmtId="0" fontId="13" fillId="0" borderId="0" xfId="0" applyFont="1" applyBorder="1" applyAlignment="1" applyProtection="1">
      <alignment horizontal="left"/>
    </xf>
    <xf numFmtId="0" fontId="13" fillId="0" borderId="0" xfId="0" applyFont="1" applyBorder="1" applyProtection="1"/>
    <xf numFmtId="0" fontId="13" fillId="0" borderId="0" xfId="0" applyFont="1" applyBorder="1" applyProtection="1">
      <protection locked="0"/>
    </xf>
    <xf numFmtId="0" fontId="16" fillId="11" borderId="0" xfId="0" applyFont="1" applyFill="1" applyBorder="1" applyProtection="1"/>
    <xf numFmtId="49" fontId="4" fillId="0" borderId="0" xfId="0" applyNumberFormat="1" applyFont="1" applyBorder="1" applyProtection="1"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Protection="1"/>
    <xf numFmtId="0" fontId="7" fillId="0" borderId="0" xfId="0" applyFont="1" applyFill="1" applyBorder="1" applyProtection="1"/>
    <xf numFmtId="0" fontId="3" fillId="13" borderId="0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49" fontId="3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left"/>
      <protection locked="0"/>
    </xf>
    <xf numFmtId="0" fontId="4" fillId="14" borderId="0" xfId="0" applyFont="1" applyFill="1" applyBorder="1" applyAlignment="1" applyProtection="1">
      <alignment horizontal="left"/>
      <protection locked="0"/>
    </xf>
    <xf numFmtId="0" fontId="3" fillId="15" borderId="0" xfId="0" applyFont="1" applyFill="1" applyBorder="1" applyAlignment="1" applyProtection="1">
      <alignment horizontal="left"/>
      <protection locked="0"/>
    </xf>
    <xf numFmtId="0" fontId="3" fillId="15" borderId="0" xfId="0" quotePrefix="1" applyFont="1" applyFill="1" applyBorder="1" applyAlignment="1" applyProtection="1">
      <alignment horizontal="left"/>
      <protection locked="0"/>
    </xf>
    <xf numFmtId="165" fontId="3" fillId="15" borderId="0" xfId="0" applyNumberFormat="1" applyFont="1" applyFill="1" applyBorder="1" applyAlignment="1" applyProtection="1">
      <alignment horizontal="left"/>
      <protection locked="0"/>
    </xf>
    <xf numFmtId="0" fontId="4" fillId="15" borderId="0" xfId="0" applyFont="1" applyFill="1" applyBorder="1" applyAlignment="1" applyProtection="1">
      <alignment horizontal="left"/>
      <protection locked="0"/>
    </xf>
    <xf numFmtId="49" fontId="4" fillId="0" borderId="0" xfId="0" applyNumberFormat="1" applyFont="1" applyFill="1" applyBorder="1" applyProtection="1">
      <protection locked="0"/>
    </xf>
    <xf numFmtId="0" fontId="18" fillId="16" borderId="0" xfId="3" applyFont="1" applyFill="1" applyBorder="1" applyAlignment="1" applyProtection="1">
      <alignment horizontal="center" vertical="center"/>
    </xf>
    <xf numFmtId="0" fontId="3" fillId="15" borderId="0" xfId="0" applyFont="1" applyFill="1" applyBorder="1" applyProtection="1">
      <protection locked="0"/>
    </xf>
    <xf numFmtId="0" fontId="13" fillId="15" borderId="0" xfId="2" applyFont="1" applyFill="1" applyBorder="1" applyAlignment="1" applyProtection="1">
      <alignment horizontal="left"/>
      <protection locked="0"/>
    </xf>
    <xf numFmtId="0" fontId="19" fillId="17" borderId="0" xfId="0" quotePrefix="1" applyFont="1" applyFill="1" applyBorder="1" applyAlignment="1" applyProtection="1">
      <alignment horizontal="left" vertical="center"/>
    </xf>
    <xf numFmtId="0" fontId="3" fillId="0" borderId="0" xfId="0" applyFont="1" applyFill="1" applyBorder="1" applyProtection="1">
      <protection locked="0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8">
    <dxf>
      <fill>
        <patternFill>
          <bgColor rgb="FFF0D2D2"/>
        </patternFill>
      </fill>
    </dxf>
    <dxf>
      <numFmt numFmtId="0" formatCode="General"/>
      <fill>
        <patternFill patternType="solid">
          <bgColor theme="6" tint="0.39994506668294322"/>
        </patternFill>
      </fill>
    </dxf>
    <dxf>
      <fill>
        <patternFill>
          <bgColor rgb="FFF0D2D2"/>
        </patternFill>
      </fill>
    </dxf>
    <dxf>
      <fill>
        <patternFill>
          <bgColor rgb="FFF0D2D2"/>
        </patternFill>
      </fill>
    </dxf>
    <dxf>
      <fill>
        <patternFill>
          <bgColor rgb="FFF0D2D2"/>
        </patternFill>
      </fill>
    </dxf>
    <dxf>
      <fill>
        <patternFill>
          <bgColor rgb="FFF0D2D2"/>
        </patternFill>
      </fill>
    </dxf>
    <dxf>
      <fill>
        <patternFill>
          <bgColor rgb="FFF0D2D2"/>
        </patternFill>
      </fill>
    </dxf>
    <dxf>
      <numFmt numFmtId="0" formatCode="General"/>
      <fill>
        <patternFill patternType="solid">
          <bgColor theme="6" tint="0.39994506668294322"/>
        </patternFill>
      </fill>
    </dxf>
  </dxfs>
  <tableStyles count="0" defaultTableStyle="TableStyleMedium9" defaultPivotStyle="PivotStyleLight16"/>
  <colors>
    <mruColors>
      <color rgb="FFF0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ymbolthr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97"/>
  <sheetViews>
    <sheetView tabSelected="1" zoomScale="90" zoomScaleNormal="90" workbookViewId="0">
      <pane ySplit="1" topLeftCell="A2" activePane="bottomLeft" state="frozen"/>
      <selection pane="bottomLeft" activeCell="C4" sqref="C4"/>
    </sheetView>
  </sheetViews>
  <sheetFormatPr defaultRowHeight="13.5"/>
  <cols>
    <col min="1" max="1" width="23.140625" style="21" bestFit="1" customWidth="1"/>
    <col min="2" max="2" width="32.5703125" style="20" bestFit="1" customWidth="1"/>
    <col min="3" max="3" width="44.28515625" style="21" customWidth="1"/>
    <col min="4" max="4" width="8.42578125" style="21" bestFit="1" customWidth="1"/>
    <col min="5" max="5" width="156.85546875" style="21" bestFit="1" customWidth="1"/>
    <col min="6" max="9" width="9.140625" style="27"/>
    <col min="10" max="10" width="29.5703125" style="27" hidden="1" customWidth="1"/>
    <col min="11" max="11" width="129.5703125" style="27" hidden="1" customWidth="1"/>
    <col min="12" max="16384" width="9.140625" style="27"/>
  </cols>
  <sheetData>
    <row r="1" spans="1:11" ht="16.5">
      <c r="A1" s="17" t="s">
        <v>23</v>
      </c>
      <c r="B1" s="18" t="s">
        <v>24</v>
      </c>
      <c r="C1" s="17" t="s">
        <v>25</v>
      </c>
      <c r="D1" s="17" t="s">
        <v>139</v>
      </c>
      <c r="E1" s="17" t="s">
        <v>52</v>
      </c>
    </row>
    <row r="2" spans="1:11" ht="18">
      <c r="A2" s="39" t="s">
        <v>143</v>
      </c>
      <c r="B2" s="2" t="s">
        <v>103</v>
      </c>
      <c r="C2" s="42" t="s">
        <v>158</v>
      </c>
      <c r="D2" s="1" t="s">
        <v>107</v>
      </c>
      <c r="E2" s="21" t="s">
        <v>104</v>
      </c>
    </row>
    <row r="3" spans="1:11" s="28" customFormat="1">
      <c r="A3" s="12" t="s">
        <v>54</v>
      </c>
      <c r="B3" s="14" t="s">
        <v>53</v>
      </c>
      <c r="C3" s="14" t="s">
        <v>53</v>
      </c>
      <c r="D3" s="13"/>
      <c r="E3" s="23"/>
      <c r="J3" s="27"/>
      <c r="K3" s="27"/>
    </row>
    <row r="4" spans="1:11">
      <c r="A4" s="3" t="s">
        <v>54</v>
      </c>
      <c r="B4" s="2" t="s">
        <v>48</v>
      </c>
      <c r="C4" s="35" t="s">
        <v>49</v>
      </c>
      <c r="D4" s="1" t="s">
        <v>107</v>
      </c>
      <c r="E4" s="20" t="str">
        <f>VLOOKUP(C4,$J$24:$K$25, 2,FALSE)</f>
        <v>Connect to database using direct JDBC connection with database credentials</v>
      </c>
    </row>
    <row r="5" spans="1:11">
      <c r="A5" s="3" t="s">
        <v>54</v>
      </c>
      <c r="B5" s="2" t="s">
        <v>125</v>
      </c>
      <c r="C5" s="37" t="s">
        <v>129</v>
      </c>
      <c r="D5" s="1" t="str">
        <f>IF(C4="APPLICATIONS","NO","YES")</f>
        <v>YES</v>
      </c>
      <c r="E5" s="21" t="s">
        <v>124</v>
      </c>
      <c r="J5" s="29" t="s">
        <v>2</v>
      </c>
      <c r="K5" s="29"/>
    </row>
    <row r="6" spans="1:11">
      <c r="A6" s="3" t="s">
        <v>54</v>
      </c>
      <c r="B6" s="2" t="s">
        <v>102</v>
      </c>
      <c r="C6" s="34"/>
      <c r="D6" s="1" t="s">
        <v>107</v>
      </c>
      <c r="E6" s="21" t="str">
        <f>IF(C4="DIRECT", "Oracle database user name","EBS username for database connection")</f>
        <v>Oracle database user name</v>
      </c>
      <c r="J6" s="27" t="s">
        <v>126</v>
      </c>
      <c r="K6" s="27" t="s">
        <v>127</v>
      </c>
    </row>
    <row r="7" spans="1:11">
      <c r="A7" s="3" t="s">
        <v>54</v>
      </c>
      <c r="B7" s="2" t="s">
        <v>105</v>
      </c>
      <c r="C7" s="36"/>
      <c r="D7" s="1" t="s">
        <v>107</v>
      </c>
      <c r="E7" s="21" t="str">
        <f>IF(C4="DIRECT", "Oracle database user password", "EBS user's password for database connection")</f>
        <v>Oracle database user password</v>
      </c>
      <c r="J7" s="27" t="s">
        <v>128</v>
      </c>
      <c r="K7" s="27" t="s">
        <v>144</v>
      </c>
    </row>
    <row r="8" spans="1:11">
      <c r="A8" s="3" t="s">
        <v>54</v>
      </c>
      <c r="B8" s="2" t="s">
        <v>59</v>
      </c>
      <c r="C8" s="37" t="s">
        <v>60</v>
      </c>
      <c r="D8" s="1" t="str">
        <f>IF(C6="APPLICATIONS","NO","YES")</f>
        <v>YES</v>
      </c>
      <c r="J8" s="27" t="s">
        <v>108</v>
      </c>
      <c r="K8" s="27" t="s">
        <v>145</v>
      </c>
    </row>
    <row r="9" spans="1:11">
      <c r="A9" s="3" t="s">
        <v>54</v>
      </c>
      <c r="B9" s="2" t="s">
        <v>51</v>
      </c>
      <c r="C9" s="6"/>
      <c r="D9" s="1" t="str">
        <f>IF(C4="APPLICATIONS","YES", "NO")</f>
        <v>NO</v>
      </c>
      <c r="E9" s="21" t="s">
        <v>111</v>
      </c>
      <c r="J9" s="27" t="s">
        <v>109</v>
      </c>
      <c r="K9" s="27" t="s">
        <v>146</v>
      </c>
    </row>
    <row r="10" spans="1:11">
      <c r="A10" s="3" t="s">
        <v>54</v>
      </c>
      <c r="B10" s="2" t="s">
        <v>55</v>
      </c>
      <c r="C10" s="40" t="s">
        <v>101</v>
      </c>
      <c r="D10" s="1" t="s">
        <v>107</v>
      </c>
      <c r="E10" s="20" t="str">
        <f>VLOOKUP(C10, $J$37:$K$38, 2,FALSE)</f>
        <v>Do not use EBS applications user name and reponsibility in the connection</v>
      </c>
      <c r="J10" s="27" t="s">
        <v>110</v>
      </c>
      <c r="K10" s="27" t="s">
        <v>147</v>
      </c>
    </row>
    <row r="11" spans="1:11">
      <c r="A11" s="3" t="s">
        <v>54</v>
      </c>
      <c r="B11" s="2" t="s">
        <v>56</v>
      </c>
      <c r="C11" s="6"/>
      <c r="D11" s="1" t="str">
        <f>IF(C10="NO_RUNAS_MODE","NO","YES")</f>
        <v>NO</v>
      </c>
    </row>
    <row r="12" spans="1:11">
      <c r="A12" s="3" t="s">
        <v>54</v>
      </c>
      <c r="B12" s="2" t="s">
        <v>57</v>
      </c>
      <c r="C12" s="15"/>
      <c r="D12" s="1" t="str">
        <f>IF(C10="NO_RUNAS_MODE","NO","YES")</f>
        <v>NO</v>
      </c>
    </row>
    <row r="13" spans="1:11">
      <c r="A13" s="3" t="s">
        <v>54</v>
      </c>
      <c r="B13" s="2" t="s">
        <v>58</v>
      </c>
      <c r="C13" s="6"/>
      <c r="D13" s="1" t="str">
        <f>IF(C10="NO_RUNAS_MODE","NO","YES")</f>
        <v>NO</v>
      </c>
      <c r="J13" s="29" t="s">
        <v>30</v>
      </c>
      <c r="K13" s="29"/>
    </row>
    <row r="14" spans="1:11" s="28" customFormat="1">
      <c r="A14" s="12" t="s">
        <v>1</v>
      </c>
      <c r="B14" s="14" t="s">
        <v>53</v>
      </c>
      <c r="C14" s="14" t="s">
        <v>53</v>
      </c>
      <c r="D14" s="23"/>
      <c r="E14" s="23"/>
      <c r="J14" s="27" t="s">
        <v>32</v>
      </c>
      <c r="K14" s="27" t="s">
        <v>33</v>
      </c>
    </row>
    <row r="15" spans="1:11">
      <c r="A15" s="4" t="s">
        <v>1</v>
      </c>
      <c r="B15" s="1" t="s">
        <v>2</v>
      </c>
      <c r="C15" s="41" t="s">
        <v>108</v>
      </c>
      <c r="D15" s="1" t="s">
        <v>107</v>
      </c>
      <c r="E15" s="20" t="str">
        <f>VLOOKUP(C15,$J$5:$K$10,2,FALSE)</f>
        <v>Create template worksheet for a database table, view or query</v>
      </c>
      <c r="J15" s="27" t="s">
        <v>35</v>
      </c>
      <c r="K15" s="27" t="s">
        <v>36</v>
      </c>
    </row>
    <row r="16" spans="1:11">
      <c r="A16" s="4" t="s">
        <v>1</v>
      </c>
      <c r="B16" s="1" t="s">
        <v>132</v>
      </c>
      <c r="C16" s="37" t="s">
        <v>7</v>
      </c>
      <c r="D16" s="1" t="str">
        <f>IF(ISNUMBER(SEARCH(C15,"TEMPLATE DELETE UPDATE")),"NO","YES")</f>
        <v>NO</v>
      </c>
      <c r="E16" s="21" t="str">
        <f>VLOOKUP(C16, $J$87:$K$88, 2, FALSE)</f>
        <v>Create rowid column in INSERT and DOWNLOAD modes</v>
      </c>
      <c r="J16" s="27" t="s">
        <v>8</v>
      </c>
      <c r="K16" s="27" t="s">
        <v>42</v>
      </c>
    </row>
    <row r="17" spans="1:11">
      <c r="A17" s="4" t="s">
        <v>1</v>
      </c>
      <c r="B17" s="2" t="s">
        <v>4</v>
      </c>
      <c r="C17" s="38"/>
      <c r="D17" s="1" t="str">
        <f>IF(C20 &lt;&gt; "","NO","YES")</f>
        <v>YES</v>
      </c>
      <c r="E17" s="21" t="s">
        <v>28</v>
      </c>
    </row>
    <row r="18" spans="1:11">
      <c r="A18" s="4" t="s">
        <v>1</v>
      </c>
      <c r="B18" s="2" t="s">
        <v>21</v>
      </c>
      <c r="C18" s="6" t="s">
        <v>117</v>
      </c>
      <c r="D18" s="1" t="s">
        <v>106</v>
      </c>
      <c r="E18" s="21" t="s">
        <v>34</v>
      </c>
    </row>
    <row r="19" spans="1:11">
      <c r="A19" s="4" t="s">
        <v>1</v>
      </c>
      <c r="B19" s="2" t="s">
        <v>22</v>
      </c>
      <c r="C19" s="6"/>
      <c r="D19" s="1" t="s">
        <v>106</v>
      </c>
      <c r="E19" s="21" t="s">
        <v>37</v>
      </c>
      <c r="J19" s="29" t="s">
        <v>6</v>
      </c>
      <c r="K19" s="29"/>
    </row>
    <row r="20" spans="1:11" ht="15" customHeight="1">
      <c r="A20" s="4" t="s">
        <v>1</v>
      </c>
      <c r="B20" s="2" t="s">
        <v>122</v>
      </c>
      <c r="C20" s="26"/>
      <c r="D20" s="1" t="str">
        <f>IF(C20 = "","NO","YES")</f>
        <v>NO</v>
      </c>
      <c r="E20" s="21" t="s">
        <v>123</v>
      </c>
      <c r="J20" s="27" t="s">
        <v>7</v>
      </c>
      <c r="K20" s="27" t="s">
        <v>148</v>
      </c>
    </row>
    <row r="21" spans="1:11">
      <c r="A21" s="4" t="s">
        <v>1</v>
      </c>
      <c r="B21" s="1" t="s">
        <v>3</v>
      </c>
      <c r="C21" s="24"/>
      <c r="D21" s="1" t="str">
        <f>IF(C20 = "","NO","YES")</f>
        <v>NO</v>
      </c>
      <c r="E21" s="21" t="s">
        <v>27</v>
      </c>
      <c r="J21" s="27" t="s">
        <v>9</v>
      </c>
      <c r="K21" s="27" t="s">
        <v>41</v>
      </c>
    </row>
    <row r="22" spans="1:11">
      <c r="A22" s="4" t="s">
        <v>1</v>
      </c>
      <c r="B22" s="2" t="s">
        <v>5</v>
      </c>
      <c r="C22" s="6">
        <v>1</v>
      </c>
      <c r="D22" s="1" t="str">
        <f>IF(C22 &lt;&gt; "","NO","YES")</f>
        <v>NO</v>
      </c>
      <c r="E22" s="21" t="s">
        <v>29</v>
      </c>
    </row>
    <row r="23" spans="1:11">
      <c r="A23" s="4" t="s">
        <v>1</v>
      </c>
      <c r="B23" s="2" t="s">
        <v>6</v>
      </c>
      <c r="C23" s="32" t="s">
        <v>9</v>
      </c>
      <c r="D23" s="1" t="str">
        <f>IF(C15="INSERT","YES","NO")</f>
        <v>NO</v>
      </c>
      <c r="E23" s="21" t="str">
        <f>VLOOKUP(C23, $J$20:$K$21, 2, FALSE)</f>
        <v>The non-nullable database table column must be present in the Excel datasheet.</v>
      </c>
      <c r="J23" s="29" t="s">
        <v>48</v>
      </c>
      <c r="K23" s="29"/>
    </row>
    <row r="24" spans="1:11">
      <c r="A24" s="4" t="s">
        <v>1</v>
      </c>
      <c r="B24" s="2" t="s">
        <v>30</v>
      </c>
      <c r="C24" s="33" t="s">
        <v>32</v>
      </c>
      <c r="D24" s="1" t="s">
        <v>107</v>
      </c>
      <c r="E24" s="21" t="str">
        <f>VLOOKUP(C24, $J$14:$K$16, 2, FALSE)</f>
        <v>If a row of data has error, the process stops at this row and success data is committed to database</v>
      </c>
      <c r="J24" s="27" t="s">
        <v>49</v>
      </c>
      <c r="K24" s="27" t="s">
        <v>116</v>
      </c>
    </row>
    <row r="25" spans="1:11">
      <c r="A25" s="4" t="s">
        <v>1</v>
      </c>
      <c r="B25" s="2" t="s">
        <v>10</v>
      </c>
      <c r="C25" s="33" t="s">
        <v>0</v>
      </c>
      <c r="D25" s="1" t="s">
        <v>107</v>
      </c>
      <c r="E25" s="21" t="s">
        <v>31</v>
      </c>
      <c r="J25" s="27" t="s">
        <v>50</v>
      </c>
      <c r="K25" s="27" t="s">
        <v>115</v>
      </c>
    </row>
    <row r="26" spans="1:11">
      <c r="A26" s="4" t="s">
        <v>1</v>
      </c>
      <c r="B26" s="2" t="s">
        <v>130</v>
      </c>
      <c r="C26" s="33" t="s">
        <v>7</v>
      </c>
      <c r="D26" s="1" t="s">
        <v>107</v>
      </c>
      <c r="E26" s="21" t="str">
        <f>VLOOKUP(C26, $J$83:$K$84, 2, FALSE)</f>
        <v>Confirmation is required before performing any operation</v>
      </c>
    </row>
    <row r="27" spans="1:11">
      <c r="A27" s="4" t="s">
        <v>1</v>
      </c>
      <c r="B27" s="2" t="s">
        <v>154</v>
      </c>
      <c r="C27" s="24"/>
      <c r="D27" s="1" t="str">
        <f>IF(C19="INSERT","YES","NO")</f>
        <v>NO</v>
      </c>
      <c r="E27" s="21" t="s">
        <v>155</v>
      </c>
    </row>
    <row r="28" spans="1:11">
      <c r="A28" s="4" t="s">
        <v>1</v>
      </c>
      <c r="B28" s="2" t="s">
        <v>156</v>
      </c>
      <c r="D28" s="1" t="str">
        <f>IF(C20="INSERT","YES","NO")</f>
        <v>NO</v>
      </c>
      <c r="E28" s="21" t="s">
        <v>157</v>
      </c>
    </row>
    <row r="29" spans="1:11">
      <c r="A29" s="12" t="s">
        <v>137</v>
      </c>
      <c r="B29" s="14" t="s">
        <v>53</v>
      </c>
      <c r="C29" s="14" t="s">
        <v>53</v>
      </c>
      <c r="D29" s="23"/>
      <c r="E29" s="23"/>
    </row>
    <row r="30" spans="1:11">
      <c r="A30" s="4" t="s">
        <v>137</v>
      </c>
      <c r="B30" s="2" t="s">
        <v>138</v>
      </c>
      <c r="C30" s="33" t="s">
        <v>7</v>
      </c>
      <c r="D30" s="1" t="s">
        <v>107</v>
      </c>
      <c r="E30" s="21" t="str">
        <f>VLOOKUP(C30, $J$91:$K$92, 2, FALSE)</f>
        <v>Create a new file which contains processs result when process is complete</v>
      </c>
    </row>
    <row r="31" spans="1:11">
      <c r="A31" s="4" t="s">
        <v>137</v>
      </c>
      <c r="B31" s="2" t="s">
        <v>136</v>
      </c>
      <c r="C31" s="43"/>
      <c r="D31" s="1" t="str">
        <f>IF(C21="INSERT","YES","NO")</f>
        <v>NO</v>
      </c>
      <c r="E31" s="21" t="s">
        <v>150</v>
      </c>
    </row>
    <row r="32" spans="1:11">
      <c r="A32" s="4" t="s">
        <v>137</v>
      </c>
      <c r="B32" s="27" t="s">
        <v>149</v>
      </c>
      <c r="C32" s="33" t="s">
        <v>7</v>
      </c>
      <c r="D32" s="1" t="s">
        <v>107</v>
      </c>
      <c r="E32" s="21" t="str">
        <f>VLOOKUP(C32, $J$96:$K$97, 2, FALSE)</f>
        <v>The EXZELLENZ worksheet is kept in the result file.</v>
      </c>
    </row>
    <row r="33" spans="1:11" s="28" customFormat="1">
      <c r="A33" s="12" t="s">
        <v>15</v>
      </c>
      <c r="B33" s="14" t="s">
        <v>53</v>
      </c>
      <c r="C33" s="14" t="s">
        <v>53</v>
      </c>
      <c r="D33" s="13"/>
      <c r="E33" s="23"/>
    </row>
    <row r="34" spans="1:11">
      <c r="A34" s="7" t="s">
        <v>15</v>
      </c>
      <c r="B34" s="2" t="s">
        <v>11</v>
      </c>
      <c r="C34" s="8" t="s">
        <v>12</v>
      </c>
      <c r="D34" s="1" t="str">
        <f>IF(OR(C15="INSERT", C15="UPDATE"), "YES", "NO")</f>
        <v>NO</v>
      </c>
      <c r="E34" s="21" t="s">
        <v>43</v>
      </c>
    </row>
    <row r="35" spans="1:11">
      <c r="A35" s="7" t="s">
        <v>15</v>
      </c>
      <c r="B35" s="2" t="s">
        <v>13</v>
      </c>
      <c r="C35" s="9" t="s">
        <v>14</v>
      </c>
      <c r="D35" s="1" t="str">
        <f>IF(OR(C15="INSERT", C15="UPDATE"), "YES", "NO")</f>
        <v>NO</v>
      </c>
      <c r="E35" s="21" t="s">
        <v>44</v>
      </c>
    </row>
    <row r="36" spans="1:11">
      <c r="A36" s="7" t="s">
        <v>15</v>
      </c>
      <c r="B36" s="2" t="s">
        <v>45</v>
      </c>
      <c r="C36" s="10" t="s">
        <v>46</v>
      </c>
      <c r="D36" s="1" t="str">
        <f>IF(C15="UPDATE", "YES", "NO")</f>
        <v>NO</v>
      </c>
      <c r="E36" s="21" t="s">
        <v>47</v>
      </c>
      <c r="J36" s="29" t="s">
        <v>55</v>
      </c>
      <c r="K36" s="29"/>
    </row>
    <row r="37" spans="1:11">
      <c r="A37" s="7" t="s">
        <v>15</v>
      </c>
      <c r="B37" s="2" t="s">
        <v>112</v>
      </c>
      <c r="C37" s="10" t="s">
        <v>113</v>
      </c>
      <c r="D37" s="1" t="str">
        <f>IF(C15="DELETE", "YES", "NO")</f>
        <v>NO</v>
      </c>
      <c r="E37" s="21" t="s">
        <v>114</v>
      </c>
      <c r="J37" s="30" t="s">
        <v>100</v>
      </c>
      <c r="K37" s="27" t="s">
        <v>119</v>
      </c>
    </row>
    <row r="38" spans="1:11">
      <c r="A38" s="7" t="s">
        <v>15</v>
      </c>
      <c r="B38" s="2" t="s">
        <v>20</v>
      </c>
      <c r="C38" s="11" t="s">
        <v>19</v>
      </c>
      <c r="D38" s="1" t="str">
        <f>IF(C15="TEMPLATE", "YES", "NO")</f>
        <v>YES</v>
      </c>
      <c r="E38" s="21" t="s">
        <v>38</v>
      </c>
      <c r="J38" s="30" t="s">
        <v>101</v>
      </c>
      <c r="K38" s="27" t="s">
        <v>118</v>
      </c>
    </row>
    <row r="39" spans="1:11">
      <c r="A39" s="7" t="s">
        <v>15</v>
      </c>
      <c r="B39" s="2" t="s">
        <v>17</v>
      </c>
      <c r="C39" s="16">
        <v>36892</v>
      </c>
      <c r="D39" s="1" t="str">
        <f>IF(C15="DOWNLOAD", "YES", "NO")</f>
        <v>NO</v>
      </c>
      <c r="E39" s="21" t="s">
        <v>39</v>
      </c>
    </row>
    <row r="40" spans="1:11">
      <c r="A40" s="7" t="s">
        <v>15</v>
      </c>
      <c r="B40" s="2" t="s">
        <v>16</v>
      </c>
      <c r="C40" s="5" t="s">
        <v>18</v>
      </c>
      <c r="D40" s="1" t="s">
        <v>107</v>
      </c>
      <c r="E40" s="21" t="s">
        <v>40</v>
      </c>
      <c r="J40" s="29" t="s">
        <v>59</v>
      </c>
    </row>
    <row r="41" spans="1:11" s="28" customFormat="1">
      <c r="A41" s="12" t="s">
        <v>26</v>
      </c>
      <c r="B41" s="12" t="s">
        <v>121</v>
      </c>
      <c r="C41" s="12" t="s">
        <v>120</v>
      </c>
      <c r="D41" s="13"/>
      <c r="E41" s="23"/>
      <c r="J41" s="27" t="s">
        <v>60</v>
      </c>
      <c r="K41" s="27"/>
    </row>
    <row r="42" spans="1:11">
      <c r="A42" s="19" t="s">
        <v>26</v>
      </c>
      <c r="B42" s="25"/>
      <c r="C42" s="22"/>
      <c r="J42" s="27" t="s">
        <v>61</v>
      </c>
    </row>
    <row r="43" spans="1:11">
      <c r="A43" s="19" t="s">
        <v>26</v>
      </c>
      <c r="B43" s="25"/>
      <c r="C43" s="22"/>
      <c r="J43" s="27" t="s">
        <v>62</v>
      </c>
    </row>
    <row r="44" spans="1:11">
      <c r="A44" s="19" t="s">
        <v>26</v>
      </c>
      <c r="B44" s="25"/>
      <c r="C44" s="22"/>
      <c r="J44" s="27" t="s">
        <v>63</v>
      </c>
    </row>
    <row r="45" spans="1:11">
      <c r="A45" s="19" t="s">
        <v>26</v>
      </c>
      <c r="B45" s="25"/>
      <c r="C45" s="22"/>
      <c r="J45" s="27" t="s">
        <v>64</v>
      </c>
    </row>
    <row r="46" spans="1:11">
      <c r="A46" s="19" t="s">
        <v>26</v>
      </c>
      <c r="B46" s="25"/>
      <c r="C46" s="22"/>
      <c r="J46" s="27" t="s">
        <v>65</v>
      </c>
    </row>
    <row r="47" spans="1:11">
      <c r="A47" s="19" t="s">
        <v>26</v>
      </c>
      <c r="B47" s="25"/>
      <c r="C47" s="22"/>
      <c r="J47" s="31" t="s">
        <v>66</v>
      </c>
    </row>
    <row r="48" spans="1:11">
      <c r="A48" s="19" t="s">
        <v>26</v>
      </c>
      <c r="B48" s="25"/>
      <c r="C48" s="22"/>
      <c r="J48" s="31" t="s">
        <v>67</v>
      </c>
    </row>
    <row r="49" spans="1:10">
      <c r="A49" s="19" t="s">
        <v>26</v>
      </c>
      <c r="B49" s="25"/>
      <c r="C49" s="22"/>
      <c r="J49" s="31" t="s">
        <v>68</v>
      </c>
    </row>
    <row r="50" spans="1:10">
      <c r="A50" s="19" t="s">
        <v>26</v>
      </c>
      <c r="B50" s="25"/>
      <c r="C50" s="22"/>
      <c r="J50" s="31" t="s">
        <v>69</v>
      </c>
    </row>
    <row r="51" spans="1:10">
      <c r="A51" s="19" t="s">
        <v>26</v>
      </c>
      <c r="B51" s="25"/>
      <c r="C51" s="22"/>
      <c r="J51" s="31" t="s">
        <v>70</v>
      </c>
    </row>
    <row r="52" spans="1:10">
      <c r="A52" s="19" t="s">
        <v>26</v>
      </c>
      <c r="B52" s="25"/>
      <c r="C52" s="22"/>
      <c r="J52" s="31" t="s">
        <v>71</v>
      </c>
    </row>
    <row r="53" spans="1:10">
      <c r="A53" s="19" t="s">
        <v>26</v>
      </c>
      <c r="B53" s="25"/>
      <c r="C53" s="22"/>
      <c r="J53" s="31" t="s">
        <v>72</v>
      </c>
    </row>
    <row r="54" spans="1:10">
      <c r="A54" s="19" t="s">
        <v>26</v>
      </c>
      <c r="B54" s="25"/>
      <c r="C54" s="22"/>
      <c r="J54" s="31" t="s">
        <v>73</v>
      </c>
    </row>
    <row r="55" spans="1:10">
      <c r="A55" s="19" t="s">
        <v>26</v>
      </c>
      <c r="B55" s="25"/>
      <c r="C55" s="22"/>
      <c r="J55" s="31" t="s">
        <v>74</v>
      </c>
    </row>
    <row r="56" spans="1:10">
      <c r="A56" s="19" t="s">
        <v>26</v>
      </c>
      <c r="B56" s="25"/>
      <c r="C56" s="22"/>
      <c r="J56" s="31" t="s">
        <v>75</v>
      </c>
    </row>
    <row r="57" spans="1:10">
      <c r="A57" s="19" t="s">
        <v>26</v>
      </c>
      <c r="B57" s="25"/>
      <c r="C57" s="22"/>
      <c r="J57" s="31" t="s">
        <v>76</v>
      </c>
    </row>
    <row r="58" spans="1:10">
      <c r="A58" s="19" t="s">
        <v>26</v>
      </c>
      <c r="B58" s="25"/>
      <c r="C58" s="22"/>
      <c r="J58" s="31" t="s">
        <v>77</v>
      </c>
    </row>
    <row r="59" spans="1:10">
      <c r="A59" s="19" t="s">
        <v>26</v>
      </c>
      <c r="B59" s="25"/>
      <c r="C59" s="22"/>
      <c r="J59" s="31" t="s">
        <v>78</v>
      </c>
    </row>
    <row r="60" spans="1:10">
      <c r="A60" s="19" t="s">
        <v>26</v>
      </c>
      <c r="B60" s="25"/>
      <c r="C60" s="22"/>
      <c r="J60" s="31" t="s">
        <v>79</v>
      </c>
    </row>
    <row r="61" spans="1:10">
      <c r="A61" s="19" t="s">
        <v>26</v>
      </c>
      <c r="B61" s="25"/>
      <c r="C61" s="22"/>
      <c r="J61" s="31" t="s">
        <v>80</v>
      </c>
    </row>
    <row r="62" spans="1:10">
      <c r="A62" s="19" t="s">
        <v>26</v>
      </c>
      <c r="B62" s="25"/>
      <c r="C62" s="22"/>
      <c r="J62" s="31" t="s">
        <v>81</v>
      </c>
    </row>
    <row r="63" spans="1:10">
      <c r="A63" s="19" t="s">
        <v>26</v>
      </c>
      <c r="B63" s="25"/>
      <c r="C63" s="22"/>
      <c r="J63" s="31" t="s">
        <v>82</v>
      </c>
    </row>
    <row r="64" spans="1:10">
      <c r="A64" s="19" t="s">
        <v>26</v>
      </c>
      <c r="B64" s="25"/>
      <c r="C64" s="22"/>
      <c r="J64" s="31" t="s">
        <v>83</v>
      </c>
    </row>
    <row r="65" spans="1:10">
      <c r="A65" s="19" t="s">
        <v>26</v>
      </c>
      <c r="B65" s="25"/>
      <c r="C65" s="22"/>
      <c r="J65" s="31" t="s">
        <v>84</v>
      </c>
    </row>
    <row r="66" spans="1:10">
      <c r="A66" s="19" t="s">
        <v>26</v>
      </c>
      <c r="B66" s="25"/>
      <c r="C66" s="22"/>
      <c r="J66" s="31" t="s">
        <v>85</v>
      </c>
    </row>
    <row r="67" spans="1:10">
      <c r="A67" s="19" t="s">
        <v>26</v>
      </c>
      <c r="B67" s="25"/>
      <c r="C67" s="22"/>
      <c r="J67" s="31" t="s">
        <v>86</v>
      </c>
    </row>
    <row r="68" spans="1:10">
      <c r="A68" s="19" t="s">
        <v>26</v>
      </c>
      <c r="B68" s="25"/>
      <c r="C68" s="22"/>
      <c r="J68" s="31" t="s">
        <v>87</v>
      </c>
    </row>
    <row r="69" spans="1:10">
      <c r="A69" s="19" t="s">
        <v>26</v>
      </c>
      <c r="B69" s="25"/>
      <c r="C69" s="22"/>
      <c r="J69" s="31" t="s">
        <v>88</v>
      </c>
    </row>
    <row r="70" spans="1:10">
      <c r="A70" s="19" t="s">
        <v>26</v>
      </c>
      <c r="B70" s="25"/>
      <c r="C70" s="22"/>
      <c r="J70" s="31" t="s">
        <v>89</v>
      </c>
    </row>
    <row r="71" spans="1:10">
      <c r="A71" s="19" t="s">
        <v>26</v>
      </c>
      <c r="B71" s="25"/>
      <c r="C71" s="22"/>
      <c r="J71" s="31" t="s">
        <v>90</v>
      </c>
    </row>
    <row r="72" spans="1:10">
      <c r="A72" s="19" t="s">
        <v>26</v>
      </c>
      <c r="B72" s="25"/>
      <c r="C72" s="22"/>
      <c r="J72" s="31" t="s">
        <v>91</v>
      </c>
    </row>
    <row r="73" spans="1:10">
      <c r="A73" s="19" t="s">
        <v>26</v>
      </c>
      <c r="B73" s="25"/>
      <c r="C73" s="22"/>
      <c r="J73" s="31" t="s">
        <v>92</v>
      </c>
    </row>
    <row r="74" spans="1:10">
      <c r="A74" s="19" t="s">
        <v>26</v>
      </c>
      <c r="B74" s="25"/>
      <c r="C74" s="22"/>
      <c r="J74" s="31" t="s">
        <v>93</v>
      </c>
    </row>
    <row r="75" spans="1:10">
      <c r="A75" s="19" t="s">
        <v>26</v>
      </c>
      <c r="B75" s="25"/>
      <c r="C75" s="22"/>
      <c r="J75" s="31" t="s">
        <v>94</v>
      </c>
    </row>
    <row r="76" spans="1:10">
      <c r="A76" s="19" t="s">
        <v>26</v>
      </c>
      <c r="B76" s="25"/>
      <c r="C76" s="22"/>
      <c r="J76" s="31" t="s">
        <v>95</v>
      </c>
    </row>
    <row r="77" spans="1:10">
      <c r="A77" s="19" t="s">
        <v>26</v>
      </c>
      <c r="B77" s="25"/>
      <c r="C77" s="22"/>
      <c r="J77" s="31" t="s">
        <v>96</v>
      </c>
    </row>
    <row r="78" spans="1:10">
      <c r="A78" s="19" t="s">
        <v>26</v>
      </c>
      <c r="B78" s="25"/>
      <c r="C78" s="22"/>
      <c r="J78" s="31" t="s">
        <v>97</v>
      </c>
    </row>
    <row r="79" spans="1:10">
      <c r="A79" s="19" t="s">
        <v>26</v>
      </c>
      <c r="B79" s="25"/>
      <c r="C79" s="22"/>
      <c r="J79" s="31" t="s">
        <v>98</v>
      </c>
    </row>
    <row r="80" spans="1:10">
      <c r="A80" s="19" t="s">
        <v>26</v>
      </c>
      <c r="B80" s="25"/>
      <c r="C80" s="22"/>
      <c r="J80" s="31" t="s">
        <v>99</v>
      </c>
    </row>
    <row r="81" spans="1:11">
      <c r="A81" s="19" t="s">
        <v>26</v>
      </c>
      <c r="B81" s="25"/>
      <c r="C81" s="22"/>
    </row>
    <row r="82" spans="1:11">
      <c r="A82" s="19" t="s">
        <v>26</v>
      </c>
      <c r="B82" s="25"/>
      <c r="C82" s="22"/>
      <c r="J82" s="29" t="s">
        <v>130</v>
      </c>
      <c r="K82" s="29"/>
    </row>
    <row r="83" spans="1:11">
      <c r="A83" s="19" t="s">
        <v>26</v>
      </c>
      <c r="B83" s="25"/>
      <c r="C83" s="22"/>
      <c r="J83" s="27" t="s">
        <v>7</v>
      </c>
      <c r="K83" s="27" t="s">
        <v>135</v>
      </c>
    </row>
    <row r="84" spans="1:11">
      <c r="A84" s="19" t="s">
        <v>26</v>
      </c>
      <c r="B84" s="25"/>
      <c r="C84" s="22"/>
      <c r="J84" s="27" t="s">
        <v>9</v>
      </c>
      <c r="K84" s="27" t="s">
        <v>131</v>
      </c>
    </row>
    <row r="85" spans="1:11">
      <c r="A85" s="19" t="s">
        <v>26</v>
      </c>
      <c r="B85" s="25"/>
      <c r="C85" s="22"/>
    </row>
    <row r="86" spans="1:11">
      <c r="A86" s="19" t="s">
        <v>26</v>
      </c>
      <c r="B86" s="25"/>
      <c r="C86" s="22"/>
      <c r="J86" s="29" t="s">
        <v>132</v>
      </c>
      <c r="K86" s="29"/>
    </row>
    <row r="87" spans="1:11">
      <c r="A87" s="19" t="s">
        <v>26</v>
      </c>
      <c r="B87" s="25"/>
      <c r="C87" s="22"/>
      <c r="J87" s="27" t="s">
        <v>7</v>
      </c>
      <c r="K87" s="27" t="s">
        <v>134</v>
      </c>
    </row>
    <row r="88" spans="1:11">
      <c r="A88" s="19" t="s">
        <v>26</v>
      </c>
      <c r="B88" s="25"/>
      <c r="C88" s="22"/>
      <c r="J88" s="27" t="s">
        <v>9</v>
      </c>
      <c r="K88" s="27" t="s">
        <v>133</v>
      </c>
    </row>
    <row r="89" spans="1:11">
      <c r="A89" s="19" t="s">
        <v>26</v>
      </c>
      <c r="B89" s="25"/>
      <c r="C89" s="22"/>
    </row>
    <row r="90" spans="1:11">
      <c r="A90" s="19" t="s">
        <v>26</v>
      </c>
      <c r="B90" s="25"/>
      <c r="C90" s="22"/>
      <c r="J90" s="29" t="s">
        <v>140</v>
      </c>
      <c r="K90" s="29"/>
    </row>
    <row r="91" spans="1:11">
      <c r="A91" s="19" t="s">
        <v>26</v>
      </c>
      <c r="B91" s="25"/>
      <c r="C91" s="22"/>
      <c r="J91" s="27" t="s">
        <v>7</v>
      </c>
      <c r="K91" s="27" t="s">
        <v>141</v>
      </c>
    </row>
    <row r="92" spans="1:11">
      <c r="J92" s="27" t="s">
        <v>9</v>
      </c>
      <c r="K92" s="27" t="s">
        <v>142</v>
      </c>
    </row>
    <row r="95" spans="1:11">
      <c r="J95" s="29" t="s">
        <v>152</v>
      </c>
      <c r="K95" s="29"/>
    </row>
    <row r="96" spans="1:11">
      <c r="J96" s="27" t="s">
        <v>7</v>
      </c>
      <c r="K96" s="27" t="s">
        <v>151</v>
      </c>
    </row>
    <row r="97" spans="10:11">
      <c r="J97" s="27" t="s">
        <v>9</v>
      </c>
      <c r="K97" s="27" t="s">
        <v>153</v>
      </c>
    </row>
  </sheetData>
  <sheetProtection password="D668" sheet="1" objects="1" scenarios="1" selectLockedCells="1"/>
  <phoneticPr fontId="5" type="noConversion"/>
  <conditionalFormatting sqref="D2:D13 D33:D40 D30:D31 D15:D28">
    <cfRule type="cellIs" dxfId="7" priority="15" stopIfTrue="1" operator="equal">
      <formula>"YES"</formula>
    </cfRule>
  </conditionalFormatting>
  <conditionalFormatting sqref="C5">
    <cfRule type="expression" dxfId="6" priority="9" stopIfTrue="1">
      <formula>$C$4="DIRECT"</formula>
    </cfRule>
  </conditionalFormatting>
  <conditionalFormatting sqref="C17">
    <cfRule type="expression" dxfId="5" priority="8" stopIfTrue="1">
      <formula>$D$17="YES"</formula>
    </cfRule>
  </conditionalFormatting>
  <conditionalFormatting sqref="C21">
    <cfRule type="expression" dxfId="4" priority="7" stopIfTrue="1">
      <formula>$D$21="YES"</formula>
    </cfRule>
  </conditionalFormatting>
  <conditionalFormatting sqref="C9">
    <cfRule type="expression" dxfId="3" priority="6" stopIfTrue="1">
      <formula>$D$9="YES"</formula>
    </cfRule>
  </conditionalFormatting>
  <conditionalFormatting sqref="C11:C13">
    <cfRule type="expression" dxfId="2" priority="5" stopIfTrue="1">
      <formula>$C$10="USE_RUNAS_MODE"</formula>
    </cfRule>
  </conditionalFormatting>
  <conditionalFormatting sqref="D32">
    <cfRule type="cellIs" dxfId="1" priority="3" stopIfTrue="1" operator="equal">
      <formula>"YES"</formula>
    </cfRule>
  </conditionalFormatting>
  <conditionalFormatting sqref="C27">
    <cfRule type="expression" dxfId="0" priority="1" stopIfTrue="1">
      <formula>$D$21="YES"</formula>
    </cfRule>
  </conditionalFormatting>
  <dataValidations count="7">
    <dataValidation type="list" showInputMessage="1" showErrorMessage="1" sqref="C23">
      <formula1>$J$20:$J$21</formula1>
    </dataValidation>
    <dataValidation type="list" allowBlank="1" showInputMessage="1" showErrorMessage="1" sqref="C8">
      <formula1>$J$41:$J$80</formula1>
    </dataValidation>
    <dataValidation type="list" allowBlank="1" showInputMessage="1" showErrorMessage="1" sqref="C10">
      <formula1>$J$37:$J$38</formula1>
    </dataValidation>
    <dataValidation type="list" allowBlank="1" showInputMessage="1" showErrorMessage="1" sqref="C4">
      <formula1>$J$24:$J$25</formula1>
    </dataValidation>
    <dataValidation type="list" allowBlank="1" showInputMessage="1" showErrorMessage="1" sqref="C15">
      <formula1>$J$6:$J$10</formula1>
    </dataValidation>
    <dataValidation type="list" allowBlank="1" showInputMessage="1" showErrorMessage="1" sqref="C16 C32 C30 C26">
      <formula1>$J$83:$J$84</formula1>
    </dataValidation>
    <dataValidation type="list" showInputMessage="1" showErrorMessage="1" sqref="C24">
      <formula1>$J$14:$J$16</formula1>
    </dataValidation>
  </dataValidations>
  <hyperlinks>
    <hyperlink ref="A2" r:id="rId1"/>
  </hyperlinks>
  <pageMargins left="0.7" right="0.7" top="0.75" bottom="0.75" header="0.3" footer="0.3"/>
  <pageSetup paperSize="2833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EXZELLENZ</vt:lpstr>
    </vt:vector>
  </TitlesOfParts>
  <Company>C.M.T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hosuike@hotmail.com</cp:lastModifiedBy>
  <dcterms:created xsi:type="dcterms:W3CDTF">2009-07-24T09:13:59Z</dcterms:created>
  <dcterms:modified xsi:type="dcterms:W3CDTF">2021-03-31T03:24:56Z</dcterms:modified>
</cp:coreProperties>
</file>